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J:\IRn\01_Market_communication\01_Press_releases\2021\Tabelle\Transparency exercise\"/>
    </mc:Choice>
  </mc:AlternateContent>
  <workbookProtection workbookAlgorithmName="SHA-512" workbookHashValue="QeM55oOUqAAH404DNIibNrkuqaia2t50xhhB/cZYKr1A+6IM0slVNbtDB3/eTrpHZGSIZnYkvK/dKdJbL/zqWA==" workbookSaltValue="R6itZU6F91mDzG/nMnQO8Q==" workbookSpinCount="100000" lockStructure="1"/>
  <bookViews>
    <workbookView xWindow="-120" yWindow="-120" windowWidth="20730" windowHeight="11160"/>
  </bookViews>
  <sheets>
    <sheet name="Cover" sheetId="1" r:id="rId1"/>
    <sheet name="Key metrics" sheetId="2" r:id="rId2"/>
    <sheet name="Leverage" sheetId="3" r:id="rId3"/>
    <sheet name="Capital" sheetId="4" r:id="rId4"/>
    <sheet name="RWA OV1" sheetId="5" r:id="rId5"/>
    <sheet name="P&amp;L" sheetId="6" r:id="rId6"/>
    <sheet name="Assets" sheetId="7" r:id="rId7"/>
    <sheet name="Liabilities" sheetId="8" r:id="rId8"/>
    <sheet name="Market Risk" sheetId="9" r:id="rId9"/>
    <sheet name="Credit Risk_STA_a" sheetId="10" r:id="rId10"/>
    <sheet name="Credit Risk_IRB_a" sheetId="12" r:id="rId11"/>
    <sheet name="Sovereign" sheetId="14" r:id="rId12"/>
    <sheet name="NPE" sheetId="15" r:id="rId13"/>
    <sheet name="Forborne exposures" sheetId="16" r:id="rId14"/>
    <sheet name="NACE" sheetId="17" r:id="rId15"/>
    <sheet name="Collateral" sheetId="18" r:id="rId16"/>
    <sheet name="Covid_19" sheetId="19" r:id="rId17"/>
  </sheets>
  <definedNames>
    <definedName name="_AMO_RefreshMultipleList" hidden="1">"'&lt;Items /&gt;'"</definedName>
    <definedName name="_AMO_SingleObject_487092107__A1" hidden="1">#REF!</definedName>
    <definedName name="_AMO_XmlVersion" hidden="1">"'1'"</definedName>
    <definedName name="_xlnm._FilterDatabase" localSheetId="5" hidden="1">'P&amp;L'!$B$7:$E$50</definedName>
    <definedName name="_xlnm.Print_Area" localSheetId="6">Assets!$A$1:$AD$33</definedName>
    <definedName name="_xlnm.Print_Area" localSheetId="3">Capital!$B$1:$J$64</definedName>
    <definedName name="_xlnm.Print_Area" localSheetId="15">Collateral!$A$1:$V$29</definedName>
    <definedName name="_xlnm.Print_Area" localSheetId="16">Covid_19!$A$1:$BO$45</definedName>
    <definedName name="_xlnm.Print_Area" localSheetId="10">'Credit Risk_IRB_a'!$A$1:$AA$268</definedName>
    <definedName name="_xlnm.Print_Area" localSheetId="9">'Credit Risk_STA_a'!$A$1:$S$316</definedName>
    <definedName name="_xlnm.Print_Area" localSheetId="13">'Forborne exposures'!$A$1:$Z$35</definedName>
    <definedName name="_xlnm.Print_Area" localSheetId="1">'Key metrics'!$A$1:$H$29</definedName>
    <definedName name="_xlnm.Print_Area" localSheetId="2">Leverage!$A$1:$I$16</definedName>
    <definedName name="_xlnm.Print_Area" localSheetId="7">Liabilities!$B$1:$I$53</definedName>
    <definedName name="_xlnm.Print_Area" localSheetId="8">'Market Risk'!$A$1:$X$32</definedName>
    <definedName name="_xlnm.Print_Area" localSheetId="14">NACE!$A$1:$Z$35</definedName>
    <definedName name="_xlnm.Print_Area" localSheetId="12">NPE!$A$1:$AL$39</definedName>
    <definedName name="_xlnm.Print_Area" localSheetId="5">'P&amp;L'!$B$1:$F$54</definedName>
    <definedName name="_xlnm.Print_Area" localSheetId="4">'RWA OV1'!$A$1:$G$34</definedName>
    <definedName name="_xlnm.Print_Area" localSheetId="11">Sovereign!$A$1:$AB$383</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IRange">Cover!$C$6</definedName>
    <definedName name="_xlnm.Print_Titles" localSheetId="15">Collateral!$A:$B,Collateral!$1:$4</definedName>
    <definedName name="_xlnm.Print_Titles" localSheetId="16">Covid_19!$C:$C</definedName>
    <definedName name="_xlnm.Print_Titles" localSheetId="10">'Credit Risk_IRB_a'!$B:$C,'Credit Risk_IRB_a'!$1:$4</definedName>
    <definedName name="_xlnm.Print_Titles" localSheetId="9">'Credit Risk_STA_a'!$B:$C,'Credit Risk_STA_a'!$1:$4</definedName>
    <definedName name="_xlnm.Print_Titles" localSheetId="13">'Forborne exposures'!$B:$B</definedName>
    <definedName name="_xlnm.Print_Titles" localSheetId="7">Liabilities!$2:$5</definedName>
    <definedName name="_xlnm.Print_Titles" localSheetId="14">NACE!$A:$B,NACE!$1:$4</definedName>
    <definedName name="_xlnm.Print_Titles" localSheetId="12">NPE!$B:$B</definedName>
    <definedName name="_xlnm.Print_Titles" localSheetId="11">Sovereign!$A:$B,Sovereign!$1:$11</definedName>
    <definedName name="Z_1DB48480_6711_40FB_9C4F_EB173E700CA0_.wvu.PrintArea" localSheetId="6" hidden="1">Assets!#REF!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9" l="1"/>
  <c r="C4" i="18"/>
  <c r="C4" i="17"/>
  <c r="C4" i="16"/>
  <c r="C4" i="15"/>
  <c r="X355" i="14"/>
  <c r="T355" i="14"/>
  <c r="P355" i="14"/>
  <c r="AA355" i="14"/>
  <c r="Z355" i="14"/>
  <c r="Y355" i="14"/>
  <c r="W355" i="14"/>
  <c r="V355" i="14"/>
  <c r="U355" i="14"/>
  <c r="S355" i="14"/>
  <c r="R355" i="14"/>
  <c r="Q355" i="14"/>
  <c r="N355" i="14"/>
  <c r="M355" i="14"/>
  <c r="L355" i="14"/>
  <c r="K355" i="14"/>
  <c r="J355" i="14"/>
  <c r="I355" i="14"/>
  <c r="H355" i="14"/>
  <c r="G355" i="14"/>
  <c r="F355" i="14"/>
  <c r="E355" i="14"/>
  <c r="D355" i="14"/>
  <c r="C355" i="14"/>
  <c r="Z347" i="14"/>
  <c r="V347" i="14"/>
  <c r="T347" i="14"/>
  <c r="R347" i="14"/>
  <c r="G347" i="14"/>
  <c r="AA347" i="14"/>
  <c r="Y347" i="14"/>
  <c r="X347" i="14"/>
  <c r="W347" i="14"/>
  <c r="U347" i="14"/>
  <c r="S347" i="14"/>
  <c r="Q347" i="14"/>
  <c r="P347" i="14"/>
  <c r="N347" i="14"/>
  <c r="M347" i="14"/>
  <c r="L347" i="14"/>
  <c r="K347" i="14"/>
  <c r="J347" i="14"/>
  <c r="I347" i="14"/>
  <c r="H347" i="14"/>
  <c r="F347" i="14"/>
  <c r="E347" i="14"/>
  <c r="D347" i="14"/>
  <c r="C347" i="14"/>
  <c r="X339" i="14"/>
  <c r="V339" i="14"/>
  <c r="T339" i="14"/>
  <c r="R339" i="14"/>
  <c r="P339" i="14"/>
  <c r="M339" i="14"/>
  <c r="I339" i="14"/>
  <c r="E339" i="14"/>
  <c r="AA339" i="14"/>
  <c r="Z339" i="14"/>
  <c r="Y339" i="14"/>
  <c r="W339" i="14"/>
  <c r="U339" i="14"/>
  <c r="S339" i="14"/>
  <c r="Q339" i="14"/>
  <c r="N339" i="14"/>
  <c r="L339" i="14"/>
  <c r="K339" i="14"/>
  <c r="J339" i="14"/>
  <c r="H339" i="14"/>
  <c r="G339" i="14"/>
  <c r="F339" i="14"/>
  <c r="D339" i="14"/>
  <c r="C339" i="14"/>
  <c r="Z331" i="14"/>
  <c r="W331" i="14"/>
  <c r="V331" i="14"/>
  <c r="R331" i="14"/>
  <c r="J331" i="14"/>
  <c r="D331" i="14"/>
  <c r="AA331" i="14"/>
  <c r="Y331" i="14"/>
  <c r="X331" i="14"/>
  <c r="U331" i="14"/>
  <c r="T331" i="14"/>
  <c r="S331" i="14"/>
  <c r="Q331" i="14"/>
  <c r="P331" i="14"/>
  <c r="N331" i="14"/>
  <c r="M331" i="14"/>
  <c r="L331" i="14"/>
  <c r="K331" i="14"/>
  <c r="I331" i="14"/>
  <c r="H331" i="14"/>
  <c r="G331" i="14"/>
  <c r="F331" i="14"/>
  <c r="E331" i="14"/>
  <c r="C331" i="14"/>
  <c r="Y323" i="14"/>
  <c r="X323" i="14"/>
  <c r="V323" i="14"/>
  <c r="T323" i="14"/>
  <c r="R323" i="14"/>
  <c r="P323" i="14"/>
  <c r="N323" i="14"/>
  <c r="M323" i="14"/>
  <c r="J323" i="14"/>
  <c r="I323" i="14"/>
  <c r="H323" i="14"/>
  <c r="E323" i="14"/>
  <c r="D323" i="14"/>
  <c r="AA323" i="14"/>
  <c r="Z323" i="14"/>
  <c r="W323" i="14"/>
  <c r="U323" i="14"/>
  <c r="S323" i="14"/>
  <c r="Q323" i="14"/>
  <c r="L323" i="14"/>
  <c r="K323" i="14"/>
  <c r="G323" i="14"/>
  <c r="F323" i="14"/>
  <c r="C323" i="14"/>
  <c r="Z315" i="14"/>
  <c r="W315" i="14"/>
  <c r="R315" i="14"/>
  <c r="L315" i="14"/>
  <c r="D315" i="14"/>
  <c r="AA315" i="14"/>
  <c r="Y315" i="14"/>
  <c r="X315" i="14"/>
  <c r="V315" i="14"/>
  <c r="U315" i="14"/>
  <c r="T315" i="14"/>
  <c r="S315" i="14"/>
  <c r="Q315" i="14"/>
  <c r="P315" i="14"/>
  <c r="N315" i="14"/>
  <c r="M315" i="14"/>
  <c r="K315" i="14"/>
  <c r="J315" i="14"/>
  <c r="I315" i="14"/>
  <c r="H315" i="14"/>
  <c r="G315" i="14"/>
  <c r="F315" i="14"/>
  <c r="E315" i="14"/>
  <c r="C315" i="14"/>
  <c r="Y307" i="14"/>
  <c r="X307" i="14"/>
  <c r="V307" i="14"/>
  <c r="T307" i="14"/>
  <c r="R307" i="14"/>
  <c r="P307" i="14"/>
  <c r="M307" i="14"/>
  <c r="I307" i="14"/>
  <c r="E307" i="14"/>
  <c r="AA307" i="14"/>
  <c r="Z307" i="14"/>
  <c r="W307" i="14"/>
  <c r="U307" i="14"/>
  <c r="S307" i="14"/>
  <c r="Q307" i="14"/>
  <c r="N307" i="14"/>
  <c r="L307" i="14"/>
  <c r="K307" i="14"/>
  <c r="J307" i="14"/>
  <c r="H307" i="14"/>
  <c r="G307" i="14"/>
  <c r="F307" i="14"/>
  <c r="D307" i="14"/>
  <c r="C307" i="14"/>
  <c r="Z299" i="14"/>
  <c r="V299" i="14"/>
  <c r="T299" i="14"/>
  <c r="R299" i="14"/>
  <c r="G299" i="14"/>
  <c r="AA299" i="14"/>
  <c r="Y299" i="14"/>
  <c r="X299" i="14"/>
  <c r="W299" i="14"/>
  <c r="U299" i="14"/>
  <c r="S299" i="14"/>
  <c r="Q299" i="14"/>
  <c r="P299" i="14"/>
  <c r="N299" i="14"/>
  <c r="M299" i="14"/>
  <c r="L299" i="14"/>
  <c r="K299" i="14"/>
  <c r="J299" i="14"/>
  <c r="I299" i="14"/>
  <c r="H299" i="14"/>
  <c r="F299" i="14"/>
  <c r="E299" i="14"/>
  <c r="D299" i="14"/>
  <c r="C299" i="14"/>
  <c r="X291" i="14"/>
  <c r="V291" i="14"/>
  <c r="T291" i="14"/>
  <c r="R291" i="14"/>
  <c r="Q291" i="14"/>
  <c r="P291" i="14"/>
  <c r="M291" i="14"/>
  <c r="I291" i="14"/>
  <c r="E291" i="14"/>
  <c r="AA291" i="14"/>
  <c r="Z291" i="14"/>
  <c r="Y291" i="14"/>
  <c r="W291" i="14"/>
  <c r="U291" i="14"/>
  <c r="S291" i="14"/>
  <c r="N291" i="14"/>
  <c r="L291" i="14"/>
  <c r="K291" i="14"/>
  <c r="J291" i="14"/>
  <c r="H291" i="14"/>
  <c r="G291" i="14"/>
  <c r="F291" i="14"/>
  <c r="D291" i="14"/>
  <c r="C291" i="14"/>
  <c r="Z283" i="14"/>
  <c r="T283" i="14"/>
  <c r="R283" i="14"/>
  <c r="G283" i="14"/>
  <c r="AA283" i="14"/>
  <c r="Y283" i="14"/>
  <c r="X283" i="14"/>
  <c r="W283" i="14"/>
  <c r="V283" i="14"/>
  <c r="U283" i="14"/>
  <c r="S283" i="14"/>
  <c r="Q283" i="14"/>
  <c r="P283" i="14"/>
  <c r="N283" i="14"/>
  <c r="M283" i="14"/>
  <c r="L283" i="14"/>
  <c r="K283" i="14"/>
  <c r="J283" i="14"/>
  <c r="I283" i="14"/>
  <c r="H283" i="14"/>
  <c r="F283" i="14"/>
  <c r="E283" i="14"/>
  <c r="D283" i="14"/>
  <c r="C283" i="14"/>
  <c r="Z275" i="14"/>
  <c r="X275" i="14"/>
  <c r="V275" i="14"/>
  <c r="T275" i="14"/>
  <c r="R275" i="14"/>
  <c r="P275" i="14"/>
  <c r="AA275" i="14"/>
  <c r="Y275" i="14"/>
  <c r="W275" i="14"/>
  <c r="U275" i="14"/>
  <c r="S275" i="14"/>
  <c r="Q275" i="14"/>
  <c r="N275" i="14"/>
  <c r="M275" i="14"/>
  <c r="L275" i="14"/>
  <c r="K275" i="14"/>
  <c r="J275" i="14"/>
  <c r="I275" i="14"/>
  <c r="H275" i="14"/>
  <c r="G275" i="14"/>
  <c r="F275" i="14"/>
  <c r="E275" i="14"/>
  <c r="D275" i="14"/>
  <c r="C275" i="14"/>
  <c r="Z267" i="14"/>
  <c r="X267" i="14"/>
  <c r="V267" i="14"/>
  <c r="T267" i="14"/>
  <c r="R267" i="14"/>
  <c r="P267" i="14"/>
  <c r="N267" i="14"/>
  <c r="F267" i="14"/>
  <c r="AA267" i="14"/>
  <c r="Y267" i="14"/>
  <c r="W267" i="14"/>
  <c r="U267" i="14"/>
  <c r="S267" i="14"/>
  <c r="Q267" i="14"/>
  <c r="M267" i="14"/>
  <c r="L267" i="14"/>
  <c r="K267" i="14"/>
  <c r="J267" i="14"/>
  <c r="I267" i="14"/>
  <c r="H267" i="14"/>
  <c r="G267" i="14"/>
  <c r="E267" i="14"/>
  <c r="D267" i="14"/>
  <c r="C267" i="14"/>
  <c r="Z259" i="14"/>
  <c r="X259" i="14"/>
  <c r="V259" i="14"/>
  <c r="T259" i="14"/>
  <c r="R259" i="14"/>
  <c r="P259" i="14"/>
  <c r="AA259" i="14"/>
  <c r="Y259" i="14"/>
  <c r="W259" i="14"/>
  <c r="U259" i="14"/>
  <c r="S259" i="14"/>
  <c r="Q259" i="14"/>
  <c r="N259" i="14"/>
  <c r="M259" i="14"/>
  <c r="L259" i="14"/>
  <c r="K259" i="14"/>
  <c r="J259" i="14"/>
  <c r="I259" i="14"/>
  <c r="H259" i="14"/>
  <c r="G259" i="14"/>
  <c r="F259" i="14"/>
  <c r="E259" i="14"/>
  <c r="D259" i="14"/>
  <c r="C259" i="14"/>
  <c r="Z251" i="14"/>
  <c r="X251" i="14"/>
  <c r="V251" i="14"/>
  <c r="T251" i="14"/>
  <c r="R251" i="14"/>
  <c r="P251" i="14"/>
  <c r="N251" i="14"/>
  <c r="F251" i="14"/>
  <c r="AA251" i="14"/>
  <c r="Y251" i="14"/>
  <c r="W251" i="14"/>
  <c r="U251" i="14"/>
  <c r="S251" i="14"/>
  <c r="Q251" i="14"/>
  <c r="M251" i="14"/>
  <c r="L251" i="14"/>
  <c r="K251" i="14"/>
  <c r="J251" i="14"/>
  <c r="I251" i="14"/>
  <c r="H251" i="14"/>
  <c r="G251" i="14"/>
  <c r="E251" i="14"/>
  <c r="D251" i="14"/>
  <c r="C251" i="14"/>
  <c r="Z243" i="14"/>
  <c r="X243" i="14"/>
  <c r="V243" i="14"/>
  <c r="T243" i="14"/>
  <c r="R243" i="14"/>
  <c r="P243" i="14"/>
  <c r="AA243" i="14"/>
  <c r="Y243" i="14"/>
  <c r="W243" i="14"/>
  <c r="U243" i="14"/>
  <c r="S243" i="14"/>
  <c r="Q243" i="14"/>
  <c r="N243" i="14"/>
  <c r="M243" i="14"/>
  <c r="L243" i="14"/>
  <c r="K243" i="14"/>
  <c r="J243" i="14"/>
  <c r="I243" i="14"/>
  <c r="H243" i="14"/>
  <c r="G243" i="14"/>
  <c r="F243" i="14"/>
  <c r="E243" i="14"/>
  <c r="D243" i="14"/>
  <c r="C243" i="14"/>
  <c r="Z235" i="14"/>
  <c r="X235" i="14"/>
  <c r="V235" i="14"/>
  <c r="T235" i="14"/>
  <c r="R235" i="14"/>
  <c r="P235" i="14"/>
  <c r="N235" i="14"/>
  <c r="F235" i="14"/>
  <c r="AA235" i="14"/>
  <c r="Y235" i="14"/>
  <c r="W235" i="14"/>
  <c r="U235" i="14"/>
  <c r="S235" i="14"/>
  <c r="Q235" i="14"/>
  <c r="M235" i="14"/>
  <c r="L235" i="14"/>
  <c r="K235" i="14"/>
  <c r="J235" i="14"/>
  <c r="I235" i="14"/>
  <c r="H235" i="14"/>
  <c r="G235" i="14"/>
  <c r="E235" i="14"/>
  <c r="D235" i="14"/>
  <c r="C235" i="14"/>
  <c r="Z227" i="14"/>
  <c r="X227" i="14"/>
  <c r="V227" i="14"/>
  <c r="T227" i="14"/>
  <c r="R227" i="14"/>
  <c r="P227" i="14"/>
  <c r="AA227" i="14"/>
  <c r="Y227" i="14"/>
  <c r="W227" i="14"/>
  <c r="U227" i="14"/>
  <c r="S227" i="14"/>
  <c r="Q227" i="14"/>
  <c r="N227" i="14"/>
  <c r="M227" i="14"/>
  <c r="L227" i="14"/>
  <c r="K227" i="14"/>
  <c r="J227" i="14"/>
  <c r="I227" i="14"/>
  <c r="H227" i="14"/>
  <c r="G227" i="14"/>
  <c r="F227" i="14"/>
  <c r="E227" i="14"/>
  <c r="D227" i="14"/>
  <c r="C227" i="14"/>
  <c r="Z219" i="14"/>
  <c r="X219" i="14"/>
  <c r="V219" i="14"/>
  <c r="T219" i="14"/>
  <c r="R219" i="14"/>
  <c r="P219" i="14"/>
  <c r="N219" i="14"/>
  <c r="F219" i="14"/>
  <c r="AA219" i="14"/>
  <c r="Y219" i="14"/>
  <c r="W219" i="14"/>
  <c r="U219" i="14"/>
  <c r="S219" i="14"/>
  <c r="Q219" i="14"/>
  <c r="M219" i="14"/>
  <c r="L219" i="14"/>
  <c r="K219" i="14"/>
  <c r="J219" i="14"/>
  <c r="I219" i="14"/>
  <c r="H219" i="14"/>
  <c r="G219" i="14"/>
  <c r="E219" i="14"/>
  <c r="D219" i="14"/>
  <c r="C219" i="14"/>
  <c r="Z211" i="14"/>
  <c r="X211" i="14"/>
  <c r="V211" i="14"/>
  <c r="T211" i="14"/>
  <c r="R211" i="14"/>
  <c r="P211" i="14"/>
  <c r="AA211" i="14"/>
  <c r="Y211" i="14"/>
  <c r="W211" i="14"/>
  <c r="U211" i="14"/>
  <c r="S211" i="14"/>
  <c r="Q211" i="14"/>
  <c r="N211" i="14"/>
  <c r="M211" i="14"/>
  <c r="L211" i="14"/>
  <c r="K211" i="14"/>
  <c r="J211" i="14"/>
  <c r="I211" i="14"/>
  <c r="H211" i="14"/>
  <c r="G211" i="14"/>
  <c r="F211" i="14"/>
  <c r="E211" i="14"/>
  <c r="D211" i="14"/>
  <c r="C211" i="14"/>
  <c r="Z203" i="14"/>
  <c r="X203" i="14"/>
  <c r="V203" i="14"/>
  <c r="T203" i="14"/>
  <c r="R203" i="14"/>
  <c r="P203" i="14"/>
  <c r="N203" i="14"/>
  <c r="F203" i="14"/>
  <c r="AA203" i="14"/>
  <c r="Y203" i="14"/>
  <c r="W203" i="14"/>
  <c r="U203" i="14"/>
  <c r="S203" i="14"/>
  <c r="Q203" i="14"/>
  <c r="M203" i="14"/>
  <c r="L203" i="14"/>
  <c r="K203" i="14"/>
  <c r="J203" i="14"/>
  <c r="I203" i="14"/>
  <c r="H203" i="14"/>
  <c r="G203" i="14"/>
  <c r="E203" i="14"/>
  <c r="D203" i="14"/>
  <c r="C203" i="14"/>
  <c r="Z195" i="14"/>
  <c r="X195" i="14"/>
  <c r="V195" i="14"/>
  <c r="T195" i="14"/>
  <c r="R195" i="14"/>
  <c r="P195" i="14"/>
  <c r="AA195" i="14"/>
  <c r="Y195" i="14"/>
  <c r="W195" i="14"/>
  <c r="U195" i="14"/>
  <c r="S195" i="14"/>
  <c r="Q195" i="14"/>
  <c r="N195" i="14"/>
  <c r="M195" i="14"/>
  <c r="L195" i="14"/>
  <c r="K195" i="14"/>
  <c r="J195" i="14"/>
  <c r="I195" i="14"/>
  <c r="H195" i="14"/>
  <c r="G195" i="14"/>
  <c r="F195" i="14"/>
  <c r="E195" i="14"/>
  <c r="D195" i="14"/>
  <c r="C195" i="14"/>
  <c r="Z187" i="14"/>
  <c r="X187" i="14"/>
  <c r="V187" i="14"/>
  <c r="T187" i="14"/>
  <c r="R187" i="14"/>
  <c r="P187" i="14"/>
  <c r="N187" i="14"/>
  <c r="F187" i="14"/>
  <c r="AA187" i="14"/>
  <c r="Y187" i="14"/>
  <c r="W187" i="14"/>
  <c r="U187" i="14"/>
  <c r="S187" i="14"/>
  <c r="Q187" i="14"/>
  <c r="M187" i="14"/>
  <c r="L187" i="14"/>
  <c r="K187" i="14"/>
  <c r="J187" i="14"/>
  <c r="I187" i="14"/>
  <c r="H187" i="14"/>
  <c r="G187" i="14"/>
  <c r="E187" i="14"/>
  <c r="D187" i="14"/>
  <c r="C187" i="14"/>
  <c r="Z179" i="14"/>
  <c r="X179" i="14"/>
  <c r="V179" i="14"/>
  <c r="T179" i="14"/>
  <c r="R179" i="14"/>
  <c r="P179" i="14"/>
  <c r="AA179" i="14"/>
  <c r="Y179" i="14"/>
  <c r="W179" i="14"/>
  <c r="U179" i="14"/>
  <c r="S179" i="14"/>
  <c r="Q179" i="14"/>
  <c r="N179" i="14"/>
  <c r="M179" i="14"/>
  <c r="L179" i="14"/>
  <c r="K179" i="14"/>
  <c r="J179" i="14"/>
  <c r="I179" i="14"/>
  <c r="H179" i="14"/>
  <c r="G179" i="14"/>
  <c r="F179" i="14"/>
  <c r="E179" i="14"/>
  <c r="D179" i="14"/>
  <c r="C179" i="14"/>
  <c r="Z171" i="14"/>
  <c r="X171" i="14"/>
  <c r="V171" i="14"/>
  <c r="T171" i="14"/>
  <c r="R171" i="14"/>
  <c r="P171" i="14"/>
  <c r="N171" i="14"/>
  <c r="F171" i="14"/>
  <c r="AA171" i="14"/>
  <c r="Y171" i="14"/>
  <c r="W171" i="14"/>
  <c r="U171" i="14"/>
  <c r="S171" i="14"/>
  <c r="Q171" i="14"/>
  <c r="M171" i="14"/>
  <c r="L171" i="14"/>
  <c r="K171" i="14"/>
  <c r="J171" i="14"/>
  <c r="I171" i="14"/>
  <c r="H171" i="14"/>
  <c r="G171" i="14"/>
  <c r="E171" i="14"/>
  <c r="D171" i="14"/>
  <c r="C171" i="14"/>
  <c r="X163" i="14"/>
  <c r="T163" i="14"/>
  <c r="P163" i="14"/>
  <c r="AA163" i="14"/>
  <c r="Z163" i="14"/>
  <c r="Y163" i="14"/>
  <c r="W163" i="14"/>
  <c r="V163" i="14"/>
  <c r="U163" i="14"/>
  <c r="S163" i="14"/>
  <c r="R163" i="14"/>
  <c r="Q163" i="14"/>
  <c r="N163" i="14"/>
  <c r="M163" i="14"/>
  <c r="L163" i="14"/>
  <c r="K163" i="14"/>
  <c r="J163" i="14"/>
  <c r="I163" i="14"/>
  <c r="H163" i="14"/>
  <c r="G163" i="14"/>
  <c r="F163" i="14"/>
  <c r="E163" i="14"/>
  <c r="D163" i="14"/>
  <c r="C163" i="14"/>
  <c r="Z155" i="14"/>
  <c r="V155" i="14"/>
  <c r="T155" i="14"/>
  <c r="R155" i="14"/>
  <c r="P155" i="14"/>
  <c r="L155" i="14"/>
  <c r="K155" i="14"/>
  <c r="G155" i="14"/>
  <c r="AA155" i="14"/>
  <c r="Y155" i="14"/>
  <c r="X155" i="14"/>
  <c r="W155" i="14"/>
  <c r="U155" i="14"/>
  <c r="S155" i="14"/>
  <c r="Q155" i="14"/>
  <c r="N155" i="14"/>
  <c r="M155" i="14"/>
  <c r="J155" i="14"/>
  <c r="I155" i="14"/>
  <c r="H155" i="14"/>
  <c r="F155" i="14"/>
  <c r="E155" i="14"/>
  <c r="D155" i="14"/>
  <c r="C155" i="14"/>
  <c r="X147" i="14"/>
  <c r="V147" i="14"/>
  <c r="T147" i="14"/>
  <c r="Q147" i="14"/>
  <c r="P147" i="14"/>
  <c r="M147" i="14"/>
  <c r="H147" i="14"/>
  <c r="E147" i="14"/>
  <c r="AA147" i="14"/>
  <c r="Z147" i="14"/>
  <c r="Y147" i="14"/>
  <c r="W147" i="14"/>
  <c r="U147" i="14"/>
  <c r="S147" i="14"/>
  <c r="R147" i="14"/>
  <c r="N147" i="14"/>
  <c r="L147" i="14"/>
  <c r="K147" i="14"/>
  <c r="J147" i="14"/>
  <c r="I147" i="14"/>
  <c r="G147" i="14"/>
  <c r="F147" i="14"/>
  <c r="D147" i="14"/>
  <c r="C147" i="14"/>
  <c r="Z139" i="14"/>
  <c r="V139" i="14"/>
  <c r="T139" i="14"/>
  <c r="R139" i="14"/>
  <c r="P139" i="14"/>
  <c r="L139" i="14"/>
  <c r="K139" i="14"/>
  <c r="G139" i="14"/>
  <c r="AA139" i="14"/>
  <c r="Y139" i="14"/>
  <c r="X139" i="14"/>
  <c r="W139" i="14"/>
  <c r="U139" i="14"/>
  <c r="S139" i="14"/>
  <c r="Q139" i="14"/>
  <c r="N139" i="14"/>
  <c r="M139" i="14"/>
  <c r="J139" i="14"/>
  <c r="I139" i="14"/>
  <c r="H139" i="14"/>
  <c r="F139" i="14"/>
  <c r="E139" i="14"/>
  <c r="D139" i="14"/>
  <c r="C139" i="14"/>
  <c r="X131" i="14"/>
  <c r="V131" i="14"/>
  <c r="T131" i="14"/>
  <c r="Q131" i="14"/>
  <c r="P131" i="14"/>
  <c r="M131" i="14"/>
  <c r="H131" i="14"/>
  <c r="E131" i="14"/>
  <c r="AA131" i="14"/>
  <c r="Z131" i="14"/>
  <c r="Y131" i="14"/>
  <c r="W131" i="14"/>
  <c r="U131" i="14"/>
  <c r="S131" i="14"/>
  <c r="R131" i="14"/>
  <c r="N131" i="14"/>
  <c r="L131" i="14"/>
  <c r="K131" i="14"/>
  <c r="J131" i="14"/>
  <c r="I131" i="14"/>
  <c r="G131" i="14"/>
  <c r="F131" i="14"/>
  <c r="D131" i="14"/>
  <c r="C131" i="14"/>
  <c r="Z123" i="14"/>
  <c r="W123" i="14"/>
  <c r="V123" i="14"/>
  <c r="T123" i="14"/>
  <c r="R123" i="14"/>
  <c r="L123" i="14"/>
  <c r="G123" i="14"/>
  <c r="AA123" i="14"/>
  <c r="Y123" i="14"/>
  <c r="X123" i="14"/>
  <c r="U123" i="14"/>
  <c r="S123" i="14"/>
  <c r="Q123" i="14"/>
  <c r="P123" i="14"/>
  <c r="N123" i="14"/>
  <c r="M123" i="14"/>
  <c r="K123" i="14"/>
  <c r="J123" i="14"/>
  <c r="I123" i="14"/>
  <c r="H123" i="14"/>
  <c r="F123" i="14"/>
  <c r="E123" i="14"/>
  <c r="D123" i="14"/>
  <c r="C123" i="14"/>
  <c r="X115" i="14"/>
  <c r="V115" i="14"/>
  <c r="T115" i="14"/>
  <c r="R115" i="14"/>
  <c r="Q115" i="14"/>
  <c r="P115" i="14"/>
  <c r="M115" i="14"/>
  <c r="I115" i="14"/>
  <c r="H115" i="14"/>
  <c r="E115" i="14"/>
  <c r="AA115" i="14"/>
  <c r="Z115" i="14"/>
  <c r="Y115" i="14"/>
  <c r="W115" i="14"/>
  <c r="U115" i="14"/>
  <c r="S115" i="14"/>
  <c r="N115" i="14"/>
  <c r="L115" i="14"/>
  <c r="K115" i="14"/>
  <c r="J115" i="14"/>
  <c r="G115" i="14"/>
  <c r="F115" i="14"/>
  <c r="D115" i="14"/>
  <c r="C115" i="14"/>
  <c r="Z107" i="14"/>
  <c r="V107" i="14"/>
  <c r="T107" i="14"/>
  <c r="R107" i="14"/>
  <c r="L107" i="14"/>
  <c r="G107" i="14"/>
  <c r="AA107" i="14"/>
  <c r="Y107" i="14"/>
  <c r="X107" i="14"/>
  <c r="W107" i="14"/>
  <c r="U107" i="14"/>
  <c r="S107" i="14"/>
  <c r="Q107" i="14"/>
  <c r="P107" i="14"/>
  <c r="N107" i="14"/>
  <c r="M107" i="14"/>
  <c r="K107" i="14"/>
  <c r="J107" i="14"/>
  <c r="I107" i="14"/>
  <c r="H107" i="14"/>
  <c r="F107" i="14"/>
  <c r="E107" i="14"/>
  <c r="D107" i="14"/>
  <c r="C107" i="14"/>
  <c r="X99" i="14"/>
  <c r="V99" i="14"/>
  <c r="T99" i="14"/>
  <c r="R99" i="14"/>
  <c r="Q99" i="14"/>
  <c r="P99" i="14"/>
  <c r="M99" i="14"/>
  <c r="I99" i="14"/>
  <c r="H99" i="14"/>
  <c r="E99" i="14"/>
  <c r="AA99" i="14"/>
  <c r="Z99" i="14"/>
  <c r="Y99" i="14"/>
  <c r="W99" i="14"/>
  <c r="U99" i="14"/>
  <c r="S99" i="14"/>
  <c r="N99" i="14"/>
  <c r="L99" i="14"/>
  <c r="K99" i="14"/>
  <c r="J99" i="14"/>
  <c r="G99" i="14"/>
  <c r="F99" i="14"/>
  <c r="D99" i="14"/>
  <c r="C99" i="14"/>
  <c r="Z91" i="14"/>
  <c r="V91" i="14"/>
  <c r="T91" i="14"/>
  <c r="R91" i="14"/>
  <c r="L91" i="14"/>
  <c r="G91" i="14"/>
  <c r="AA91" i="14"/>
  <c r="Y91" i="14"/>
  <c r="X91" i="14"/>
  <c r="W91" i="14"/>
  <c r="U91" i="14"/>
  <c r="S91" i="14"/>
  <c r="Q91" i="14"/>
  <c r="P91" i="14"/>
  <c r="N91" i="14"/>
  <c r="M91" i="14"/>
  <c r="K91" i="14"/>
  <c r="J91" i="14"/>
  <c r="I91" i="14"/>
  <c r="H91" i="14"/>
  <c r="F91" i="14"/>
  <c r="E91" i="14"/>
  <c r="D91" i="14"/>
  <c r="C91" i="14"/>
  <c r="Y83" i="14"/>
  <c r="V83" i="14"/>
  <c r="Q83" i="14"/>
  <c r="I83" i="14"/>
  <c r="E83" i="14"/>
  <c r="AA83" i="14"/>
  <c r="Z83" i="14"/>
  <c r="X83" i="14"/>
  <c r="W83" i="14"/>
  <c r="U83" i="14"/>
  <c r="T83" i="14"/>
  <c r="S83" i="14"/>
  <c r="R83" i="14"/>
  <c r="P83" i="14"/>
  <c r="N83" i="14"/>
  <c r="M83" i="14"/>
  <c r="L83" i="14"/>
  <c r="K83" i="14"/>
  <c r="J83" i="14"/>
  <c r="H83" i="14"/>
  <c r="G83" i="14"/>
  <c r="F83" i="14"/>
  <c r="D83" i="14"/>
  <c r="C83" i="14"/>
  <c r="AA75" i="14"/>
  <c r="Y75" i="14"/>
  <c r="W75" i="14"/>
  <c r="U75" i="14"/>
  <c r="S75" i="14"/>
  <c r="Q75" i="14"/>
  <c r="K75" i="14"/>
  <c r="Z75" i="14"/>
  <c r="X75" i="14"/>
  <c r="V75" i="14"/>
  <c r="T75" i="14"/>
  <c r="R75" i="14"/>
  <c r="P75" i="14"/>
  <c r="N75" i="14"/>
  <c r="M75" i="14"/>
  <c r="L75" i="14"/>
  <c r="J75" i="14"/>
  <c r="I75" i="14"/>
  <c r="H75" i="14"/>
  <c r="G75" i="14"/>
  <c r="F75" i="14"/>
  <c r="E75" i="14"/>
  <c r="D75" i="14"/>
  <c r="C75" i="14"/>
  <c r="AA67" i="14"/>
  <c r="Y67" i="14"/>
  <c r="W67" i="14"/>
  <c r="U67" i="14"/>
  <c r="S67" i="14"/>
  <c r="Q67" i="14"/>
  <c r="Z67" i="14"/>
  <c r="X67" i="14"/>
  <c r="V67" i="14"/>
  <c r="T67" i="14"/>
  <c r="R67" i="14"/>
  <c r="P67" i="14"/>
  <c r="N67" i="14"/>
  <c r="M67" i="14"/>
  <c r="L67" i="14"/>
  <c r="K67" i="14"/>
  <c r="J67" i="14"/>
  <c r="I67" i="14"/>
  <c r="H67" i="14"/>
  <c r="G67" i="14"/>
  <c r="F67" i="14"/>
  <c r="E67" i="14"/>
  <c r="D67" i="14"/>
  <c r="C67" i="14"/>
  <c r="AA59" i="14"/>
  <c r="Y59" i="14"/>
  <c r="W59" i="14"/>
  <c r="U59" i="14"/>
  <c r="S59" i="14"/>
  <c r="Q59" i="14"/>
  <c r="G59" i="14"/>
  <c r="Z59" i="14"/>
  <c r="X59" i="14"/>
  <c r="V59" i="14"/>
  <c r="T59" i="14"/>
  <c r="R59" i="14"/>
  <c r="P59" i="14"/>
  <c r="N59" i="14"/>
  <c r="M59" i="14"/>
  <c r="L59" i="14"/>
  <c r="K59" i="14"/>
  <c r="J59" i="14"/>
  <c r="I59" i="14"/>
  <c r="H59" i="14"/>
  <c r="F59" i="14"/>
  <c r="E59" i="14"/>
  <c r="D59" i="14"/>
  <c r="C59" i="14"/>
  <c r="AA51" i="14"/>
  <c r="Y51" i="14"/>
  <c r="W51" i="14"/>
  <c r="U51" i="14"/>
  <c r="S51" i="14"/>
  <c r="Q51" i="14"/>
  <c r="I51" i="14"/>
  <c r="E51" i="14"/>
  <c r="Z51" i="14"/>
  <c r="X51" i="14"/>
  <c r="V51" i="14"/>
  <c r="T51" i="14"/>
  <c r="R51" i="14"/>
  <c r="P51" i="14"/>
  <c r="N51" i="14"/>
  <c r="M51" i="14"/>
  <c r="L51" i="14"/>
  <c r="K51" i="14"/>
  <c r="J51" i="14"/>
  <c r="H51" i="14"/>
  <c r="G51" i="14"/>
  <c r="F51" i="14"/>
  <c r="D51" i="14"/>
  <c r="C51" i="14"/>
  <c r="AA43" i="14"/>
  <c r="Y43" i="14"/>
  <c r="W43" i="14"/>
  <c r="U43" i="14"/>
  <c r="S43" i="14"/>
  <c r="Q43" i="14"/>
  <c r="K43" i="14"/>
  <c r="Z43" i="14"/>
  <c r="X43" i="14"/>
  <c r="V43" i="14"/>
  <c r="T43" i="14"/>
  <c r="R43" i="14"/>
  <c r="P43" i="14"/>
  <c r="N43" i="14"/>
  <c r="M43" i="14"/>
  <c r="L43" i="14"/>
  <c r="J43" i="14"/>
  <c r="I43" i="14"/>
  <c r="H43" i="14"/>
  <c r="G43" i="14"/>
  <c r="F43" i="14"/>
  <c r="E43" i="14"/>
  <c r="D43" i="14"/>
  <c r="C43" i="14"/>
  <c r="AA35" i="14"/>
  <c r="Y35" i="14"/>
  <c r="W35" i="14"/>
  <c r="U35" i="14"/>
  <c r="S35" i="14"/>
  <c r="Q35" i="14"/>
  <c r="Z35" i="14"/>
  <c r="X35" i="14"/>
  <c r="V35" i="14"/>
  <c r="T35" i="14"/>
  <c r="R35" i="14"/>
  <c r="P35" i="14"/>
  <c r="N35" i="14"/>
  <c r="M35" i="14"/>
  <c r="L35" i="14"/>
  <c r="K35" i="14"/>
  <c r="J35" i="14"/>
  <c r="I35" i="14"/>
  <c r="H35" i="14"/>
  <c r="G35" i="14"/>
  <c r="F35" i="14"/>
  <c r="E35" i="14"/>
  <c r="D35" i="14"/>
  <c r="C35" i="14"/>
  <c r="AA27" i="14"/>
  <c r="Y27" i="14"/>
  <c r="W27" i="14"/>
  <c r="U27" i="14"/>
  <c r="S27" i="14"/>
  <c r="Q27" i="14"/>
  <c r="G27" i="14"/>
  <c r="Z27" i="14"/>
  <c r="X27" i="14"/>
  <c r="V27" i="14"/>
  <c r="T27" i="14"/>
  <c r="R27" i="14"/>
  <c r="P27" i="14"/>
  <c r="N27" i="14"/>
  <c r="M27" i="14"/>
  <c r="L27" i="14"/>
  <c r="K27" i="14"/>
  <c r="J27" i="14"/>
  <c r="I27" i="14"/>
  <c r="H27" i="14"/>
  <c r="F27" i="14"/>
  <c r="E27" i="14"/>
  <c r="D27" i="14"/>
  <c r="C27" i="14"/>
  <c r="AA19" i="14"/>
  <c r="Y19" i="14"/>
  <c r="W19" i="14"/>
  <c r="U19" i="14"/>
  <c r="S19" i="14"/>
  <c r="Q19" i="14"/>
  <c r="I19" i="14"/>
  <c r="E19" i="14"/>
  <c r="C4" i="14"/>
  <c r="P246" i="12"/>
  <c r="P222" i="12"/>
  <c r="P198" i="12"/>
  <c r="P174" i="12"/>
  <c r="P126" i="12"/>
  <c r="P102" i="12"/>
  <c r="P78" i="12"/>
  <c r="P54" i="12"/>
  <c r="P30" i="12"/>
  <c r="S26" i="12"/>
  <c r="AA20" i="12"/>
  <c r="Y20" i="12"/>
  <c r="X20" i="12"/>
  <c r="V20" i="12"/>
  <c r="U20" i="12"/>
  <c r="S20" i="12"/>
  <c r="R20" i="12"/>
  <c r="P20" i="12"/>
  <c r="O20" i="12"/>
  <c r="M20" i="12"/>
  <c r="L20" i="12"/>
  <c r="J20" i="12"/>
  <c r="I20" i="12"/>
  <c r="G20" i="12"/>
  <c r="F20" i="12"/>
  <c r="D20" i="12"/>
  <c r="AA16" i="12"/>
  <c r="Y16" i="12"/>
  <c r="X16" i="12"/>
  <c r="V16" i="12"/>
  <c r="U16" i="12"/>
  <c r="S16" i="12"/>
  <c r="R16" i="12"/>
  <c r="P16" i="12"/>
  <c r="O16" i="12"/>
  <c r="M16" i="12"/>
  <c r="L16" i="12"/>
  <c r="J16" i="12"/>
  <c r="I16" i="12"/>
  <c r="G16" i="12"/>
  <c r="F16" i="12"/>
  <c r="D16" i="12"/>
  <c r="AA15" i="12"/>
  <c r="Y15" i="12"/>
  <c r="Y26" i="12" s="1"/>
  <c r="X15" i="12"/>
  <c r="V15" i="12"/>
  <c r="U15" i="12"/>
  <c r="S15" i="12"/>
  <c r="R15" i="12"/>
  <c r="P15" i="12"/>
  <c r="O15" i="12"/>
  <c r="M15" i="12"/>
  <c r="L15" i="12"/>
  <c r="J15" i="12"/>
  <c r="I15" i="12"/>
  <c r="G15" i="12"/>
  <c r="G26" i="12" s="1"/>
  <c r="F15" i="12"/>
  <c r="D15" i="12"/>
  <c r="M26" i="12"/>
  <c r="P6" i="12"/>
  <c r="C4" i="12"/>
  <c r="L287" i="10"/>
  <c r="L259" i="10"/>
  <c r="L231" i="10"/>
  <c r="L203" i="10"/>
  <c r="L175" i="10"/>
  <c r="L147" i="10"/>
  <c r="L119" i="10"/>
  <c r="L91" i="10"/>
  <c r="L63" i="10"/>
  <c r="L35" i="10"/>
  <c r="Q30" i="10"/>
  <c r="N30" i="10"/>
  <c r="I30" i="10"/>
  <c r="R30" i="10"/>
  <c r="P30" i="10"/>
  <c r="M30" i="10"/>
  <c r="L30" i="10"/>
  <c r="J30" i="10"/>
  <c r="H30" i="10"/>
  <c r="F30" i="10"/>
  <c r="E30" i="10"/>
  <c r="D30" i="10"/>
  <c r="L6" i="10"/>
  <c r="C4" i="10"/>
  <c r="D29" i="9"/>
  <c r="C29" i="9"/>
  <c r="D19" i="9"/>
  <c r="C19" i="9"/>
  <c r="C5" i="9"/>
  <c r="C5" i="8"/>
  <c r="D5" i="7"/>
  <c r="B4" i="6"/>
  <c r="F28" i="5"/>
  <c r="E28" i="5"/>
  <c r="D28" i="5"/>
  <c r="C28" i="5"/>
  <c r="B4" i="5"/>
  <c r="E16" i="2"/>
  <c r="C16" i="2"/>
  <c r="G43" i="4"/>
  <c r="H43" i="4"/>
  <c r="F43" i="4"/>
  <c r="E43" i="4"/>
  <c r="G37" i="4"/>
  <c r="H37" i="4"/>
  <c r="F37" i="4"/>
  <c r="E37" i="4"/>
  <c r="H33" i="4"/>
  <c r="G33" i="4"/>
  <c r="F33" i="4"/>
  <c r="E33" i="4"/>
  <c r="E8" i="4" s="1"/>
  <c r="G8" i="4"/>
  <c r="H8" i="4"/>
  <c r="F8" i="4"/>
  <c r="D4" i="4"/>
  <c r="E25" i="2"/>
  <c r="C25" i="2"/>
  <c r="G12" i="3"/>
  <c r="F12" i="3"/>
  <c r="E12" i="3"/>
  <c r="D12" i="3"/>
  <c r="G11" i="3"/>
  <c r="F26" i="2" s="1"/>
  <c r="F11" i="3"/>
  <c r="E26" i="2" s="1"/>
  <c r="E11" i="3"/>
  <c r="D26" i="2" s="1"/>
  <c r="D11" i="3"/>
  <c r="C26" i="2" s="1"/>
  <c r="C4" i="3"/>
  <c r="F25" i="2"/>
  <c r="D25" i="2"/>
  <c r="F16" i="2"/>
  <c r="D16" i="2"/>
  <c r="F15" i="2"/>
  <c r="D15" i="2"/>
  <c r="B4" i="2"/>
  <c r="D8" i="1"/>
  <c r="F52" i="4" l="1"/>
  <c r="F53" i="4" s="1"/>
  <c r="F49" i="4"/>
  <c r="D18" i="2" s="1"/>
  <c r="F42" i="4"/>
  <c r="D9" i="2"/>
  <c r="D19" i="2" s="1"/>
  <c r="D8" i="2"/>
  <c r="F9" i="2"/>
  <c r="F19" i="2" s="1"/>
  <c r="F8" i="2"/>
  <c r="H52" i="4"/>
  <c r="H53" i="4" s="1"/>
  <c r="H49" i="4"/>
  <c r="F18" i="2" s="1"/>
  <c r="H42" i="4"/>
  <c r="E52" i="4"/>
  <c r="E53" i="4" s="1"/>
  <c r="E49" i="4"/>
  <c r="C18" i="2" s="1"/>
  <c r="E42" i="4"/>
  <c r="C9" i="2"/>
  <c r="C19" i="2" s="1"/>
  <c r="C8" i="2"/>
  <c r="E9" i="2"/>
  <c r="E19" i="2" s="1"/>
  <c r="E8" i="2"/>
  <c r="G49" i="4"/>
  <c r="E18" i="2" s="1"/>
  <c r="G42" i="4"/>
  <c r="G52" i="4"/>
  <c r="G53" i="4" s="1"/>
  <c r="C15" i="2"/>
  <c r="C19" i="14"/>
  <c r="G19" i="14"/>
  <c r="K19" i="14"/>
  <c r="P19" i="14"/>
  <c r="T19" i="14"/>
  <c r="X19" i="14"/>
  <c r="E15" i="2"/>
  <c r="E363" i="14"/>
  <c r="R19" i="14"/>
  <c r="V19" i="14"/>
  <c r="Z19" i="14"/>
  <c r="M19" i="14"/>
  <c r="D19" i="14"/>
  <c r="H19" i="14"/>
  <c r="L19" i="14"/>
  <c r="F19" i="14"/>
  <c r="J19" i="14"/>
  <c r="N19" i="14"/>
  <c r="F363" i="14" l="1"/>
  <c r="X363" i="14"/>
  <c r="P363" i="14"/>
  <c r="G363" i="14"/>
  <c r="S363" i="14"/>
  <c r="Y363" i="14"/>
  <c r="H363" i="14"/>
  <c r="Z363" i="14"/>
  <c r="R363" i="14"/>
  <c r="E11" i="2"/>
  <c r="E21" i="2" s="1"/>
  <c r="E10" i="2"/>
  <c r="G7" i="4"/>
  <c r="G50" i="4"/>
  <c r="E20" i="2" s="1"/>
  <c r="F50" i="4"/>
  <c r="D20" i="2" s="1"/>
  <c r="D11" i="2"/>
  <c r="D21" i="2" s="1"/>
  <c r="D10" i="2"/>
  <c r="F7" i="4"/>
  <c r="W363" i="14"/>
  <c r="L363" i="14"/>
  <c r="U363" i="14"/>
  <c r="D363" i="14"/>
  <c r="M363" i="14"/>
  <c r="T363" i="14"/>
  <c r="K363" i="14"/>
  <c r="C363" i="14"/>
  <c r="H7" i="4"/>
  <c r="F11" i="2"/>
  <c r="F21" i="2" s="1"/>
  <c r="H50" i="4"/>
  <c r="F20" i="2" s="1"/>
  <c r="F10" i="2"/>
  <c r="N363" i="14"/>
  <c r="AA363" i="14"/>
  <c r="J363" i="14"/>
  <c r="Q363" i="14"/>
  <c r="V363" i="14"/>
  <c r="I363" i="14"/>
  <c r="E7" i="4"/>
  <c r="E50" i="4"/>
  <c r="C20" i="2" s="1"/>
  <c r="C11" i="2"/>
  <c r="C21" i="2" s="1"/>
  <c r="C10" i="2"/>
  <c r="F13" i="2" l="1"/>
  <c r="F23" i="2" s="1"/>
  <c r="F12" i="2"/>
  <c r="H51" i="4"/>
  <c r="F22" i="2" s="1"/>
  <c r="E51" i="4"/>
  <c r="C22" i="2" s="1"/>
  <c r="C13" i="2"/>
  <c r="C23" i="2" s="1"/>
  <c r="C12" i="2"/>
  <c r="E13" i="2"/>
  <c r="E23" i="2" s="1"/>
  <c r="E12" i="2"/>
  <c r="G51" i="4"/>
  <c r="E22" i="2" s="1"/>
  <c r="F51" i="4"/>
  <c r="D22" i="2" s="1"/>
  <c r="D13" i="2"/>
  <c r="D23" i="2" s="1"/>
  <c r="D12" i="2"/>
</calcChain>
</file>

<file path=xl/sharedStrings.xml><?xml version="1.0" encoding="utf-8"?>
<sst xmlns="http://schemas.openxmlformats.org/spreadsheetml/2006/main" count="2631" uniqueCount="714">
  <si>
    <t>SAS refreshed on:</t>
  </si>
  <si>
    <t>2021 EU-wide Transparency Exercise</t>
  </si>
  <si>
    <t>Master refreshed on:</t>
  </si>
  <si>
    <t>templates populated on:</t>
  </si>
  <si>
    <t xml:space="preserve">Bank Name </t>
  </si>
  <si>
    <t>Intesa Sanpaolo S.p.A.</t>
  </si>
  <si>
    <t>LEI Code</t>
  </si>
  <si>
    <t>2W8N8UU78PMDQKZENC08</t>
  </si>
  <si>
    <t>Country Code</t>
  </si>
  <si>
    <t>IT</t>
  </si>
  <si>
    <t>Key Metrics</t>
  </si>
  <si>
    <t>(mln EUR,  %)</t>
  </si>
  <si>
    <t>As of 30/09/2020</t>
  </si>
  <si>
    <t>As of 31/12/2020</t>
  </si>
  <si>
    <t>As of 31/03/2021</t>
  </si>
  <si>
    <t>As of 30/06/2021</t>
  </si>
  <si>
    <t>COREP CODE</t>
  </si>
  <si>
    <t>REGULATION</t>
  </si>
  <si>
    <t>Available capital (amounts)</t>
  </si>
  <si>
    <t>Common Equity Tier 1 (CET1) capital - transitional period</t>
  </si>
  <si>
    <t xml:space="preserve">C 01.00 (r020,c010) </t>
  </si>
  <si>
    <t>Article 50 of CRR</t>
  </si>
  <si>
    <t>Common Equity Tier 1 (CET1) capital - transitional period -  as if IFRS 9 or analogous ECLs transitional arrangements had not been applied</t>
  </si>
  <si>
    <t xml:space="preserve">C 01.00 (r020,c010) 
 - C 05.01 (r440,c010) </t>
  </si>
  <si>
    <t>Tier 1 capital  - transitional period</t>
  </si>
  <si>
    <t xml:space="preserve">C 01.00 (r015,c010) </t>
  </si>
  <si>
    <t>Article 25 of CRR</t>
  </si>
  <si>
    <t>Tier 1 capital as if IFRS 9 or analogous ECLs transitional arrangements had not been applied - transitional definition</t>
  </si>
  <si>
    <t xml:space="preserve">C 01.00 (r015,c010) 
 - C 05.01 (r440,c010)  - C 05.01 (r440,c020) </t>
  </si>
  <si>
    <t>Total capital  - transitional period</t>
  </si>
  <si>
    <t xml:space="preserve">C 01.00 (r010,c010) </t>
  </si>
  <si>
    <t>Articles 4(118) and 72 of CRR</t>
  </si>
  <si>
    <t>Total capital - transitional period - as if IFRS 9 or analogous ECLs transitional arrangements had not been applied</t>
  </si>
  <si>
    <t xml:space="preserve">C 01.00 (r010,c010)  - C 05.01 (r440,c010) 
- C 05.01 (r440,c020) - C 05.01 (r440,c030) </t>
  </si>
  <si>
    <t>Risk exposure amounts</t>
  </si>
  <si>
    <t>Total risk exposure amount</t>
  </si>
  <si>
    <t xml:space="preserve">C 02.00 (r010,c010) </t>
  </si>
  <si>
    <t>Articles 92(3), 95, 96 and 98 of CRR</t>
  </si>
  <si>
    <t>Total risk exposure amount as if IFRS 9 or analogous ECLs transitional arrangements had not been applied</t>
  </si>
  <si>
    <t xml:space="preserve">C 02.00 (r010,c010) 
  - C 05.01 (r440,c040) </t>
  </si>
  <si>
    <t xml:space="preserve"> Capital ratios </t>
  </si>
  <si>
    <t>Common Equity Tier 1 (as a percentage of risk exposure amount) - transitional definition</t>
  </si>
  <si>
    <t>CA3 {1}</t>
  </si>
  <si>
    <t>-</t>
  </si>
  <si>
    <t>Common Equity Tier 1 (as a percentage of risk exposure amount) - transitional definition - as if IFRS 9 or analogous ECLs transitional arrangements had not been applied</t>
  </si>
  <si>
    <t>(C 01.00 (r020,c010)  - C 05.01 (r440,c010) )/
(C 02.00 (r010,c010)  - C 05.01 (r440,c040) )</t>
  </si>
  <si>
    <t>Tier 1 (as a percentage of risk exposure amount) - transitional definition</t>
  </si>
  <si>
    <t>CA3 {3}</t>
  </si>
  <si>
    <t>Tier 1 (as a percentage of risk exposure amount) as if IFRS 9 or analogous ECLs transitional arrangements had not been applied</t>
  </si>
  <si>
    <t>(C 01.00 (r015,c010)  - C 05.01 (r440,c010)  - 
C 05.01 (r440,c020) ) / (C 02.00 (r010,c010)  - C 05.01 (r440,c040) )</t>
  </si>
  <si>
    <t>Total capital (as a percentage of risk exposure amount) - transitional definition</t>
  </si>
  <si>
    <t>CA3 {5}</t>
  </si>
  <si>
    <t>Total capital (as a percentage of risk exposure amount) as if IFRS 9 or analogous ECLs transitional arrangements had not been applied</t>
  </si>
  <si>
    <t>(C 01.00 (r010,c010)  - C 05.01 (r440,c010) 
- C 05.01 (r440,c020) - C 05.01 (r440,c030) /
(C 02.00 (r010,c010)   - C 05.01 (r440,c040) )</t>
  </si>
  <si>
    <t xml:space="preserve"> Leverage ratios</t>
  </si>
  <si>
    <t>Leverage ratio total exposure measure - using a transitional definition of Tier 1 capital</t>
  </si>
  <si>
    <t xml:space="preserve">C 47.00 (r300,c010) </t>
  </si>
  <si>
    <t>Article 429 of the CRR; Delegated Regulation (EU) 2015/62 of 10 October 2014 amending CRR</t>
  </si>
  <si>
    <t>Leverage ratio - using a transitional definition of Tier 1 capital</t>
  </si>
  <si>
    <t xml:space="preserve">C 47.00 (r340,c010) </t>
  </si>
  <si>
    <t>Leverage ratio</t>
  </si>
  <si>
    <t>A.1</t>
  </si>
  <si>
    <t>Tier 1 capital - transitional definition</t>
  </si>
  <si>
    <t xml:space="preserve">C 47.00 (r320,c010) </t>
  </si>
  <si>
    <t>A.2</t>
  </si>
  <si>
    <t>Tier 1 capital - fully phased-in definition</t>
  </si>
  <si>
    <t xml:space="preserve">C 47.00 (r310,c010) </t>
  </si>
  <si>
    <t>B.1</t>
  </si>
  <si>
    <t>Total leverage ratio exposures - using a transitional definition of Tier 1 capital</t>
  </si>
  <si>
    <t>B.2</t>
  </si>
  <si>
    <t>Total leverage ratio exposures - using a fully phased-in definition of Tier 1 capital</t>
  </si>
  <si>
    <t xml:space="preserve">C 47.00 (r290,c010) </t>
  </si>
  <si>
    <t>C.1</t>
  </si>
  <si>
    <t>[A.1]/[B.1]</t>
  </si>
  <si>
    <t>C.2</t>
  </si>
  <si>
    <t>Leverage ratio - using a fully phased-in definition of Tier 1 capital</t>
  </si>
  <si>
    <t>[A.2]/[B.2]</t>
  </si>
  <si>
    <t xml:space="preserve"> </t>
  </si>
  <si>
    <t>Capital</t>
  </si>
  <si>
    <t xml:space="preserve">OWN FUNDS
Transitional period
</t>
  </si>
  <si>
    <t>A</t>
  </si>
  <si>
    <t>OWN FUNDS</t>
  </si>
  <si>
    <t>COMMON EQUITY TIER 1 CAPITAL (net of deductions and after applying transitional adjustments)</t>
  </si>
  <si>
    <t>A.1.1</t>
  </si>
  <si>
    <t>Capital instruments eligible as CET1 Capital (including share premium and net own capital instruments)</t>
  </si>
  <si>
    <t xml:space="preserve">C 01.00 (r030,c010) </t>
  </si>
  <si>
    <t>Articles 26(1) points (a) and (b), 27 to 29, 36(1) point (f) and 42 of CRR</t>
  </si>
  <si>
    <t>A.1.2</t>
  </si>
  <si>
    <t>Retained earnings</t>
  </si>
  <si>
    <t xml:space="preserve">C 01.00 (r130,c010) </t>
  </si>
  <si>
    <t>Articles 26(1) point (c), 26(2) and 36 (1) points (a) and (l) of CRR</t>
  </si>
  <si>
    <t>A.1.3</t>
  </si>
  <si>
    <t>Accumulated other comprehensive income</t>
  </si>
  <si>
    <t xml:space="preserve">C 01.00 (r180,c010) </t>
  </si>
  <si>
    <t>Articles 4(100), 26(1) point (d) and  36 (1) point (l) of CRR</t>
  </si>
  <si>
    <t>A.1.4</t>
  </si>
  <si>
    <t>Other Reserves</t>
  </si>
  <si>
    <t xml:space="preserve">C 01.00 (r200,c010) </t>
  </si>
  <si>
    <t>Articles 4(117) and 26(1) point (e) of CRR</t>
  </si>
  <si>
    <t>A.1.5</t>
  </si>
  <si>
    <t>Funds for general banking risk</t>
  </si>
  <si>
    <t xml:space="preserve">C 01.00 (r210,c010) </t>
  </si>
  <si>
    <t xml:space="preserve">Articles 4(112), 26(1) point (f) and  36 (1) point (l) of CRR </t>
  </si>
  <si>
    <t>A.1.6</t>
  </si>
  <si>
    <t>Minority interest given recognition in CET1 capital</t>
  </si>
  <si>
    <t xml:space="preserve">C 01.00 (r230,c010) </t>
  </si>
  <si>
    <t>Article 84 of CRR</t>
  </si>
  <si>
    <t>A.1.7</t>
  </si>
  <si>
    <t>Adjustments to CET1 due to prudential filters</t>
  </si>
  <si>
    <t xml:space="preserve">C 01.00 (r250,c010) </t>
  </si>
  <si>
    <t>Articles 32 to 35 of and  36 (1) point (l) of CRR</t>
  </si>
  <si>
    <t>A.1.8</t>
  </si>
  <si>
    <t xml:space="preserve">(-) Intangible assets (including Goodwill) </t>
  </si>
  <si>
    <t xml:space="preserve">C 01.00 (r300,c010) + C 01.00 (r340,c010) </t>
  </si>
  <si>
    <t>Articles 4(113), 36(1) point (b) and 37 of CRR. Articles 4(115), 36(1) point (b) and 37 point (a) of CCR</t>
  </si>
  <si>
    <t>A.1.9</t>
  </si>
  <si>
    <t xml:space="preserve">(-) DTAs that rely on future profitability and do not arise from temporary differences net of associated DTLs </t>
  </si>
  <si>
    <t xml:space="preserve">C 01.00 (r370,c010) </t>
  </si>
  <si>
    <t>Articles 36(1) point (c) and 38 of CRR</t>
  </si>
  <si>
    <t>A.1.10</t>
  </si>
  <si>
    <t>(-) IRB shortfall of credit risk adjustments to expected losses</t>
  </si>
  <si>
    <t xml:space="preserve">C 01.00 (r380,c010) </t>
  </si>
  <si>
    <t>Articles 36(1) point (d), 40 and 159 of CRR</t>
  </si>
  <si>
    <t>A.1.11</t>
  </si>
  <si>
    <t>(-) Defined benefit pension fund assets</t>
  </si>
  <si>
    <t xml:space="preserve">C 01.00 (r390,c010) </t>
  </si>
  <si>
    <t>Articles 4(109), 36(1) point (e) and 41 of CRR</t>
  </si>
  <si>
    <t>A.1.12</t>
  </si>
  <si>
    <t>(-) Reciprocal cross holdings in CET1 Capital</t>
  </si>
  <si>
    <t xml:space="preserve">C 01.00 (r430,c010) </t>
  </si>
  <si>
    <t>Articles 4(122), 36(1) point (g) and 44 of CRR</t>
  </si>
  <si>
    <t>A.1.13</t>
  </si>
  <si>
    <t>(-) Excess deduction from AT1 items over AT1 Capital</t>
  </si>
  <si>
    <t xml:space="preserve">C 01.00 (r440,c010) </t>
  </si>
  <si>
    <t>Article 36(1) point (j) of CRR</t>
  </si>
  <si>
    <t>A.1.14</t>
  </si>
  <si>
    <t>(-) Deductions related to assets which can alternatively be subject to a 1.250% risk weight</t>
  </si>
  <si>
    <t xml:space="preserve">C 01.00 (r450,c010) + C 01.00 (r460,c010) + C 01.00 (r470,c010)  + C 01.00 (r471,c010)+ C 01.00 (r472,c010)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</si>
  <si>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</si>
  <si>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</si>
  <si>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</si>
  <si>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(r460,c010) </t>
  </si>
  <si>
    <t>Articles 36(1) point (k) (ii), 243(1) point (b), 244(1) point (b) and 258 of CRR</t>
  </si>
  <si>
    <t>A.1.15</t>
  </si>
  <si>
    <t>(-) Holdings of CET1 capital instruments of financial sector entities where the institiution does not have a significant investment</t>
  </si>
  <si>
    <t xml:space="preserve">C 01.00 (r480,c010) </t>
  </si>
  <si>
    <t>Articles 4(27), 36(1) point (h); 43 to 46, 49 (2) and (3)  and 79 of CRR</t>
  </si>
  <si>
    <t>A.1.16</t>
  </si>
  <si>
    <t>(-) Deductible DTAs that rely on future profitability and arise from temporary differences</t>
  </si>
  <si>
    <t xml:space="preserve">C 01.00 (r490,c010) </t>
  </si>
  <si>
    <t>Articles 36(1) point (c) and 38; Articles 48(1) point (a) and 48(2) of CRR</t>
  </si>
  <si>
    <t>A.1.17</t>
  </si>
  <si>
    <t>(-) Holdings of CET1 capital instruments of financial sector entities where the institiution has a significant investment</t>
  </si>
  <si>
    <t xml:space="preserve">C 01.00 (r500,c010) </t>
  </si>
  <si>
    <t>Articles 4(27); 36(1) point (i); 43, 45; 47; 48(1) point (b); 49(1) to (3) and 79 of CRR</t>
  </si>
  <si>
    <t>A.1.18</t>
  </si>
  <si>
    <t xml:space="preserve">(-) Amount exceding the 17.65% threshold </t>
  </si>
  <si>
    <t xml:space="preserve">C 01.00 (r510,c010) </t>
  </si>
  <si>
    <t>Article 48 of CRR</t>
  </si>
  <si>
    <t>A.1.18A</t>
  </si>
  <si>
    <t>(-) Insufficient coverage for non-performing exposures</t>
  </si>
  <si>
    <t xml:space="preserve">C 01.00 (r513,c010) </t>
  </si>
  <si>
    <t>Article 36(1), point (m) and Article 47c CRR</t>
  </si>
  <si>
    <t>A.1.18B</t>
  </si>
  <si>
    <t>(-) Minimum value commitment shortfalls</t>
  </si>
  <si>
    <t xml:space="preserve">C 01.00 (r514,c010) </t>
  </si>
  <si>
    <t>Article 36(1), point (n) and Article 132c(2) CRR</t>
  </si>
  <si>
    <t>A.1.18C</t>
  </si>
  <si>
    <t>(-) Other foreseeable tax charges</t>
  </si>
  <si>
    <t xml:space="preserve">C 01.00 (r515,c010) </t>
  </si>
  <si>
    <t>Article 36(1), point (l) CRR</t>
  </si>
  <si>
    <t>A.1.19</t>
  </si>
  <si>
    <t>(-) Additional deductions of CET1 Capital due to Article 3 CRR</t>
  </si>
  <si>
    <t xml:space="preserve">C 01.00 (r524,c010) </t>
  </si>
  <si>
    <t>Article 3 CRR</t>
  </si>
  <si>
    <t>A.1.20</t>
  </si>
  <si>
    <t>CET1 capital elements or deductions - other</t>
  </si>
  <si>
    <t xml:space="preserve">C 01.00 (r529,c010) </t>
  </si>
  <si>
    <t>A.1.21</t>
  </si>
  <si>
    <t>Transitional adjustments</t>
  </si>
  <si>
    <t>CA1 {1.1.1.6 + 1.1.1.8 + 1.1.1.26}</t>
  </si>
  <si>
    <t>A.1.21.1</t>
  </si>
  <si>
    <t>Transitional adjustments due to grandfathered CET1 Capital instruments (+/-)</t>
  </si>
  <si>
    <t xml:space="preserve">C 01.00 (r220,c010) </t>
  </si>
  <si>
    <t>Articles 483(1) to (3), and 484 to 487 of CRR</t>
  </si>
  <si>
    <t>A.1.21.2</t>
  </si>
  <si>
    <t>Transitional adjustments due to additional minority interests (+/-)</t>
  </si>
  <si>
    <t xml:space="preserve">C 01.00 (r240,c010) </t>
  </si>
  <si>
    <t>Articles 479 and 480 of CRR</t>
  </si>
  <si>
    <t>A.1.21.3</t>
  </si>
  <si>
    <t>Other transitional adjustments to CET1 Capital (+/-)</t>
  </si>
  <si>
    <t>C 01.00 (r520,c010)</t>
  </si>
  <si>
    <t>Articles 469 to 472, 478 and 481 of CRR</t>
  </si>
  <si>
    <t>ADDITIONAL TIER 1 CAPITAL (net of deductions and after transitional adjustments)</t>
  </si>
  <si>
    <t xml:space="preserve">C 01.00 (r530,c010) </t>
  </si>
  <si>
    <t>Article 61 of CRR</t>
  </si>
  <si>
    <t>A.2.1</t>
  </si>
  <si>
    <t>Additional Tier 1 Capital instruments</t>
  </si>
  <si>
    <t>C 01.00 (r540,c010) + C 01.00 (r670,c010)</t>
  </si>
  <si>
    <t>A.2.2</t>
  </si>
  <si>
    <t>(-) Excess deduction from T2 items over T2 capital</t>
  </si>
  <si>
    <t>C 01.00 (r720,c010)</t>
  </si>
  <si>
    <t>A.2.3</t>
  </si>
  <si>
    <t>Other Additional Tier 1 Capital components and deductions</t>
  </si>
  <si>
    <t>C 01.00 (r690,c010) + C 01.00 (r700,c010) + C 01.00 (r710,c010)  + C 01.00 (r740,c010) + C 01.00 (r744,c010) + C 01.00 (r748,c010)</t>
  </si>
  <si>
    <t>A.2.4</t>
  </si>
  <si>
    <t>Additional Tier 1 transitional adjustments</t>
  </si>
  <si>
    <t>C 01.00 (r660,c010) + C 01.00 (r680,c010) + C 01.00 (r730,c010)</t>
  </si>
  <si>
    <t>A.3</t>
  </si>
  <si>
    <t>TIER 1 CAPITAL (net of deductions and after transitional adjustments)</t>
  </si>
  <si>
    <t>A.4</t>
  </si>
  <si>
    <t>TIER 2 CAPITAL (net of deductions and after transitional adjustments)</t>
  </si>
  <si>
    <t xml:space="preserve">C 01.00 (r750,c010) </t>
  </si>
  <si>
    <t>Article 71 of CRR</t>
  </si>
  <si>
    <t>A.4.1</t>
  </si>
  <si>
    <t>Tier 2 Capital instruments</t>
  </si>
  <si>
    <t>C 01.00 (r760,c010) + C 01.00 (r890,c010)</t>
  </si>
  <si>
    <t>A.4.2</t>
  </si>
  <si>
    <t>Other Tier 2 Capital components and deductions</t>
  </si>
  <si>
    <t>C 01.00 (r910,c010) + C 01.00 (r920,c010) + C 01.00 (r930,c010) + C 01.00 (r940,c010) + C 01.00 (r950,c010) + C 01.00 (r970,c010) + C 01.00 (r974,c010) + C 01.00 (r978,c010)</t>
  </si>
  <si>
    <t>A.4.3</t>
  </si>
  <si>
    <t>Tier 2 transitional adjustments</t>
  </si>
  <si>
    <t>C 01.00 (r880,c010) + C 01.00 (r900,c010) + C 01.00 (r960,c010)</t>
  </si>
  <si>
    <t>OWN FUNDS REQUIREMENTS</t>
  </si>
  <si>
    <t>B</t>
  </si>
  <si>
    <t>TOTAL RISK EXPOSURE AMOUNT</t>
  </si>
  <si>
    <t xml:space="preserve">  Of which: Transitional adjustments included</t>
  </si>
  <si>
    <t>C 05.01 (r010;c040)</t>
  </si>
  <si>
    <t>CAPITAL RATIOS (%)
Transitional period</t>
  </si>
  <si>
    <t>COMMON EQUITY TIER 1 CAPITAL RATIO (transitional period)</t>
  </si>
  <si>
    <t>TIER 1 CAPITAL RATIO (transitional period)</t>
  </si>
  <si>
    <t>C.3</t>
  </si>
  <si>
    <t>TOTAL CAPITAL RATIO (transitional period)</t>
  </si>
  <si>
    <t>CET1 Capital
Fully loaded</t>
  </si>
  <si>
    <t>D</t>
  </si>
  <si>
    <t>COMMON EQUITY TIER 1 CAPITAL (fully loaded)</t>
  </si>
  <si>
    <t>[A.1-A.1.13-A.1.21+MIN(A.2+A.1.13-A.2.2-A.2.4+MIN(A.4+A.2.2-A.4.3,0),0)]</t>
  </si>
  <si>
    <r>
      <t>CET1 RATIO (%)
Fully loaded</t>
    </r>
    <r>
      <rPr>
        <b/>
        <vertAlign val="superscript"/>
        <sz val="12"/>
        <color theme="0"/>
        <rFont val="Tahoma"/>
        <family val="2"/>
      </rPr>
      <t>1</t>
    </r>
  </si>
  <si>
    <t>E</t>
  </si>
  <si>
    <t>COMMON EQUITY TIER 1 CAPITAL RATIO (fully loaded)</t>
  </si>
  <si>
    <t>[D.1]/[B-B.1]</t>
  </si>
  <si>
    <t>Memo items</t>
  </si>
  <si>
    <t>F</t>
  </si>
  <si>
    <t xml:space="preserve">   Adjustments to CET1 due to IFRS 9 transitional arrangements</t>
  </si>
  <si>
    <t xml:space="preserve">C 05.01 (r440,c010) </t>
  </si>
  <si>
    <t xml:space="preserve">   Adjustments to AT1 due to IFRS 9 transitional arrangements</t>
  </si>
  <si>
    <t xml:space="preserve">C 05.01 (r440,c020) </t>
  </si>
  <si>
    <t xml:space="preserve">   Adjustments to T2 due to IFRS 9 transitional arrangements</t>
  </si>
  <si>
    <t xml:space="preserve">C 05.01 (r440,c030) </t>
  </si>
  <si>
    <t xml:space="preserve">   Adjustments included in RWAs due to IFRS 9 transitional arrangements</t>
  </si>
  <si>
    <t xml:space="preserve">C 05.01 (r440,c040) </t>
  </si>
  <si>
    <t>(1)The fully loaded CET1 ratio is an estimate calculated based on bank’s supervisory reporting. Therefore, any capital instruments that are not eligible from a regulatory point of view at the reporting date are not taken into account in this calculation.</t>
  </si>
  <si>
    <t xml:space="preserve">      Fully loaded CET1 capital ratio estimation is based on the formulae stated in column “COREP CODE” – please note that this might lead to differences to fully loaded CET1 capital ratios published by the participating banks e.g. in their Pillar 3 disclosure</t>
  </si>
  <si>
    <t>Overview of Risk exposure amounts</t>
  </si>
  <si>
    <t>RWAs</t>
  </si>
  <si>
    <r>
      <t>Credit risk (excluding CCR and Securitisations)</t>
    </r>
    <r>
      <rPr>
        <vertAlign val="superscript"/>
        <sz val="11"/>
        <color theme="0"/>
        <rFont val="Tahoma"/>
        <family val="2"/>
      </rPr>
      <t>1</t>
    </r>
  </si>
  <si>
    <t xml:space="preserve">
C 02.00 (r040, c010) -[C 07.00 (r090, c220, s001) + C 07.00 (r110, c220, s001)+ C 07.00 (r130, c220, s001) + C 08.01 (r040, c260, s001) + C 08.01 (r050, c260, s001) + C 08.01 (r060, c260, s001) +  C 08.01 (r040, c260, s002) +   C 08.01 (r050, c260, s002,) +   C 08.01 (r060, c260, s002)]-[ C 02.00 (R470, c010)] - C 02.00 (R460, c010)]</t>
  </si>
  <si>
    <t xml:space="preserve">Of which the standardised approach </t>
  </si>
  <si>
    <t>C 02.00 (r060, c010)-[C 07.00 (r090, c220, s001) + C 07.00 (r110, c220, s001)+ C 07.00 (r130, c220, s001)]</t>
  </si>
  <si>
    <t xml:space="preserve">Of which the foundation IRB (FIRB) approach </t>
  </si>
  <si>
    <t>C 02.00 (R250, c010) - [C 08.01 (r040, c260, s002) + C 08.01 (r050, c260, s002) + C 08.01 (r060, c260, s002)]</t>
  </si>
  <si>
    <t xml:space="preserve">Of which the advanced IRB (AIRB) approach </t>
  </si>
  <si>
    <t>C 02.00 (R310, c010) - [C 08.01 (r040, c260, s001) + C 08.01 (r050, c260, s001) +   C 08.01 (r060, c260, s001)]</t>
  </si>
  <si>
    <t>Of which equity IRB</t>
  </si>
  <si>
    <t>C 02.00 (R420, c010)</t>
  </si>
  <si>
    <r>
      <t>Counterparty credit risk (CCR, excluding CVA)</t>
    </r>
    <r>
      <rPr>
        <vertAlign val="superscript"/>
        <sz val="11"/>
        <color theme="0"/>
        <rFont val="Tahoma"/>
        <family val="2"/>
      </rPr>
      <t>2</t>
    </r>
  </si>
  <si>
    <t>C 07.00 (r090, c220, s001) + C 07.00 (r110, c220, s001)+ C 07.00 (r130, c220, s001) + C 08.01 (r040, c260, s001) + C 08.01 (r050, c260, s001) + C 08.01 (r060, c260, s001) +  C 08.01 (r040, c260, s002) +   C 08.01 (r050, c260, s002,) +   C 08.01 (r060, c260, s002) + C 02.00 (R460, c010)]</t>
  </si>
  <si>
    <t>Credit valuation adjustment - CVA</t>
  </si>
  <si>
    <t>C 02.00 (R640, c010)</t>
  </si>
  <si>
    <t xml:space="preserve">Settlement risk </t>
  </si>
  <si>
    <t>C 02.00 (R490, c010)</t>
  </si>
  <si>
    <t>Securitisation exposures in the banking book (after the cap)</t>
  </si>
  <si>
    <t>C 02.00 (R470, c010)</t>
  </si>
  <si>
    <t>Position, foreign exchange and commodities risks (Market risk)</t>
  </si>
  <si>
    <t>C 02.00 (R520, c010)</t>
  </si>
  <si>
    <t>C 02.00 (R530, c010)</t>
  </si>
  <si>
    <t xml:space="preserve">Of which IMA </t>
  </si>
  <si>
    <t>C 02.00 (R580, c010)</t>
  </si>
  <si>
    <t>Of which securitisations and resecuritisations in the trading book</t>
  </si>
  <si>
    <t xml:space="preserve">C 19.00_010_601*12.5+C 20.00_010_450*12.5+MAX(C 24.00_010_090,C 24.00_010_100,C 24.00_010_110)*12.5
</t>
  </si>
  <si>
    <t>Large exposures in the trading book</t>
  </si>
  <si>
    <t>C 02.00 (R680, c010)</t>
  </si>
  <si>
    <t xml:space="preserve">Operational risk </t>
  </si>
  <si>
    <t>C 02.00 (R590, c010)</t>
  </si>
  <si>
    <t xml:space="preserve">Of which basic indicator approach </t>
  </si>
  <si>
    <t>C 02.00 (R600, c010)</t>
  </si>
  <si>
    <t xml:space="preserve">Of which standardised approach </t>
  </si>
  <si>
    <t>C 02.00 (R610, c010)</t>
  </si>
  <si>
    <t xml:space="preserve">Of which advanced measurement approach </t>
  </si>
  <si>
    <t>C 02.00 (R620, c010)</t>
  </si>
  <si>
    <t>Other risk exposure amounts</t>
  </si>
  <si>
    <t>C 02.00 (R630, c010) + C 02.00 (R690, c010)</t>
  </si>
  <si>
    <t>Total</t>
  </si>
  <si>
    <r>
      <rPr>
        <vertAlign val="superscript"/>
        <sz val="10"/>
        <rFont val="Arial"/>
        <family val="2"/>
      </rPr>
      <t>1</t>
    </r>
    <r>
      <rPr>
        <sz val="10"/>
        <rFont val="Arial"/>
        <family val="2"/>
      </rPr>
      <t xml:space="preserve"> The positions "of which" are for information and do not need to sum up to Credit risk (excluding CCR and Securitisations)</t>
    </r>
  </si>
  <si>
    <r>
      <rPr>
        <vertAlign val="superscript"/>
        <sz val="10"/>
        <rFont val="Arial"/>
        <family val="2"/>
      </rPr>
      <t>2</t>
    </r>
    <r>
      <rPr>
        <sz val="10"/>
        <rFont val="Arial"/>
        <family val="2"/>
      </rPr>
      <t xml:space="preserve"> On-balance sheet exposures related to Free Deliveries [according to Article 379(1)] have not been included in 'Counterparty Credit Risk (CCR, excluding CVA)'. 
They are instead reported in the 'Credit Risk (excluding CCR and Securitisations)' section. </t>
    </r>
  </si>
  <si>
    <t>P&amp;L</t>
  </si>
  <si>
    <t>(mln EUR)</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</si>
  <si>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</si>
  <si>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</si>
  <si>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</si>
  <si>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</si>
  <si>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</si>
  <si>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</si>
  <si>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</si>
  <si>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</si>
  <si>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</si>
  <si>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</si>
  <si>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</si>
  <si>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at fair value through profit or loss, net</t>
  </si>
  <si>
    <t xml:space="preserve">Gains or (-) losses from hedge accounting, net </t>
  </si>
  <si>
    <t>Exchange differences [gain or (-) loss], net</t>
  </si>
  <si>
    <t>Net other operating income /(expenses)</t>
  </si>
  <si>
    <t>TOTAL OPERATING INCOME, NET</t>
  </si>
  <si>
    <t>(Administrative expenses)</t>
  </si>
  <si>
    <t>(Cash contributions to resolution funds and deposit guarantee schemes)</t>
  </si>
  <si>
    <t>(Depreciation)</t>
  </si>
  <si>
    <t>Modification gains or (-) losses, net</t>
  </si>
  <si>
    <t>(Provisions or (-) reversal of provisions)</t>
  </si>
  <si>
    <t>(Payment commitments to resolution funds and deposit guarantee schemes)</t>
  </si>
  <si>
    <t>(Commitments and guarantees given)</t>
  </si>
  <si>
    <t>(Other provisions)</t>
  </si>
  <si>
    <r>
      <t>Of which pending legal issues and tax litigation</t>
    </r>
    <r>
      <rPr>
        <vertAlign val="superscript"/>
        <sz val="11"/>
        <color theme="0"/>
        <rFont val="Tahoma"/>
        <family val="2"/>
      </rPr>
      <t>1</t>
    </r>
  </si>
  <si>
    <r>
      <t>Of which restructuring</t>
    </r>
    <r>
      <rPr>
        <vertAlign val="superscript"/>
        <sz val="11"/>
        <color theme="0"/>
        <rFont val="Tahoma"/>
        <family val="2"/>
      </rPr>
      <t>1</t>
    </r>
  </si>
  <si>
    <r>
      <t>(Increases or (-) decreases of the fund for general banking risks, net)</t>
    </r>
    <r>
      <rPr>
        <vertAlign val="superscript"/>
        <sz val="11"/>
        <color theme="0"/>
        <rFont val="Tahoma"/>
        <family val="2"/>
      </rPr>
      <t>2</t>
    </r>
  </si>
  <si>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</si>
  <si>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</si>
  <si>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</si>
  <si>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</si>
  <si>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</si>
  <si>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</si>
  <si>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</si>
  <si>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</si>
  <si>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</si>
  <si>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</si>
  <si>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</si>
  <si>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</si>
  <si>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</si>
  <si>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Tahoma"/>
        <family val="2"/>
      </rPr>
      <t xml:space="preserve"> (1) </t>
    </r>
    <r>
      <rPr>
        <sz val="10"/>
        <color theme="1"/>
        <rFont val="Tahoma"/>
        <family val="2"/>
      </rPr>
      <t>Information available only as of end of the year</t>
    </r>
  </si>
  <si>
    <r>
      <rPr>
        <vertAlign val="superscript"/>
        <sz val="10"/>
        <rFont val="Arial"/>
        <family val="2"/>
      </rPr>
      <t xml:space="preserve">(2) </t>
    </r>
    <r>
      <rPr>
        <sz val="10"/>
        <rFont val="Arial"/>
        <family val="2"/>
      </rPr>
      <t>For IFRS compliance banks “zero” in cell “Increases or (-) decreases of the fund for general banking risks, net” must be read as “n.a.”</t>
    </r>
  </si>
  <si>
    <t>Total Assets: fair value and impairment distribution</t>
  </si>
  <si>
    <t>References</t>
  </si>
  <si>
    <t>Carrying amount</t>
  </si>
  <si>
    <t>Fair value hierarchy</t>
  </si>
  <si>
    <t>ASSETS:</t>
  </si>
  <si>
    <t>Level 1</t>
  </si>
  <si>
    <t>Level 2</t>
  </si>
  <si>
    <t>Level 3</t>
  </si>
  <si>
    <t>Cash, cash balances at central banks and other demand deposits</t>
  </si>
  <si>
    <t>IAS 1.54 (i)</t>
  </si>
  <si>
    <t xml:space="preserve">Financial assets held for trading </t>
  </si>
  <si>
    <t>IFRS 7.8(a)(ii);IFRS 9.Appendix A</t>
  </si>
  <si>
    <t>Non-trading financial assets mandatorily at fair value through profit or loss</t>
  </si>
  <si>
    <t>IFRS 7.8(a)(ii); IFRS 9.4.1.4</t>
  </si>
  <si>
    <t>Financial assets designated at fair value through profit or loss</t>
  </si>
  <si>
    <t>IFRS 7.8(a)(i); IFRS 9.4.1.5</t>
  </si>
  <si>
    <t>Financial assets at fair value through other comprehensive income</t>
  </si>
  <si>
    <t>IFRS 7.8(h); IFRS 9.4.1.2A</t>
  </si>
  <si>
    <t>Financial assets at amortised cost</t>
  </si>
  <si>
    <t>IFRS 7.8(f); IFRS 9.4.1.2</t>
  </si>
  <si>
    <t>Derivatives – Hedge accounting</t>
  </si>
  <si>
    <t>IFRS 9.6.2.1; Annex V.Part 1.22; Annex V.Part 1.26</t>
  </si>
  <si>
    <t>Fair value changes of the hedged items in portfolio hedge of interest rate risk</t>
  </si>
  <si>
    <t>IAS 39.89A(a); IFRS 9.6.5.8</t>
  </si>
  <si>
    <r>
      <t>Other assets</t>
    </r>
    <r>
      <rPr>
        <vertAlign val="superscript"/>
        <sz val="11"/>
        <color theme="0"/>
        <rFont val="Tahoma"/>
        <family val="2"/>
      </rPr>
      <t>1</t>
    </r>
  </si>
  <si>
    <t>TOTAL ASSETS</t>
  </si>
  <si>
    <t>IAS 1.9(a), IG 6</t>
  </si>
  <si>
    <r>
      <rPr>
        <vertAlign val="superscript"/>
        <sz val="10"/>
        <rFont val="Arial"/>
        <family val="2"/>
      </rPr>
      <t xml:space="preserve">(1) </t>
    </r>
    <r>
      <rPr>
        <sz val="10"/>
        <rFont val="Arial"/>
        <family val="2"/>
      </rPr>
      <t>Portfolios, which are nGAAP specific, i.e. which are not applicable for IFRS reporting banks, are considered in the position “Other assets".</t>
    </r>
  </si>
  <si>
    <r>
      <t>Breakdown of financial assets by instrument and by counterparty sector</t>
    </r>
    <r>
      <rPr>
        <vertAlign val="superscript"/>
        <sz val="11"/>
        <color theme="0"/>
        <rFont val="Tahoma"/>
        <family val="2"/>
      </rPr>
      <t>1</t>
    </r>
  </si>
  <si>
    <t>Gross carrying amount</t>
  </si>
  <si>
    <t>Accumulated impairment</t>
  </si>
  <si>
    <r>
      <t xml:space="preserve">Gross carrying amount </t>
    </r>
    <r>
      <rPr>
        <b/>
        <vertAlign val="superscript"/>
        <sz val="11"/>
        <color theme="0"/>
        <rFont val="Tahoma"/>
        <family val="2"/>
      </rPr>
      <t>(2)</t>
    </r>
  </si>
  <si>
    <r>
      <t xml:space="preserve">Accumulated impairment </t>
    </r>
    <r>
      <rPr>
        <b/>
        <vertAlign val="superscript"/>
        <sz val="11"/>
        <color theme="0"/>
        <rFont val="Tahoma"/>
        <family val="2"/>
      </rPr>
      <t>(2)</t>
    </r>
  </si>
  <si>
    <r>
      <rPr>
        <b/>
        <sz val="11"/>
        <color indexed="9"/>
        <rFont val="Tahoma"/>
        <family val="2"/>
      </rPr>
      <t xml:space="preserve">Stage 1 </t>
    </r>
    <r>
      <rPr>
        <sz val="11"/>
        <color indexed="9"/>
        <rFont val="Tahoma"/>
        <family val="2"/>
      </rPr>
      <t xml:space="preserve">
Assets without significant increase in credit risk since initial recognition</t>
    </r>
  </si>
  <si>
    <r>
      <rPr>
        <b/>
        <sz val="11"/>
        <color indexed="9"/>
        <rFont val="Tahoma"/>
        <family val="2"/>
      </rPr>
      <t xml:space="preserve">Stage 2 </t>
    </r>
    <r>
      <rPr>
        <sz val="11"/>
        <color indexed="9"/>
        <rFont val="Tahoma"/>
        <family val="2"/>
      </rPr>
      <t xml:space="preserve">
Assets with significant increase in credit risk since initial recognition but not credit-impaired</t>
    </r>
  </si>
  <si>
    <r>
      <rPr>
        <b/>
        <sz val="11"/>
        <color indexed="9"/>
        <rFont val="Tahoma"/>
        <family val="2"/>
      </rPr>
      <t>Stage 3</t>
    </r>
    <r>
      <rPr>
        <sz val="11"/>
        <color indexed="9"/>
        <rFont val="Tahoma"/>
        <family val="2"/>
      </rPr>
      <t xml:space="preserve">
Credit-impaired assets</t>
    </r>
  </si>
  <si>
    <r>
      <rPr>
        <b/>
        <sz val="11"/>
        <color indexed="9"/>
        <rFont val="Tahoma"/>
        <family val="2"/>
      </rPr>
      <t>Stage 1</t>
    </r>
    <r>
      <rPr>
        <sz val="11"/>
        <color indexed="9"/>
        <rFont val="Tahoma"/>
        <family val="2"/>
      </rPr>
      <t xml:space="preserve">
Assets without significant increase in credit risk since initial recognition</t>
    </r>
  </si>
  <si>
    <r>
      <rPr>
        <b/>
        <sz val="11"/>
        <color indexed="9"/>
        <rFont val="Tahoma"/>
        <family val="2"/>
      </rPr>
      <t>Stage 2</t>
    </r>
    <r>
      <rPr>
        <sz val="11"/>
        <color indexed="9"/>
        <rFont val="Tahoma"/>
        <family val="2"/>
      </rPr>
      <t xml:space="preserve">
Assets with significant increase in credit risk since initial recognition but not credit-impaired</t>
    </r>
  </si>
  <si>
    <t>Debt securities</t>
  </si>
  <si>
    <t>Annex V.Part 1.31, 44(b)</t>
  </si>
  <si>
    <t>Loans and advances</t>
  </si>
  <si>
    <t>Annex V.Part 1.32, 44(a)</t>
  </si>
  <si>
    <r>
      <rPr>
        <vertAlign val="superscript"/>
        <sz val="10"/>
        <rFont val="Arial"/>
        <family val="2"/>
      </rPr>
      <t xml:space="preserve">(1) </t>
    </r>
    <r>
      <rPr>
        <sz val="10"/>
        <rFont val="Arial"/>
        <family val="2"/>
      </rPr>
      <t>This table covers IFRS 9 specific information and as such only applies for IFRS reporting banks.</t>
    </r>
  </si>
  <si>
    <r>
      <rPr>
        <vertAlign val="superscript"/>
        <sz val="10"/>
        <rFont val="Tahoma"/>
        <family val="2"/>
      </rPr>
      <t>(2)</t>
    </r>
    <r>
      <rPr>
        <sz val="10"/>
        <rFont val="Tahoma"/>
        <family val="2"/>
      </rPr>
      <t xml:space="preserve"> From June 2021, the gross carrying amount of assets and accumulated impairments that are purchased or originated as credit-impaired at initial recognition are not included in the impairment stages, as it was the case in previous periods.</t>
    </r>
  </si>
  <si>
    <t>Breakdown of liabilities</t>
  </si>
  <si>
    <t>LIABILITIES:</t>
  </si>
  <si>
    <t>Financial liabilities held for trading</t>
  </si>
  <si>
    <t>IFRS 7.8 (e) (ii); IFRS 9.BA.6</t>
  </si>
  <si>
    <r>
      <t>Trading financial liabilities</t>
    </r>
    <r>
      <rPr>
        <vertAlign val="superscript"/>
        <sz val="10"/>
        <color theme="0"/>
        <rFont val="Tahoma"/>
        <family val="2"/>
      </rPr>
      <t>1</t>
    </r>
  </si>
  <si>
    <t>Accounting Directive art 8(1)(a),(3),(6)</t>
  </si>
  <si>
    <t>Financial liabilities designated at fair value through profit or loss</t>
  </si>
  <si>
    <t>IFRS 7.8 (e)(i); IFRS 9.4.2.2</t>
  </si>
  <si>
    <t>Financial liabilities measured at amortised cost</t>
  </si>
  <si>
    <t>IFRS 7.8(g); IFRS 9.4.2.1</t>
  </si>
  <si>
    <r>
      <t>Non-trading non-derivative financial liabilities measured at a cost-based method</t>
    </r>
    <r>
      <rPr>
        <vertAlign val="superscript"/>
        <sz val="10"/>
        <color theme="0"/>
        <rFont val="Tahoma"/>
        <family val="2"/>
      </rPr>
      <t>1</t>
    </r>
  </si>
  <si>
    <t>Accounting Directive art 8(3)</t>
  </si>
  <si>
    <t>IFRS 9.6.2.1; Annex V.Part 1.26</t>
  </si>
  <si>
    <t>IAS 39.89A(b), IFRS 9.6.5.8</t>
  </si>
  <si>
    <t>Provisions</t>
  </si>
  <si>
    <t>IAS 37.10; IAS 1.54(l)</t>
  </si>
  <si>
    <t xml:space="preserve">Tax liabilities </t>
  </si>
  <si>
    <t>IAS 1.54(n-o)</t>
  </si>
  <si>
    <t>Share capital repayable on demand</t>
  </si>
  <si>
    <t>IAS 32 IE 33; IFRIC 2; Annex V.Part 2.12</t>
  </si>
  <si>
    <t xml:space="preserve">Other liabilities </t>
  </si>
  <si>
    <t>Annex V.Part 2.13</t>
  </si>
  <si>
    <t>Liabilities included in disposal groups classified as held for sale</t>
  </si>
  <si>
    <t>IAS 1.54 (p); IFRS 5.38, Annex V.Part 2.14</t>
  </si>
  <si>
    <r>
      <t>Haircuts for trading liabilities at fair value</t>
    </r>
    <r>
      <rPr>
        <vertAlign val="superscript"/>
        <sz val="10"/>
        <color theme="0"/>
        <rFont val="Tahoma"/>
        <family val="2"/>
      </rPr>
      <t>1</t>
    </r>
  </si>
  <si>
    <t>Annex V Part 1.29</t>
  </si>
  <si>
    <t>TOTAL LIABILITIES</t>
  </si>
  <si>
    <t>IAS 1.9(b);IG 6</t>
  </si>
  <si>
    <t>TOTAL EQUITY</t>
  </si>
  <si>
    <t>IAS 1.9(c), IG 6</t>
  </si>
  <si>
    <t>TOTAL EQUITY AND TOTAL LIABILITIES</t>
  </si>
  <si>
    <t>IAS 1.IG6</t>
  </si>
  <si>
    <t>(1) Portfolios which are  nGAAP specific, i.e. which are not applicable for IFRS reporting banks</t>
  </si>
  <si>
    <t>Breakdown of financial liabilities by instrument and by counterparty sector</t>
  </si>
  <si>
    <t>Derivatives</t>
  </si>
  <si>
    <t>IFRS 9.BA.7(a); CRR Annex II</t>
  </si>
  <si>
    <t>Short positions</t>
  </si>
  <si>
    <t>Equity instruments</t>
  </si>
  <si>
    <t>IAS 32.11; ECB/2013/33 Annex 2.Part 2.4-5</t>
  </si>
  <si>
    <t>Annex V.Part 1.31</t>
  </si>
  <si>
    <t>Deposits</t>
  </si>
  <si>
    <t>Central banks</t>
  </si>
  <si>
    <t xml:space="preserve">Annex V.Part 1.42(a), 44(c) </t>
  </si>
  <si>
    <t>of which: Current accounts / overnight deposits</t>
  </si>
  <si>
    <t>ECB/2013/33 Annex 2.Part 2.9.1</t>
  </si>
  <si>
    <t>General governments</t>
  </si>
  <si>
    <t xml:space="preserve">Annex V.Part 1.42(b), 44(c) </t>
  </si>
  <si>
    <t>Credit institutions</t>
  </si>
  <si>
    <t xml:space="preserve">Annex V.Part 1.42(c),44(c)  </t>
  </si>
  <si>
    <t>Other financial corporations</t>
  </si>
  <si>
    <t xml:space="preserve">Annex V.Part 1.42(d),44(c)  </t>
  </si>
  <si>
    <t>Non-financial corporations</t>
  </si>
  <si>
    <t xml:space="preserve">Annex V.Part 1.42(e), 44(c)    </t>
  </si>
  <si>
    <t>Households</t>
  </si>
  <si>
    <t xml:space="preserve">Annex V.Part 1.42(f), 44(c)  </t>
  </si>
  <si>
    <t>Debt securities issued</t>
  </si>
  <si>
    <t>Annex V.Part 1.37, Part 2.98</t>
  </si>
  <si>
    <t>Of which: Subordinated Debt securities issued</t>
  </si>
  <si>
    <t>Annex V.Part 1.37</t>
  </si>
  <si>
    <t>Other financial liabilities</t>
  </si>
  <si>
    <t>Annex V.Part 1.38-41</t>
  </si>
  <si>
    <t>TOTAL FINANCIAL LIABILITIES</t>
  </si>
  <si>
    <t>Market Risk</t>
  </si>
  <si>
    <t>SA</t>
  </si>
  <si>
    <t>IM</t>
  </si>
  <si>
    <r>
      <t xml:space="preserve">VaR </t>
    </r>
    <r>
      <rPr>
        <b/>
        <i/>
        <sz val="11"/>
        <color theme="0"/>
        <rFont val="Tahoma"/>
        <family val="2"/>
      </rPr>
      <t>(Memorandum item)</t>
    </r>
  </si>
  <si>
    <r>
      <t xml:space="preserve">STRESSED VaR </t>
    </r>
    <r>
      <rPr>
        <b/>
        <i/>
        <sz val="11"/>
        <color theme="0"/>
        <rFont val="Tahoma"/>
        <family val="2"/>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</si>
  <si>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</si>
  <si>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</si>
  <si>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</si>
  <si>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</si>
  <si>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</si>
  <si>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</si>
  <si>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</si>
  <si>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</si>
  <si>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</si>
  <si>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</si>
  <si>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</si>
  <si>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</si>
  <si>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</si>
  <si>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</si>
  <si>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</si>
  <si>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Market risk template does not include CIU positions under the particular approach for position risk in CIUs (Articles 348(1), 350 (3) c) and 364 (2) a) CRR), which instead are included in the RWA OV1 template.</t>
  </si>
  <si>
    <t>Credit Risk - Standardised Approach</t>
  </si>
  <si>
    <t>Standardised Approach</t>
  </si>
  <si>
    <r>
      <t>Original Exposure</t>
    </r>
    <r>
      <rPr>
        <b/>
        <vertAlign val="superscript"/>
        <sz val="11"/>
        <color theme="0"/>
        <rFont val="Tahoma"/>
        <family val="2"/>
      </rPr>
      <t>1</t>
    </r>
  </si>
  <si>
    <r>
      <t xml:space="preserve"> Exposure Value</t>
    </r>
    <r>
      <rPr>
        <b/>
        <vertAlign val="superscript"/>
        <sz val="11"/>
        <color theme="0"/>
        <rFont val="Tahoma"/>
        <family val="2"/>
      </rPr>
      <t>1</t>
    </r>
  </si>
  <si>
    <t>Risk exposure amount</t>
  </si>
  <si>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</si>
  <si>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</si>
  <si>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</si>
  <si>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</si>
  <si>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</si>
  <si>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</si>
  <si>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</si>
  <si>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</si>
  <si>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</si>
  <si>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</si>
  <si>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</si>
  <si>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</si>
  <si>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</si>
  <si>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</si>
  <si>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</si>
  <si>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</si>
  <si>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</si>
  <si>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</si>
  <si>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Other exposures</t>
  </si>
  <si>
    <r>
      <t xml:space="preserve">Standardised Total </t>
    </r>
    <r>
      <rPr>
        <b/>
        <vertAlign val="superscript"/>
        <sz val="11"/>
        <color theme="0"/>
        <rFont val="Tahoma"/>
        <family val="2"/>
      </rPr>
      <t>2</t>
    </r>
  </si>
  <si>
    <r>
      <rPr>
        <vertAlign val="superscript"/>
        <sz val="10"/>
        <rFont val="Tahoma"/>
        <family val="2"/>
      </rPr>
      <t>(1)</t>
    </r>
    <r>
      <rPr>
        <sz val="10"/>
        <rFont val="Tahoma"/>
        <family val="2"/>
      </rPr>
      <t xml:space="preserve"> Original exposure, unlike Exposure value, is reported before taking into account any effect due to credit conversion factors or credit risk mitigation techniques (e.g. substitution effects). </t>
    </r>
  </si>
  <si>
    <r>
      <rPr>
        <vertAlign val="superscript"/>
        <sz val="10"/>
        <rFont val="Tahoma"/>
        <family val="2"/>
      </rPr>
      <t xml:space="preserve">(2) </t>
    </r>
    <r>
      <rPr>
        <sz val="10"/>
        <rFont val="Tahoma"/>
        <family val="2"/>
      </rPr>
      <t>Standardised Total does not include the Secutarisation position unlike in the results prior to the 2019 exercise.</t>
    </r>
  </si>
  <si>
    <r>
      <t>Value adjustments and provisions</t>
    </r>
    <r>
      <rPr>
        <b/>
        <vertAlign val="superscript"/>
        <sz val="11"/>
        <color theme="0"/>
        <rFont val="Tahoma"/>
        <family val="2"/>
      </rPr>
      <t>2</t>
    </r>
  </si>
  <si>
    <r>
      <t>Standardised Total</t>
    </r>
    <r>
      <rPr>
        <b/>
        <vertAlign val="superscript"/>
        <sz val="11"/>
        <color theme="0"/>
        <rFont val="Tahoma"/>
        <family val="2"/>
      </rPr>
      <t>2</t>
    </r>
  </si>
  <si>
    <r>
      <rPr>
        <vertAlign val="superscript"/>
        <sz val="10"/>
        <rFont val="Tahoma"/>
        <family val="2"/>
      </rPr>
      <t>(2)</t>
    </r>
    <r>
      <rPr>
        <sz val="10"/>
        <rFont val="Tahoma"/>
        <family val="2"/>
      </rPr>
      <t xml:space="preserve"> Total value adjustments and provisions per country of counterparty excludes those for securistisation exposures, additional valuation adjustments (AVAs) and other own funds reductions related to the</t>
    </r>
  </si>
  <si>
    <t xml:space="preserve"> exposures, but includes general credit risk adjustments.</t>
  </si>
  <si>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</si>
  <si>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</si>
  <si>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</si>
  <si>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</si>
  <si>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</si>
  <si>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</si>
  <si>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</si>
  <si>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</si>
  <si>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</si>
  <si>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</si>
  <si>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</si>
  <si>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</si>
  <si>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</si>
  <si>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</si>
  <si>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Other non credit-obligation assets</t>
  </si>
  <si>
    <r>
      <t>IRB Total</t>
    </r>
    <r>
      <rPr>
        <b/>
        <vertAlign val="superscript"/>
        <sz val="11"/>
        <color theme="0"/>
        <rFont val="Tahoma"/>
        <family val="2"/>
      </rPr>
      <t>2</t>
    </r>
  </si>
  <si>
    <t xml:space="preserve">(1) Original exposure, unlike Exposure value, is reported before taking into account any effect due to credit conversion factors or credit risk mitigation techniques (e.g. substitution effects). </t>
  </si>
  <si>
    <t>(2) IRB Total does not include the Secutarisation position unlike in the results prior to the 2019 exercise.</t>
  </si>
  <si>
    <t>IRB Total</t>
  </si>
  <si>
    <t xml:space="preserve"> General governments exposures by country of the counterparty </t>
  </si>
  <si>
    <t>Direct exposures</t>
  </si>
  <si>
    <t>Risk weighted exposure amount</t>
  </si>
  <si>
    <t>On balance sheet</t>
  </si>
  <si>
    <t xml:space="preserve">Off balance sheet </t>
  </si>
  <si>
    <t>Residual Maturity</t>
  </si>
  <si>
    <t>Country / Region</t>
  </si>
  <si>
    <t>Total gross carrying amount of non-derivative financial assets</t>
  </si>
  <si>
    <t>Total carrying amount of non-derivative financial assets (net of short positions)</t>
  </si>
  <si>
    <t xml:space="preserve">Derivatives with positive fair value </t>
  </si>
  <si>
    <t>Derivatives with negative fair value</t>
  </si>
  <si>
    <t>Off-balance sheet exposures</t>
  </si>
  <si>
    <t>Nominal</t>
  </si>
  <si>
    <t>of which: loans and advances</t>
  </si>
  <si>
    <t>of which: Financial assets held for trading</t>
  </si>
  <si>
    <t>of which: Financial assets designated at fair value through profit or loss</t>
  </si>
  <si>
    <t>of which: Financial assets at fair value through other comprehensive income</t>
  </si>
  <si>
    <t>of which: Financial assets at amortised cost</t>
  </si>
  <si>
    <t>Notional amount</t>
  </si>
  <si>
    <t>[ 0 - 3M [</t>
  </si>
  <si>
    <t>Austria</t>
  </si>
  <si>
    <t>[ 3M - 1Y [</t>
  </si>
  <si>
    <t>[ 1Y - 2Y [</t>
  </si>
  <si>
    <t>[ 2Y - 3Y [</t>
  </si>
  <si>
    <t>[3Y - 5Y [</t>
  </si>
  <si>
    <t>[5Y - 10Y [</t>
  </si>
  <si>
    <t>[10Y - more</t>
  </si>
  <si>
    <t>Belgium</t>
  </si>
  <si>
    <t>Bulgaria</t>
  </si>
  <si>
    <t>Cyprus</t>
  </si>
  <si>
    <t>Czech Republic</t>
  </si>
  <si>
    <t>Denmark</t>
  </si>
  <si>
    <t>Estonia</t>
  </si>
  <si>
    <t>Finland</t>
  </si>
  <si>
    <t>France</t>
  </si>
  <si>
    <t>Germany</t>
  </si>
  <si>
    <t>Croatia</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</si>
  <si>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</si>
  <si>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</si>
  <si>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</si>
  <si>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</si>
  <si>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</si>
  <si>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</si>
  <si>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</si>
  <si>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</si>
  <si>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</si>
  <si>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</si>
  <si>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</si>
  <si>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</si>
  <si>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</si>
  <si>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</si>
  <si>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</si>
  <si>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</si>
  <si>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</si>
  <si>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Iceland</t>
  </si>
  <si>
    <t>Liechtenstein</t>
  </si>
  <si>
    <t>Norway</t>
  </si>
  <si>
    <t>Australia</t>
  </si>
  <si>
    <t>Canada</t>
  </si>
  <si>
    <t>Hong Kong</t>
  </si>
  <si>
    <t>Japan</t>
  </si>
  <si>
    <t>U.S.</t>
  </si>
  <si>
    <t>China</t>
  </si>
  <si>
    <t>Switzerland</t>
  </si>
  <si>
    <t>Other advanced economies non EEA</t>
  </si>
  <si>
    <t>Other Central and eastern Europe countries non EEA</t>
  </si>
  <si>
    <t>Middle East</t>
  </si>
  <si>
    <t>Latin America and the Caribbean</t>
  </si>
  <si>
    <t>Africa</t>
  </si>
  <si>
    <t>Others</t>
  </si>
  <si>
    <t>Notes and definitions</t>
  </si>
  <si>
    <t>Information disclosed in this template is sourced from COREP template C 33, introduced with the reporting framework 2.7, applicable for reports as of 31 march 2018.</t>
  </si>
  <si>
    <t xml:space="preserve">(1) Information on sovereign exposures is only available for institutions that have sovereign exposures of at least 1% of total “Debt securities and loans receivables”. Country of breakdown is only available for institutions that hold non-domestic sovereign exposures of 10% or more compared to total sovereign exposures. Where the latter threshold is not met, information is disclosed through the aggregate "Others".      </t>
  </si>
  <si>
    <t xml:space="preserve">(2) The exposures reported cover only exposures to central, regional and local governments on immediate borrower basis, and do not include exposures to other counterparts with full or partial government guarantees </t>
  </si>
  <si>
    <t xml:space="preserve">(3) The banks disclose the exposures in the "Financial assets held for trading" portfolio after offsetting the cash short positions having the same maturities. </t>
  </si>
  <si>
    <t>(4) The exposures reported include the positions towards counterparts (other than sovereign) on sovereign credit risk (i.e. CDS, financial guarantees) booked in all the accounting portfolio (on-off balance sheet). Irrespective of the denomination and or accounting classification of the positions</t>
  </si>
  <si>
    <t xml:space="preserve">          the economic substance over the form must be used as a criteria for the identification of the exposures to be included in this column. This item does not include exposures to counterparts (other than sovereign) with full or partial government guarantees by central, regional and local governments</t>
  </si>
  <si>
    <r>
      <t>(5)</t>
    </r>
    <r>
      <rPr>
        <vertAlign val="superscript"/>
        <sz val="9"/>
        <rFont val="Tahoma"/>
        <family val="2"/>
      </rPr>
      <t xml:space="preserve"> </t>
    </r>
    <r>
      <rPr>
        <sz val="9"/>
        <rFont val="Tahoma"/>
        <family val="2"/>
      </rPr>
      <t>Residual countries not reported separately in the Transparency exercise</t>
    </r>
  </si>
  <si>
    <r>
      <rPr>
        <u/>
        <sz val="9"/>
        <rFont val="Tahoma"/>
        <family val="2"/>
      </rPr>
      <t>Regions</t>
    </r>
    <r>
      <rPr>
        <sz val="9"/>
        <rFont val="Tahoma"/>
        <family val="2"/>
      </rPr>
      <t>:</t>
    </r>
  </si>
  <si>
    <t>Other advanced non EEA: Israel, Korea, New Zealand,  Russia, San Marino, Singapore and Taiwan.</t>
  </si>
  <si>
    <t>Other CEE non EEA: Albania, Bosnia and Herzegovina, FYR Macedonia, Montenegro, Serbia and Turkey.</t>
  </si>
  <si>
    <t>Middle East: Bahrain, Djibouti, Iran, Iraq, Jordan, Kuwait, Lebanon, Libya, Oman, Qatar, Saudi Arabia, Sudan, Syria, United Arab Emirates and Yemen.</t>
  </si>
  <si>
    <t>Latin America: Argentina, Belize, Bolivia, Brazil, Chile, Colombia, Costa Rica, Dominica, Dominican Republic, Ecuador, El Salvador, Grenada, Guatemala, Guyana, Haiti, Honduras, Jamaica, Mexico, Nicaragua, Panama, Paraguay, Peru, St. Kitts and Nevis, St. Lucia, St. Vincent and the Grenadines, Suriname, Trinidad and Tobago, Uruguay, Venezuela,Antigua And Barbuda, Aruba, Bahamas, Barbados, Cayman Islands, Cuba, French Guiana, Guadeloupe, Martinique, Puerto Rico, Saint Barthélemy, Turks And Caicos Islands, Virgin Islands (British), Virgin Islands (U.S. ).</t>
  </si>
  <si>
    <t>Africa: Algeria, Egypt, Morocco, South Africa, Angola, Benin, Botswana, Burkina Faso, Burundi, Cameroon, Cape Verde, Central African Republic, Chad, Comoros, Congo, Congo, The Democratic Republic Of The, Côte D'Ivoire, Equatorial Guinea, Eritrea, Ethiopia, Gabon, Gambia, Ghana, Guinea, Guinea-Bissau, Kenya, Lesotho, Liberia, Madagascar, Malawi, Mali, Mauritius, Mauritania, Mozambique, Namibia, Niger, Nigeria, Rwanda, Sao Tome And Principe, Senegal, Seychelles, Sierra Leone, South Sudan, Swaziland, Tanzania, United Republic Of, Togo, Uganda, Zambia, Zimbabwe and Tunisia.</t>
  </si>
  <si>
    <t>(6) The columns 'Total carrying amount of non-derivative financial assets (net of short positions)' provide information on a net basis, whilst the related 'of which' positions present information on a gross basis.</t>
  </si>
  <si>
    <t>(7) The values for the ‘Other’ bucket is calculated subtracting from the reported Total the breakdown of the listed countries. As a result of precision and rounding in the calculation we accept an approximation in the order of e04.</t>
  </si>
  <si>
    <t>Performing and non-performing exposures</t>
  </si>
  <si>
    <r>
      <t>Accumulated impairment, accumulated changes in fair value due to credit risk and provisions</t>
    </r>
    <r>
      <rPr>
        <b/>
        <vertAlign val="superscript"/>
        <sz val="11"/>
        <color theme="0"/>
        <rFont val="Tahoma"/>
        <family val="2"/>
      </rPr>
      <t>4</t>
    </r>
  </si>
  <si>
    <t>Collaterals and financial guarantees received on non-performing exposures</t>
  </si>
  <si>
    <r>
      <t>Gross carrying amount</t>
    </r>
    <r>
      <rPr>
        <b/>
        <vertAlign val="superscript"/>
        <sz val="11"/>
        <color theme="0"/>
        <rFont val="Tahoma"/>
        <family val="2"/>
      </rPr>
      <t>5</t>
    </r>
  </si>
  <si>
    <r>
      <t>Accumulated impairment, accumulated changes in fair value due to credit risk and provisions</t>
    </r>
    <r>
      <rPr>
        <b/>
        <vertAlign val="superscript"/>
        <sz val="11"/>
        <color theme="0"/>
        <rFont val="Tahoma"/>
        <family val="2"/>
      </rPr>
      <t>4,5</t>
    </r>
  </si>
  <si>
    <t>Of which performing but past due &gt;30 days and &lt;=90 days</t>
  </si>
  <si>
    <r>
      <t>Of which non-performing</t>
    </r>
    <r>
      <rPr>
        <b/>
        <vertAlign val="superscript"/>
        <sz val="11"/>
        <color theme="0"/>
        <rFont val="Tahoma"/>
        <family val="2"/>
      </rPr>
      <t>1</t>
    </r>
  </si>
  <si>
    <r>
      <t>On performing exposures</t>
    </r>
    <r>
      <rPr>
        <b/>
        <vertAlign val="superscript"/>
        <sz val="11"/>
        <color theme="0"/>
        <rFont val="Tahoma"/>
        <family val="2"/>
      </rPr>
      <t>2</t>
    </r>
  </si>
  <si>
    <r>
      <t>On non-performing exposures</t>
    </r>
    <r>
      <rPr>
        <b/>
        <vertAlign val="superscript"/>
        <sz val="11"/>
        <color theme="0"/>
        <rFont val="Tahoma"/>
        <family val="2"/>
      </rPr>
      <t>3</t>
    </r>
  </si>
  <si>
    <t>Of which Stage 3</t>
  </si>
  <si>
    <t>Cash balances at central banks and other demand deposits</t>
  </si>
  <si>
    <t>Debt securities (including at amortised cost and fair value)</t>
  </si>
  <si>
    <t>Loans and advances(including at amortised cost  and fair value)</t>
  </si>
  <si>
    <t>of which: small and medium-sized enterprises at amortised cost</t>
  </si>
  <si>
    <t>of which: Loans collateralised by commercial immovable property at amortised cost</t>
  </si>
  <si>
    <t xml:space="preserve">   of which: Loans collateralised by residential immovable property at amortised cost</t>
  </si>
  <si>
    <t xml:space="preserve">   of which: Credit for consumption at amortised cost</t>
  </si>
  <si>
    <t>DEBT INSTRUMENTS other than HFT</t>
  </si>
  <si>
    <t>OFF-BALANCE SHEET EXPOSURES</t>
  </si>
  <si>
    <r>
      <rPr>
        <vertAlign val="superscript"/>
        <sz val="10"/>
        <rFont val="Tahoma"/>
        <family val="2"/>
      </rPr>
      <t xml:space="preserve">(1) </t>
    </r>
    <r>
      <rPr>
        <sz val="10"/>
        <rFont val="Tahoma"/>
        <family val="2"/>
      </rPr>
      <t>For the definition of non-performing exposures please refer to COMMISSION IMPLEMENTING REGULATION (EU) 2015/227 of 9 January 2015, ANNEX V, Part 2-Template related instructions, subtitle 29</t>
    </r>
  </si>
  <si>
    <r>
      <rPr>
        <vertAlign val="superscript"/>
        <sz val="10"/>
        <rFont val="Tahoma"/>
        <family val="2"/>
      </rPr>
      <t>(2)</t>
    </r>
    <r>
      <rPr>
        <sz val="10"/>
        <rFont val="Tahoma"/>
        <family val="2"/>
      </rPr>
      <t xml:space="preserve"> Institutions report here collective allowances for incurrred but not reported losses (instruments at amortised cost) and changes in fair value of performing exposures due to credit risk and provisions (instruments at fair value other than HFT)</t>
    </r>
  </si>
  <si>
    <r>
      <rPr>
        <vertAlign val="superscript"/>
        <sz val="10"/>
        <rFont val="Tahoma"/>
        <family val="2"/>
      </rPr>
      <t>(3)</t>
    </r>
    <r>
      <rPr>
        <sz val="10"/>
        <rFont val="Tahoma"/>
        <family val="2"/>
      </rPr>
      <t xml:space="preserve"> Institutions report here specific allowances for financial assets, individually and collectively estimated  (instruments at amortised cost) and changes in fair value of NPE due to credit risk and provisions (instruments at fair value other than HFT)</t>
    </r>
  </si>
  <si>
    <r>
      <rPr>
        <vertAlign val="superscript"/>
        <sz val="10"/>
        <rFont val="Tahoma"/>
        <family val="2"/>
      </rPr>
      <t xml:space="preserve">(4) </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9 and 10 of Regulation (EU) No 680/2014 -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</si>
  <si>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r>
      <rPr>
        <vertAlign val="superscript"/>
        <sz val="10"/>
        <rFont val="Tahoma"/>
        <family val="2"/>
      </rPr>
      <t xml:space="preserve">(5) </t>
    </r>
    <r>
      <rPr>
        <sz val="10"/>
        <rFont val="Tahoma"/>
        <family val="2"/>
      </rPr>
      <t>From June 2021, the gross carrying amount of assets and accumulated impairments that are purchased or originated as credit-impaired at initial recognition are not included in the impairment stages, as it was the case in previous periods.</t>
    </r>
  </si>
  <si>
    <t>Forborne exposures</t>
  </si>
  <si>
    <t>Gross carrying amount of exposures with forbearance measures</t>
  </si>
  <si>
    <r>
      <t>Accumulated impairment, accumulated changes in fair value due to credit risk and provisions  for exposures with forbearance measures</t>
    </r>
    <r>
      <rPr>
        <b/>
        <vertAlign val="superscript"/>
        <sz val="11"/>
        <color theme="0"/>
        <rFont val="Tahoma"/>
        <family val="2"/>
      </rPr>
      <t>2</t>
    </r>
  </si>
  <si>
    <t>Collateral and financial guarantees received on exposures with forbearance measures</t>
  </si>
  <si>
    <t>Of which non-performing exposures with forbearance measures</t>
  </si>
  <si>
    <t>Of which on non-performing exposures with forbearance measures</t>
  </si>
  <si>
    <t>Of which collateral and financial guarantees received on non-performing exposures with forbearance measures</t>
  </si>
  <si>
    <t>Debt securities (including at amortised cost  and fair value)</t>
  </si>
  <si>
    <t>Loans and advances (including at amortised cost  and fair value)</t>
  </si>
  <si>
    <t>Loan commitments given</t>
  </si>
  <si>
    <r>
      <t>QUALITY OF FORBEARANCE</t>
    </r>
    <r>
      <rPr>
        <b/>
        <vertAlign val="superscript"/>
        <sz val="11"/>
        <color theme="0"/>
        <rFont val="Tahoma"/>
        <family val="2"/>
      </rPr>
      <t>2</t>
    </r>
  </si>
  <si>
    <t>Loans and advances that have been forborne more than twice</t>
  </si>
  <si>
    <t>Non-performing forborne loans and advances that failed to meet the non-performing exit criteria</t>
  </si>
  <si>
    <r>
      <rPr>
        <vertAlign val="superscript"/>
        <sz val="10"/>
        <rFont val="Tahoma"/>
        <family val="2"/>
      </rPr>
      <t xml:space="preserve">(1) </t>
    </r>
    <r>
      <rPr>
        <sz val="10"/>
        <rFont val="Tahoma"/>
        <family val="2"/>
      </rPr>
      <t xml:space="preserve">For the definition of forborne exposures please refer to COMMISSION IMPLEMENTING REGULATION (EU) 2015/227 of 9 January 2015, ANNEX V, Part 2-Template related instructions, subtitle 30
</t>
    </r>
  </si>
  <si>
    <r>
      <rPr>
        <vertAlign val="superscript"/>
        <sz val="10"/>
        <rFont val="Tahoma"/>
        <family val="2"/>
      </rPr>
      <t>(2)</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9 and 10 of Regulation (EU) No 680/2014 -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</si>
  <si>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t>Breakdown of loans and advances to non-financial corporations other than held for trading</t>
  </si>
  <si>
    <r>
      <t>Accumulated impairment</t>
    </r>
    <r>
      <rPr>
        <vertAlign val="superscript"/>
        <sz val="10"/>
        <color theme="0"/>
        <rFont val="Tahoma"/>
        <family val="2"/>
      </rPr>
      <t>1</t>
    </r>
  </si>
  <si>
    <r>
      <t>Accumulated negative changes in fair value due to credit risk on non-performing exposures</t>
    </r>
    <r>
      <rPr>
        <vertAlign val="superscript"/>
        <sz val="10"/>
        <color theme="0"/>
        <rFont val="Tahoma"/>
        <family val="2"/>
      </rPr>
      <t>1</t>
    </r>
  </si>
  <si>
    <t>Of which: non-performing</t>
  </si>
  <si>
    <t>Of which loans and advances subject to impairment</t>
  </si>
  <si>
    <t>of which: defaulted</t>
  </si>
  <si>
    <t>A Agriculture, forestry and fishing</t>
  </si>
  <si>
    <t>B Mining and quarrying</t>
  </si>
  <si>
    <t>C Manufacturing</t>
  </si>
  <si>
    <t>D Electricity, gas, steam and air conditioning supply</t>
  </si>
  <si>
    <t>E Water supply</t>
  </si>
  <si>
    <t>F Construction</t>
  </si>
  <si>
    <t>G Wholesale and retail trade</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</si>
  <si>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</si>
  <si>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</si>
  <si>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</si>
  <si>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</si>
  <si>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</si>
  <si>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</si>
  <si>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</si>
  <si>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</si>
  <si>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</si>
  <si>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</si>
  <si>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</si>
  <si>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</si>
  <si>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r>
      <rPr>
        <vertAlign val="superscript"/>
        <sz val="10"/>
        <rFont val="Tahoma"/>
        <family val="2"/>
      </rPr>
      <t xml:space="preserve">(1) </t>
    </r>
    <r>
      <rPr>
        <sz val="10"/>
        <rFont val="Tahoma"/>
        <family val="2"/>
      </rPr>
      <t xml:space="preserve">The items ‘accumulated impairment’ and ‘accumulated negative changes in fair value due to credit risk on non-performing exposures’ are disclosed with a positive sign if they are decreasing an asset. Following this sign convention, information is disclosed with the opposite sign of what is reported according to the FINREP framework (template F 06.01), which  follows a sign convention based on a credit/debit convention, as explained in Annex V, Part 1 paragraphs 9 and 10 of Regulation (EU) No 680/2014 - ITS on Supervisory reporting.   </t>
    </r>
  </si>
  <si>
    <t xml:space="preserve"> Collateral valuation - loans and advances </t>
  </si>
  <si>
    <t>As of 31/09/2020</t>
  </si>
  <si>
    <t xml:space="preserve">  Loans and advances</t>
  </si>
  <si>
    <t xml:space="preserve">  Performing</t>
  </si>
  <si>
    <t xml:space="preserve">  Non-performing</t>
  </si>
  <si>
    <t>of which past due &gt; 30days &lt;= 90 days</t>
  </si>
  <si>
    <t>Unlikely to pay that are not past due or past due &lt;= 90 days</t>
  </si>
  <si>
    <t xml:space="preserve">    Of which secured</t>
  </si>
  <si>
    <t xml:space="preserve">         Of which secured with immovable property</t>
  </si>
  <si>
    <t xml:space="preserve">              Of which instruments with LTV higher than 60% and lower or equal to 80%</t>
  </si>
  <si>
    <t xml:space="preserve">             Of which instruments with LTV higher than 80% and lower or equal to 100%</t>
  </si>
  <si>
    <t xml:space="preserve">           Of which instruments with LTV  higher than 100%</t>
  </si>
  <si>
    <t>Accumulated impairment for secured assets</t>
  </si>
  <si>
    <t>Collateral</t>
  </si>
  <si>
    <t xml:space="preserve">    Of which value capped at the value of exposure</t>
  </si>
  <si>
    <t xml:space="preserve">           Of which immovable property</t>
  </si>
  <si>
    <t xml:space="preserve">     Of which value above the cap</t>
  </si>
  <si>
    <t>Financial guarantees received</t>
  </si>
  <si>
    <t>Accumulated partial write-off</t>
  </si>
  <si>
    <t xml:space="preserve">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
  </si>
  <si>
    <t>Information on loans and advances subject to legislative and non-legislative moratoria and public guarantee schemes in accordance with EBA Guidelines EBA/GL/2020/02</t>
  </si>
  <si>
    <t xml:space="preserve">Accumulated impairment, accumulated negative changes in fair value due to credit risk </t>
  </si>
  <si>
    <t>Maximum amount of the guarantee that can be considered</t>
  </si>
  <si>
    <t xml:space="preserve">Gross carrying amount </t>
  </si>
  <si>
    <t>Public guarantee received in the context of the COVID-19 crisis</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</si>
  <si>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</si>
  <si>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</si>
  <si>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</si>
  <si>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</si>
  <si>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Loans and advances subject to active EBA-compliant moratoria</t>
  </si>
  <si>
    <t xml:space="preserve">  of which: Households</t>
  </si>
  <si>
    <t xml:space="preserve">     of which: Collateralised by residential immovable property</t>
  </si>
  <si>
    <t xml:space="preserve">  of which: Non-financial corporations</t>
  </si>
  <si>
    <t xml:space="preserve">     of which: Small and Medium-sized Enterprises</t>
  </si>
  <si>
    <t xml:space="preserve">     of which: Collateralised by commercial immovable property</t>
  </si>
  <si>
    <t>Loans and advances with expired EBA-compliant moratoria</t>
  </si>
  <si>
    <t>Newly originated loans and advances subject to public guarantee schemes</t>
  </si>
  <si>
    <t>GERMANY</t>
  </si>
  <si>
    <t>EGYPT</t>
  </si>
  <si>
    <t>SPAIN</t>
  </si>
  <si>
    <t>FRANCE</t>
  </si>
  <si>
    <t>UNITED KINGDOM</t>
  </si>
  <si>
    <t>CROATIA</t>
  </si>
  <si>
    <t>ITALY</t>
  </si>
  <si>
    <t>LUXEMBOURG</t>
  </si>
  <si>
    <t>SLOVAKIA</t>
  </si>
  <si>
    <t>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</si>
</sst>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yy;@"/>
    <numFmt numFmtId="166" formatCode="0.0%"/>
  </numFmts>
  <fonts count="81">
    <font>
      <sz val="10"/>
      <name val="Arial"/>
      <family val="2"/>
    </font>
    <font>
      <sz val="11"/>
      <color theme="1"/>
      <name val="Calibri"/>
      <family val="2"/>
      <scheme val="minor"/>
    </font>
    <font>
      <sz val="10"/>
      <name val="Arial"/>
      <family val="2"/>
    </font>
    <font>
      <sz val="9"/>
      <color theme="0"/>
      <name val="Tahoma"/>
      <family val="2"/>
    </font>
    <font>
      <b/>
      <sz val="26"/>
      <name val="Tahoma"/>
      <family val="2"/>
    </font>
    <font>
      <sz val="26"/>
      <name val="Albany AMT"/>
      <family val="2"/>
    </font>
    <font>
      <b/>
      <sz val="28"/>
      <name val="Chiller"/>
      <family val="5"/>
    </font>
    <font>
      <b/>
      <sz val="14"/>
      <color theme="0"/>
      <name val="Tahoma"/>
      <family val="2"/>
    </font>
    <font>
      <sz val="14"/>
      <name val="Arial"/>
      <family val="2"/>
    </font>
    <font>
      <sz val="10"/>
      <color theme="0"/>
      <name val="Arial"/>
      <family val="2"/>
    </font>
    <font>
      <b/>
      <sz val="10"/>
      <name val="Arial"/>
      <family val="2"/>
    </font>
    <font>
      <b/>
      <sz val="20"/>
      <name val="Tahoma"/>
      <family val="2"/>
    </font>
    <font>
      <sz val="9"/>
      <color indexed="8"/>
      <name val="Tahoma"/>
      <family val="2"/>
    </font>
    <font>
      <b/>
      <sz val="14"/>
      <name val="Tahoma"/>
      <family val="2"/>
    </font>
    <font>
      <sz val="14"/>
      <color indexed="8"/>
      <name val="Tahoma"/>
      <family val="2"/>
    </font>
    <font>
      <b/>
      <sz val="28"/>
      <color indexed="8"/>
      <name val="Tahoma"/>
      <family val="2"/>
    </font>
    <font>
      <sz val="10"/>
      <name val="Tahoma"/>
      <family val="2"/>
    </font>
    <font>
      <b/>
      <sz val="12"/>
      <color theme="0"/>
      <name val="Tahoma"/>
      <family val="2"/>
    </font>
    <font>
      <b/>
      <sz val="11"/>
      <color theme="0"/>
      <name val="Tahoma"/>
      <family val="2"/>
    </font>
    <font>
      <sz val="11"/>
      <color theme="0"/>
      <name val="Tahoma"/>
      <family val="2"/>
    </font>
    <font>
      <sz val="9"/>
      <name val="Tahoma"/>
      <family val="2"/>
    </font>
    <font>
      <sz val="8.5"/>
      <color indexed="8"/>
      <name val="Tahoma"/>
      <family val="2"/>
    </font>
    <font>
      <sz val="8.5"/>
      <name val="Tahoma"/>
      <family val="2"/>
    </font>
    <font>
      <b/>
      <sz val="9"/>
      <color indexed="8"/>
      <name val="Tahoma"/>
      <family val="2"/>
    </font>
    <font>
      <i/>
      <sz val="9"/>
      <color indexed="8"/>
      <name val="Tahoma"/>
      <family val="2"/>
    </font>
    <font>
      <sz val="10"/>
      <name val="Times New Roman"/>
      <family val="1"/>
    </font>
    <font>
      <sz val="12"/>
      <color theme="0"/>
      <name val="Tahoma"/>
      <family val="2"/>
    </font>
    <font>
      <sz val="12"/>
      <color indexed="8"/>
      <name val="Tahoma"/>
      <family val="2"/>
    </font>
    <font>
      <sz val="11"/>
      <color indexed="8"/>
      <name val="Tahoma"/>
      <family val="2"/>
    </font>
    <font>
      <b/>
      <sz val="11"/>
      <name val="Tahoma"/>
      <family val="2"/>
    </font>
    <font>
      <sz val="11"/>
      <name val="Tahoma"/>
      <family val="2"/>
    </font>
    <font>
      <b/>
      <sz val="11"/>
      <color indexed="8"/>
      <name val="Tahoma"/>
      <family val="2"/>
    </font>
    <font>
      <b/>
      <sz val="9"/>
      <name val="Tahoma"/>
      <family val="2"/>
    </font>
    <font>
      <b/>
      <vertAlign val="superscript"/>
      <sz val="12"/>
      <color theme="0"/>
      <name val="Tahoma"/>
      <family val="2"/>
    </font>
    <font>
      <sz val="10"/>
      <color indexed="8"/>
      <name val="Tahoma"/>
      <family val="2"/>
    </font>
    <font>
      <sz val="14"/>
      <name val="Tahoma"/>
      <family val="2"/>
    </font>
    <font>
      <sz val="13"/>
      <name val="Tahoma"/>
      <family val="2"/>
    </font>
    <font>
      <vertAlign val="superscript"/>
      <sz val="11"/>
      <color theme="0"/>
      <name val="Tahoma"/>
      <family val="2"/>
    </font>
    <font>
      <sz val="9"/>
      <name val="Arial"/>
      <family val="2"/>
    </font>
    <font>
      <sz val="11"/>
      <color rgb="FF000000"/>
      <name val="Tahoma"/>
      <family val="2"/>
    </font>
    <font>
      <vertAlign val="superscript"/>
      <sz val="10"/>
      <name val="Arial"/>
      <family val="2"/>
    </font>
    <font>
      <b/>
      <u/>
      <sz val="8"/>
      <name val="Verdana"/>
      <family val="2"/>
    </font>
    <font>
      <i/>
      <sz val="10"/>
      <name val="Arial"/>
      <family val="2"/>
    </font>
    <font>
      <sz val="10"/>
      <color theme="1"/>
      <name val="Tahoma"/>
      <family val="2"/>
    </font>
    <font>
      <vertAlign val="superscript"/>
      <sz val="10"/>
      <color theme="1"/>
      <name val="Tahoma"/>
      <family val="2"/>
    </font>
    <font>
      <b/>
      <vertAlign val="superscript"/>
      <sz val="11"/>
      <color theme="0"/>
      <name val="Tahoma"/>
      <family val="2"/>
    </font>
    <font>
      <b/>
      <sz val="11"/>
      <color indexed="9"/>
      <name val="Tahoma"/>
      <family val="2"/>
    </font>
    <font>
      <sz val="11"/>
      <color indexed="9"/>
      <name val="Tahoma"/>
      <family val="2"/>
    </font>
    <font>
      <vertAlign val="superscript"/>
      <sz val="10"/>
      <name val="Tahoma"/>
      <family val="2"/>
    </font>
    <font>
      <b/>
      <sz val="10"/>
      <color theme="0"/>
      <name val="Tahoma"/>
      <family val="2"/>
    </font>
    <font>
      <b/>
      <i/>
      <sz val="10"/>
      <color theme="0"/>
      <name val="Tahoma"/>
      <family val="2"/>
    </font>
    <font>
      <sz val="10"/>
      <color theme="0"/>
      <name val="Tahoma"/>
      <family val="2"/>
    </font>
    <font>
      <vertAlign val="superscript"/>
      <sz val="10"/>
      <color theme="0"/>
      <name val="Tahoma"/>
      <family val="2"/>
    </font>
    <font>
      <sz val="10"/>
      <color rgb="FFFF3300"/>
      <name val="Arial"/>
      <family val="2"/>
    </font>
    <font>
      <sz val="10"/>
      <color rgb="FFFF0000"/>
      <name val="Arial"/>
      <family val="2"/>
    </font>
    <font>
      <sz val="11"/>
      <color rgb="FFFF3300"/>
      <name val="Tahoma"/>
      <family val="2"/>
    </font>
    <font>
      <b/>
      <i/>
      <sz val="10"/>
      <color indexed="9"/>
      <name val="Tahoma"/>
      <family val="2"/>
    </font>
    <font>
      <sz val="10"/>
      <name val="Helv"/>
    </font>
    <font>
      <b/>
      <i/>
      <sz val="11"/>
      <color theme="0"/>
      <name val="Tahoma"/>
      <family val="2"/>
    </font>
    <font>
      <sz val="18"/>
      <color theme="0"/>
      <name val="Tahoma"/>
      <family val="2"/>
    </font>
    <font>
      <sz val="18"/>
      <color theme="1"/>
      <name val="Tahoma"/>
      <family val="2"/>
    </font>
    <font>
      <sz val="11"/>
      <color theme="1"/>
      <name val="Tahoma"/>
      <family val="2"/>
    </font>
    <font>
      <b/>
      <sz val="14"/>
      <color theme="1"/>
      <name val="Tahoma"/>
      <family val="2"/>
    </font>
    <font>
      <sz val="14"/>
      <color theme="1"/>
      <name val="Tahoma"/>
      <family val="2"/>
    </font>
    <font>
      <sz val="18"/>
      <color rgb="FFFF0000"/>
      <name val="Tahoma"/>
      <family val="2"/>
    </font>
    <font>
      <sz val="18"/>
      <name val="Tahoma"/>
      <family val="2"/>
    </font>
    <font>
      <sz val="9"/>
      <color theme="1"/>
      <name val="Tahoma"/>
      <family val="2"/>
    </font>
    <font>
      <b/>
      <sz val="16"/>
      <name val="Tahoma"/>
      <family val="2"/>
    </font>
    <font>
      <b/>
      <sz val="15"/>
      <color theme="0"/>
      <name val="Tahoma"/>
      <family val="2"/>
    </font>
    <font>
      <b/>
      <sz val="9"/>
      <color theme="1"/>
      <name val="Tahoma"/>
      <family val="2"/>
    </font>
    <font>
      <vertAlign val="superscript"/>
      <sz val="9"/>
      <name val="Tahoma"/>
      <family val="2"/>
    </font>
    <font>
      <u/>
      <sz val="9"/>
      <name val="Tahoma"/>
      <family val="2"/>
    </font>
    <font>
      <b/>
      <strike/>
      <sz val="11"/>
      <color theme="0"/>
      <name val="Tahoma"/>
      <family val="2"/>
    </font>
    <font>
      <sz val="8"/>
      <name val="Tahoma"/>
      <family val="2"/>
    </font>
    <font>
      <b/>
      <sz val="11"/>
      <color rgb="FF00B050"/>
      <name val="Tahoma"/>
      <family val="2"/>
    </font>
    <font>
      <sz val="10"/>
      <color rgb="FFFF0000"/>
      <name val="Tahoma"/>
      <family val="2"/>
    </font>
    <font>
      <b/>
      <sz val="12"/>
      <name val="Tahoma"/>
      <family val="2"/>
    </font>
    <font>
      <sz val="12"/>
      <name val="Tahoma"/>
      <family val="2"/>
    </font>
    <font>
      <b/>
      <sz val="10"/>
      <name val="Tahoma"/>
      <family val="2"/>
    </font>
    <font>
      <sz val="9"/>
      <color rgb="FFD9D9D9"/>
      <name val="Tahoma"/>
      <family val="2"/>
    </font>
    <font>
      <b/>
      <sz val="9"/>
      <color rgb="FFD9D9D9"/>
      <name val="Tahoma"/>
      <family val="2"/>
    </font>
  </fonts>
  <fills count="13">
    <fill>
      <patternFill patternType="none"/>
    </fill>
    <fill>
      <patternFill patternType="gray125"/>
    </fill>
    <fill>
      <patternFill patternType="solid">
        <fgColor theme="0"/>
        <bgColor indexed="64"/>
      </patternFill>
    </fill>
    <fill>
      <patternFill patternType="solid">
        <fgColor rgb="FF236C91"/>
        <bgColor indexed="64"/>
      </patternFill>
    </fill>
    <fill>
      <patternFill patternType="solid">
        <fgColor rgb="FF247198"/>
        <bgColor indexed="64"/>
      </patternFill>
    </fill>
    <fill>
      <patternFill patternType="solid">
        <fgColor theme="0" tint="-0.249977111117893"/>
        <bgColor indexed="64"/>
      </patternFill>
    </fill>
    <fill>
      <patternFill patternType="solid">
        <fgColor rgb="FF216587"/>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5"/>
        <bgColor indexed="64"/>
      </patternFill>
    </fill>
    <fill>
      <patternFill patternType="solid">
        <fgColor theme="1" tint="0.499984740745262"/>
        <bgColor indexed="64"/>
      </patternFill>
    </fill>
    <fill>
      <patternFill patternType="solid">
        <fgColor rgb="FFD9D9D9"/>
        <bgColor indexed="64"/>
      </patternFill>
    </fill>
  </fills>
  <borders count="13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auto="1"/>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s>
  <cellStyleXfs count="14">
    <xf numFmtId="0" fontId="0" fillId="0" borderId="0"/>
    <xf numFmtId="0" fontId="2" fillId="0" borderId="0"/>
    <xf numFmtId="0" fontId="2" fillId="0" borderId="0"/>
    <xf numFmtId="0" fontId="1" fillId="0" borderId="0"/>
    <xf numFmtId="0" fontId="2" fillId="0" borderId="0"/>
    <xf numFmtId="0" fontId="1" fillId="0" borderId="0"/>
    <xf numFmtId="0" fontId="2" fillId="0" borderId="0"/>
    <xf numFmtId="0" fontId="57" fillId="0" borderId="0"/>
    <xf numFmtId="0" fontId="2" fillId="0" borderId="0"/>
    <xf numFmtId="0" fontId="1" fillId="0" borderId="0"/>
    <xf numFmtId="0" fontId="2" fillId="0" borderId="0"/>
    <xf numFmtId="0" fontId="2" fillId="0" borderId="0"/>
    <xf numFmtId="0" fontId="1" fillId="0" borderId="0"/>
    <xf numFmtId="0" fontId="1" fillId="0" borderId="0"/>
  </cellStyleXfs>
  <cellXfs count="1040">
    <xf numFmtId="0" fontId="0" fillId="0" borderId="0" xfId="0"/>
    <xf numFmtId="0" fontId="3" fillId="0" borderId="0" xfId="0" applyFont="1" applyAlignment="1" applyProtection="1">
      <alignment horizontal="right"/>
    </xf>
    <xf numFmtId="0" fontId="5" fillId="0" borderId="0" xfId="0" applyFont="1" applyProtection="1"/>
    <xf numFmtId="0" fontId="0" fillId="0" borderId="0" xfId="0" applyProtection="1"/>
    <xf numFmtId="15" fontId="3" fillId="0" borderId="0" xfId="0" applyNumberFormat="1" applyFont="1" applyAlignment="1" applyProtection="1">
      <alignment horizontal="right"/>
    </xf>
    <xf numFmtId="22" fontId="3" fillId="2" borderId="0" xfId="0" applyNumberFormat="1" applyFont="1" applyFill="1" applyAlignment="1" applyProtection="1">
      <alignment horizontal="right" vertical="center"/>
    </xf>
    <xf numFmtId="0" fontId="0" fillId="2" borderId="0" xfId="0" applyFill="1" applyProtection="1"/>
    <xf numFmtId="0" fontId="6" fillId="2" borderId="0" xfId="0" applyFont="1" applyFill="1" applyAlignment="1" applyProtection="1">
      <alignment horizontal="center"/>
    </xf>
    <xf numFmtId="0" fontId="3" fillId="2" borderId="0" xfId="0" applyFont="1" applyFill="1" applyAlignment="1" applyProtection="1">
      <alignment horizontal="right" vertical="center"/>
    </xf>
    <xf numFmtId="0" fontId="7" fillId="3" borderId="1" xfId="0" applyFont="1" applyFill="1" applyBorder="1" applyAlignment="1" applyProtection="1">
      <alignment horizontal="left" vertical="center"/>
    </xf>
    <xf numFmtId="0" fontId="8" fillId="2"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7" fillId="3" borderId="2" xfId="0" applyFont="1" applyFill="1" applyBorder="1" applyAlignment="1" applyProtection="1">
      <alignment horizontal="left" vertical="center"/>
    </xf>
    <xf numFmtId="49" fontId="8" fillId="2" borderId="2" xfId="0" applyNumberFormat="1" applyFont="1" applyFill="1" applyBorder="1" applyAlignment="1" applyProtection="1">
      <alignment horizontal="center" vertical="center"/>
    </xf>
    <xf numFmtId="0" fontId="7" fillId="3" borderId="3" xfId="0" applyFont="1" applyFill="1" applyBorder="1" applyAlignment="1" applyProtection="1">
      <alignment horizontal="left" vertical="center"/>
    </xf>
    <xf numFmtId="0" fontId="8" fillId="2" borderId="3" xfId="0" applyFont="1" applyFill="1" applyBorder="1" applyAlignment="1" applyProtection="1">
      <alignment horizontal="center" vertical="center"/>
    </xf>
    <xf numFmtId="0" fontId="3" fillId="2" borderId="0" xfId="0" applyFont="1" applyFill="1" applyAlignment="1" applyProtection="1">
      <alignment horizontal="right"/>
    </xf>
    <xf numFmtId="0" fontId="9" fillId="2" borderId="0" xfId="0" applyFont="1" applyFill="1" applyProtection="1"/>
    <xf numFmtId="0" fontId="10" fillId="2" borderId="0" xfId="0" applyFont="1" applyFill="1" applyProtection="1"/>
    <xf numFmtId="0" fontId="10" fillId="0" borderId="0" xfId="0" applyFont="1" applyProtection="1"/>
    <xf numFmtId="0" fontId="3" fillId="2" borderId="0" xfId="1" applyFont="1" applyFill="1" applyAlignment="1" applyProtection="1">
      <alignment horizontal="center" vertical="center"/>
    </xf>
    <xf numFmtId="0" fontId="3" fillId="2" borderId="0" xfId="1" applyFont="1" applyFill="1" applyAlignment="1" applyProtection="1">
      <alignment horizontal="center" vertical="center" wrapText="1"/>
    </xf>
    <xf numFmtId="0" fontId="3" fillId="2" borderId="0" xfId="1" applyFont="1" applyFill="1" applyAlignment="1" applyProtection="1">
      <alignment horizontal="left" vertical="center" indent="1"/>
    </xf>
    <xf numFmtId="0" fontId="3" fillId="2" borderId="0" xfId="1" applyFont="1" applyFill="1" applyAlignment="1" applyProtection="1">
      <alignment vertical="center"/>
    </xf>
    <xf numFmtId="0" fontId="12" fillId="0" borderId="0" xfId="1" applyFont="1" applyAlignment="1" applyProtection="1">
      <alignment vertical="center"/>
    </xf>
    <xf numFmtId="0" fontId="12" fillId="0" borderId="0" xfId="1" applyFont="1" applyAlignment="1" applyProtection="1">
      <alignment horizontal="center" vertical="center"/>
    </xf>
    <xf numFmtId="0" fontId="15" fillId="0" borderId="0" xfId="1" applyFont="1" applyAlignment="1" applyProtection="1">
      <alignment horizontal="center" vertical="center"/>
    </xf>
    <xf numFmtId="0" fontId="12" fillId="0" borderId="0" xfId="1" applyFont="1" applyAlignment="1" applyProtection="1">
      <alignment horizontal="left" vertical="center" indent="1"/>
    </xf>
    <xf numFmtId="0" fontId="16" fillId="2" borderId="5" xfId="1" applyFont="1" applyFill="1" applyBorder="1" applyAlignment="1" applyProtection="1">
      <alignment horizontal="center" wrapText="1"/>
    </xf>
    <xf numFmtId="164" fontId="17" fillId="4" borderId="6" xfId="1" applyNumberFormat="1" applyFont="1" applyFill="1" applyBorder="1" applyAlignment="1" applyProtection="1">
      <alignment horizontal="center" vertical="center" wrapText="1"/>
    </xf>
    <xf numFmtId="0" fontId="18" fillId="4" borderId="6" xfId="1" applyFont="1" applyFill="1" applyBorder="1" applyAlignment="1" applyProtection="1">
      <alignment horizontal="left" vertical="center" wrapText="1" indent="1"/>
    </xf>
    <xf numFmtId="0" fontId="18" fillId="4" borderId="7" xfId="1" applyFont="1" applyFill="1" applyBorder="1" applyAlignment="1" applyProtection="1">
      <alignment horizontal="center" vertical="center" wrapText="1"/>
    </xf>
    <xf numFmtId="0" fontId="12" fillId="0" borderId="0" xfId="1" applyFont="1" applyAlignment="1" applyProtection="1">
      <alignment horizontal="center" vertical="center" wrapText="1"/>
    </xf>
    <xf numFmtId="0" fontId="19" fillId="4" borderId="11" xfId="2" applyFont="1" applyFill="1" applyBorder="1" applyAlignment="1" applyProtection="1">
      <alignment horizontal="left" vertical="center" wrapText="1" indent="1"/>
    </xf>
    <xf numFmtId="3" fontId="20" fillId="2" borderId="2" xfId="1" applyNumberFormat="1" applyFont="1" applyFill="1" applyBorder="1" applyAlignment="1" applyProtection="1">
      <alignment horizontal="right" vertical="center" wrapText="1" indent="1"/>
    </xf>
    <xf numFmtId="165" fontId="21" fillId="0" borderId="2" xfId="1" applyNumberFormat="1" applyFont="1" applyBorder="1" applyAlignment="1" applyProtection="1">
      <alignment horizontal="left" vertical="center" indent="1"/>
    </xf>
    <xf numFmtId="0" fontId="12" fillId="0" borderId="12" xfId="1" applyFont="1" applyBorder="1" applyAlignment="1" applyProtection="1">
      <alignment horizontal="left" vertical="center" wrapText="1" indent="1"/>
    </xf>
    <xf numFmtId="0" fontId="21" fillId="0" borderId="2" xfId="1" applyFont="1" applyBorder="1" applyAlignment="1" applyProtection="1">
      <alignment horizontal="left" vertical="center" wrapText="1" indent="1"/>
    </xf>
    <xf numFmtId="166" fontId="22" fillId="2" borderId="2" xfId="1" applyNumberFormat="1" applyFont="1" applyFill="1" applyBorder="1" applyAlignment="1" applyProtection="1">
      <alignment horizontal="left" vertical="center" wrapText="1" indent="1"/>
    </xf>
    <xf numFmtId="166" fontId="20" fillId="2" borderId="2" xfId="1" applyNumberFormat="1" applyFont="1" applyFill="1" applyBorder="1" applyAlignment="1" applyProtection="1">
      <alignment horizontal="left" vertical="center" wrapText="1" indent="1"/>
    </xf>
    <xf numFmtId="0" fontId="23" fillId="0" borderId="0" xfId="1" applyFont="1" applyAlignment="1" applyProtection="1">
      <alignment vertical="center"/>
    </xf>
    <xf numFmtId="0" fontId="19" fillId="3" borderId="13" xfId="2" applyFont="1" applyFill="1" applyBorder="1" applyAlignment="1" applyProtection="1">
      <alignment horizontal="left" vertical="center" wrapText="1" indent="1"/>
    </xf>
    <xf numFmtId="3" fontId="20" fillId="2" borderId="3" xfId="1" applyNumberFormat="1" applyFont="1" applyFill="1" applyBorder="1" applyAlignment="1" applyProtection="1">
      <alignment horizontal="right" vertical="center" wrapText="1" indent="1"/>
    </xf>
    <xf numFmtId="0" fontId="21" fillId="0" borderId="3" xfId="1" quotePrefix="1" applyFont="1" applyBorder="1" applyAlignment="1" applyProtection="1">
      <alignment horizontal="left" vertical="center" wrapText="1" indent="1"/>
    </xf>
    <xf numFmtId="0" fontId="12" fillId="0" borderId="14" xfId="1" quotePrefix="1" applyFont="1" applyBorder="1" applyAlignment="1" applyProtection="1">
      <alignment horizontal="left" vertical="center" indent="1"/>
    </xf>
    <xf numFmtId="0" fontId="19" fillId="3" borderId="11" xfId="2" applyFont="1" applyFill="1" applyBorder="1" applyAlignment="1" applyProtection="1">
      <alignment horizontal="left" vertical="center" wrapText="1" indent="1"/>
    </xf>
    <xf numFmtId="3" fontId="22" fillId="2" borderId="2" xfId="1" applyNumberFormat="1" applyFont="1" applyFill="1" applyBorder="1" applyAlignment="1" applyProtection="1">
      <alignment horizontal="left" vertical="center" wrapText="1" indent="1"/>
    </xf>
    <xf numFmtId="3" fontId="20" fillId="2" borderId="2" xfId="1" applyNumberFormat="1" applyFont="1" applyFill="1" applyBorder="1" applyAlignment="1" applyProtection="1">
      <alignment horizontal="left" vertical="center" wrapText="1" indent="1"/>
    </xf>
    <xf numFmtId="0" fontId="21" fillId="0" borderId="3" xfId="1" applyFont="1" applyBorder="1" applyAlignment="1" applyProtection="1">
      <alignment horizontal="left" vertical="center" wrapText="1" indent="1"/>
    </xf>
    <xf numFmtId="0" fontId="12" fillId="0" borderId="14" xfId="1" applyFont="1" applyBorder="1" applyAlignment="1" applyProtection="1">
      <alignment horizontal="left" vertical="center" indent="1"/>
    </xf>
    <xf numFmtId="10" fontId="20" fillId="2" borderId="2" xfId="1" applyNumberFormat="1" applyFont="1" applyFill="1" applyBorder="1" applyAlignment="1" applyProtection="1">
      <alignment horizontal="right" vertical="center" wrapText="1" indent="1"/>
    </xf>
    <xf numFmtId="0" fontId="12" fillId="0" borderId="12" xfId="1" quotePrefix="1" applyFont="1" applyBorder="1" applyAlignment="1" applyProtection="1">
      <alignment horizontal="left" vertical="center" indent="1"/>
    </xf>
    <xf numFmtId="0" fontId="21" fillId="2" borderId="3" xfId="1" quotePrefix="1" applyFont="1" applyFill="1" applyBorder="1" applyAlignment="1" applyProtection="1">
      <alignment horizontal="left" vertical="center" wrapText="1" indent="1"/>
    </xf>
    <xf numFmtId="0" fontId="19" fillId="4" borderId="13" xfId="2" applyFont="1" applyFill="1" applyBorder="1" applyAlignment="1" applyProtection="1">
      <alignment horizontal="left" vertical="center" wrapText="1" indent="1"/>
    </xf>
    <xf numFmtId="10" fontId="20" fillId="2" borderId="3" xfId="1" applyNumberFormat="1" applyFont="1" applyFill="1" applyBorder="1" applyAlignment="1" applyProtection="1">
      <alignment horizontal="right" vertical="center" wrapText="1" indent="1"/>
    </xf>
    <xf numFmtId="0" fontId="11" fillId="0" borderId="0" xfId="0" applyFont="1" applyAlignment="1" applyProtection="1">
      <alignment horizontal="center" vertical="center"/>
    </xf>
    <xf numFmtId="0" fontId="13" fillId="2" borderId="0" xfId="0" applyFont="1" applyFill="1" applyAlignment="1" applyProtection="1">
      <alignment horizontal="center" vertical="center"/>
    </xf>
    <xf numFmtId="0" fontId="14" fillId="0" borderId="0" xfId="1" applyFont="1" applyAlignment="1" applyProtection="1">
      <alignment horizontal="center" vertical="center"/>
    </xf>
    <xf numFmtId="0" fontId="16" fillId="2" borderId="0" xfId="1" applyFont="1" applyFill="1" applyAlignment="1" applyProtection="1">
      <alignment horizontal="center" vertical="center" wrapText="1"/>
    </xf>
    <xf numFmtId="0" fontId="18" fillId="4" borderId="15" xfId="1" applyFont="1" applyFill="1" applyBorder="1" applyAlignment="1" applyProtection="1">
      <alignment horizontal="center" vertical="center" wrapText="1"/>
    </xf>
    <xf numFmtId="0" fontId="18" fillId="4" borderId="16" xfId="1" applyFont="1" applyFill="1" applyBorder="1" applyAlignment="1" applyProtection="1">
      <alignment horizontal="center" vertical="center" wrapText="1"/>
    </xf>
    <xf numFmtId="0" fontId="18" fillId="4" borderId="17" xfId="2" applyFont="1" applyFill="1" applyBorder="1" applyAlignment="1" applyProtection="1">
      <alignment horizontal="center" vertical="center" wrapText="1"/>
    </xf>
    <xf numFmtId="0" fontId="18" fillId="4" borderId="18" xfId="2" applyFont="1" applyFill="1" applyBorder="1" applyAlignment="1" applyProtection="1">
      <alignment horizontal="left" vertical="center" wrapText="1" indent="1"/>
    </xf>
    <xf numFmtId="3" fontId="20" fillId="0" borderId="1" xfId="1" applyNumberFormat="1" applyFont="1" applyFill="1" applyBorder="1" applyAlignment="1" applyProtection="1">
      <alignment horizontal="right" vertical="center" wrapText="1" indent="1"/>
    </xf>
    <xf numFmtId="165" fontId="12" fillId="0" borderId="1" xfId="1" applyNumberFormat="1" applyFont="1" applyBorder="1" applyAlignment="1" applyProtection="1">
      <alignment horizontal="center" vertical="center"/>
    </xf>
    <xf numFmtId="0" fontId="18" fillId="4" borderId="20" xfId="2" applyFont="1" applyFill="1" applyBorder="1" applyAlignment="1" applyProtection="1">
      <alignment horizontal="center" vertical="center" wrapText="1"/>
    </xf>
    <xf numFmtId="0" fontId="18" fillId="4" borderId="21" xfId="2" applyFont="1" applyFill="1" applyBorder="1" applyAlignment="1" applyProtection="1">
      <alignment horizontal="left" vertical="center" wrapText="1" indent="1"/>
    </xf>
    <xf numFmtId="3" fontId="20" fillId="0" borderId="22" xfId="1" applyNumberFormat="1" applyFont="1" applyFill="1" applyBorder="1" applyAlignment="1" applyProtection="1">
      <alignment horizontal="right" vertical="center" wrapText="1" indent="1"/>
    </xf>
    <xf numFmtId="165" fontId="12" fillId="0" borderId="22" xfId="1" applyNumberFormat="1" applyFont="1" applyBorder="1" applyAlignment="1" applyProtection="1">
      <alignment horizontal="center" vertical="center"/>
    </xf>
    <xf numFmtId="0" fontId="12" fillId="0" borderId="1" xfId="1" applyFont="1" applyBorder="1" applyAlignment="1" applyProtection="1">
      <alignment horizontal="center" vertical="center" wrapText="1"/>
    </xf>
    <xf numFmtId="0" fontId="18" fillId="4" borderId="13" xfId="2" applyFont="1" applyFill="1" applyBorder="1" applyAlignment="1" applyProtection="1">
      <alignment horizontal="center" vertical="center" wrapText="1"/>
    </xf>
    <xf numFmtId="0" fontId="18" fillId="4" borderId="24" xfId="2" applyFont="1" applyFill="1" applyBorder="1" applyAlignment="1" applyProtection="1">
      <alignment horizontal="left" vertical="center" wrapText="1" indent="1"/>
    </xf>
    <xf numFmtId="0" fontId="12" fillId="0" borderId="3" xfId="1" applyFont="1" applyBorder="1" applyAlignment="1" applyProtection="1">
      <alignment horizontal="center" vertical="center" wrapText="1"/>
    </xf>
    <xf numFmtId="166" fontId="20" fillId="0" borderId="1" xfId="1" applyNumberFormat="1" applyFont="1" applyBorder="1" applyAlignment="1" applyProtection="1">
      <alignment horizontal="right" vertical="center" wrapText="1" indent="1"/>
    </xf>
    <xf numFmtId="0" fontId="12" fillId="0" borderId="25" xfId="1" applyFont="1" applyBorder="1" applyAlignment="1" applyProtection="1">
      <alignment horizontal="center" vertical="center" wrapText="1"/>
    </xf>
    <xf numFmtId="0" fontId="12" fillId="0" borderId="22" xfId="1" quotePrefix="1" applyFont="1" applyBorder="1" applyAlignment="1" applyProtection="1">
      <alignment horizontal="center" vertical="center"/>
    </xf>
    <xf numFmtId="0" fontId="12" fillId="0" borderId="26" xfId="1" applyFont="1" applyBorder="1" applyAlignment="1" applyProtection="1">
      <alignment horizontal="center" vertical="center" wrapText="1"/>
    </xf>
    <xf numFmtId="0" fontId="24" fillId="0" borderId="0" xfId="1" quotePrefix="1" applyFont="1" applyAlignment="1" applyProtection="1">
      <alignment horizontal="left" vertical="center"/>
    </xf>
    <xf numFmtId="0" fontId="12" fillId="0" borderId="0" xfId="1" applyFont="1" applyAlignment="1" applyProtection="1">
      <alignment horizontal="left" vertical="center"/>
    </xf>
    <xf numFmtId="0" fontId="12" fillId="2" borderId="0" xfId="1" applyFont="1" applyFill="1" applyAlignment="1" applyProtection="1">
      <alignment vertical="top" wrapText="1"/>
    </xf>
    <xf numFmtId="0" fontId="25" fillId="0" borderId="0" xfId="0" applyFont="1" applyAlignment="1" applyProtection="1">
      <alignment horizontal="justify" vertical="center"/>
    </xf>
    <xf numFmtId="0" fontId="26" fillId="2" borderId="0" xfId="1" applyFont="1" applyFill="1" applyAlignment="1" applyProtection="1">
      <alignment vertical="center"/>
    </xf>
    <xf numFmtId="0" fontId="27" fillId="0" borderId="0" xfId="1" applyFont="1" applyAlignment="1" applyProtection="1">
      <alignment vertical="center"/>
    </xf>
    <xf numFmtId="0" fontId="15" fillId="0" borderId="0" xfId="1" applyFont="1" applyAlignment="1" applyProtection="1">
      <alignment vertical="center"/>
    </xf>
    <xf numFmtId="0" fontId="16" fillId="2" borderId="5" xfId="1" applyFont="1" applyFill="1" applyBorder="1" applyAlignment="1" applyProtection="1">
      <alignment horizontal="center" vertical="center" wrapText="1"/>
    </xf>
    <xf numFmtId="0" fontId="28" fillId="0" borderId="0" xfId="1" applyFont="1" applyAlignment="1" applyProtection="1">
      <alignment horizontal="center" vertical="center" wrapText="1"/>
    </xf>
    <xf numFmtId="0" fontId="18" fillId="4" borderId="2" xfId="2" applyFont="1" applyFill="1" applyBorder="1" applyAlignment="1" applyProtection="1">
      <alignment horizontal="center" vertical="center" wrapText="1"/>
    </xf>
    <xf numFmtId="0" fontId="18" fillId="4" borderId="1" xfId="2" applyFont="1" applyFill="1" applyBorder="1" applyAlignment="1" applyProtection="1">
      <alignment horizontal="left" vertical="center" wrapText="1" indent="1"/>
    </xf>
    <xf numFmtId="3" fontId="29" fillId="2" borderId="19" xfId="1" applyNumberFormat="1" applyFont="1" applyFill="1" applyBorder="1" applyAlignment="1" applyProtection="1">
      <alignment horizontal="right" vertical="center" wrapText="1" indent="1"/>
    </xf>
    <xf numFmtId="0" fontId="20" fillId="2" borderId="27" xfId="1" applyFont="1" applyFill="1" applyBorder="1" applyAlignment="1" applyProtection="1">
      <alignment horizontal="left" vertical="center" wrapText="1"/>
    </xf>
    <xf numFmtId="0" fontId="20" fillId="2" borderId="28" xfId="1" applyFont="1" applyFill="1" applyBorder="1" applyAlignment="1" applyProtection="1">
      <alignment horizontal="left" vertical="center" wrapText="1" indent="1"/>
    </xf>
    <xf numFmtId="165" fontId="12" fillId="0" borderId="0" xfId="1" applyNumberFormat="1" applyFont="1" applyAlignment="1" applyProtection="1">
      <alignment vertical="center"/>
    </xf>
    <xf numFmtId="0" fontId="28" fillId="0" borderId="0" xfId="1" applyFont="1" applyAlignment="1" applyProtection="1">
      <alignment vertical="center"/>
    </xf>
    <xf numFmtId="0" fontId="18" fillId="4" borderId="2" xfId="2" applyFont="1" applyFill="1" applyBorder="1" applyAlignment="1" applyProtection="1">
      <alignment horizontal="left" vertical="center" wrapText="1" indent="1"/>
    </xf>
    <xf numFmtId="3" fontId="29" fillId="2" borderId="2" xfId="1" applyNumberFormat="1" applyFont="1" applyFill="1" applyBorder="1" applyAlignment="1" applyProtection="1">
      <alignment horizontal="right" vertical="center" wrapText="1" indent="1"/>
    </xf>
    <xf numFmtId="0" fontId="20" fillId="2" borderId="29" xfId="1" applyFont="1" applyFill="1" applyBorder="1" applyAlignment="1" applyProtection="1">
      <alignment horizontal="left" vertical="center" wrapText="1"/>
    </xf>
    <xf numFmtId="0" fontId="20" fillId="2" borderId="30" xfId="1" applyFont="1" applyFill="1" applyBorder="1" applyAlignment="1" applyProtection="1">
      <alignment horizontal="left" vertical="center" wrapText="1" indent="1"/>
    </xf>
    <xf numFmtId="0" fontId="19" fillId="4" borderId="2" xfId="2" applyFont="1" applyFill="1" applyBorder="1" applyAlignment="1" applyProtection="1">
      <alignment horizontal="center" vertical="center" wrapText="1"/>
    </xf>
    <xf numFmtId="0" fontId="19" fillId="4" borderId="2" xfId="2" applyFont="1" applyFill="1" applyBorder="1" applyAlignment="1" applyProtection="1">
      <alignment horizontal="left" vertical="center" wrapText="1" indent="1"/>
    </xf>
    <xf numFmtId="3" fontId="30" fillId="0" borderId="31" xfId="1" applyNumberFormat="1" applyFont="1" applyFill="1" applyBorder="1" applyAlignment="1" applyProtection="1">
      <alignment horizontal="right" vertical="center" wrapText="1" indent="1"/>
    </xf>
    <xf numFmtId="0" fontId="20" fillId="2" borderId="32" xfId="1" applyFont="1" applyFill="1" applyBorder="1" applyAlignment="1" applyProtection="1">
      <alignment horizontal="left" vertical="center" wrapText="1"/>
    </xf>
    <xf numFmtId="0" fontId="20" fillId="2" borderId="33" xfId="1" applyFont="1" applyFill="1" applyBorder="1" applyAlignment="1" applyProtection="1">
      <alignment horizontal="left" vertical="center" wrapText="1" indent="1"/>
    </xf>
    <xf numFmtId="0" fontId="20" fillId="2" borderId="34" xfId="1" applyFont="1" applyFill="1" applyBorder="1" applyAlignment="1" applyProtection="1">
      <alignment horizontal="left" vertical="center" wrapText="1"/>
    </xf>
    <xf numFmtId="0" fontId="20" fillId="2" borderId="35" xfId="1" applyFont="1" applyFill="1" applyBorder="1" applyAlignment="1" applyProtection="1">
      <alignment horizontal="left" vertical="center" wrapText="1" indent="1"/>
    </xf>
    <xf numFmtId="3" fontId="30" fillId="5" borderId="31" xfId="1" applyNumberFormat="1" applyFont="1" applyFill="1" applyBorder="1" applyAlignment="1" applyProtection="1">
      <alignment horizontal="right" vertical="center" wrapText="1" indent="1"/>
    </xf>
    <xf numFmtId="3" fontId="30" fillId="2" borderId="2" xfId="1" applyNumberFormat="1" applyFont="1" applyFill="1" applyBorder="1" applyAlignment="1" applyProtection="1">
      <alignment horizontal="right" vertical="center" wrapText="1" indent="1"/>
    </xf>
    <xf numFmtId="0" fontId="31" fillId="0" borderId="0" xfId="1" applyFont="1" applyAlignment="1" applyProtection="1">
      <alignment vertical="center"/>
    </xf>
    <xf numFmtId="0" fontId="19" fillId="4" borderId="2" xfId="2" applyFont="1" applyFill="1" applyBorder="1" applyAlignment="1" applyProtection="1">
      <alignment horizontal="left" vertical="center" wrapText="1" indent="2"/>
    </xf>
    <xf numFmtId="3" fontId="30" fillId="0" borderId="2" xfId="1" applyNumberFormat="1" applyFont="1" applyFill="1" applyBorder="1" applyAlignment="1" applyProtection="1">
      <alignment horizontal="right" vertical="center" wrapText="1" indent="1"/>
    </xf>
    <xf numFmtId="0" fontId="20" fillId="2" borderId="36" xfId="1" applyFont="1" applyFill="1" applyBorder="1" applyAlignment="1" applyProtection="1">
      <alignment horizontal="left" vertical="center" wrapText="1"/>
    </xf>
    <xf numFmtId="0" fontId="28" fillId="2" borderId="0" xfId="1" applyFont="1" applyFill="1" applyAlignment="1" applyProtection="1">
      <alignment vertical="center"/>
    </xf>
    <xf numFmtId="0" fontId="12" fillId="2" borderId="0" xfId="1" applyFont="1" applyFill="1" applyAlignment="1" applyProtection="1">
      <alignment vertical="center"/>
    </xf>
    <xf numFmtId="3" fontId="30" fillId="0" borderId="37" xfId="1" applyNumberFormat="1" applyFont="1" applyFill="1" applyBorder="1" applyAlignment="1" applyProtection="1">
      <alignment horizontal="right" vertical="center" wrapText="1" indent="1"/>
    </xf>
    <xf numFmtId="0" fontId="19" fillId="4" borderId="37" xfId="2" applyFont="1" applyFill="1" applyBorder="1" applyAlignment="1" applyProtection="1">
      <alignment horizontal="center" vertical="center" wrapText="1"/>
    </xf>
    <xf numFmtId="0" fontId="19" fillId="4" borderId="37" xfId="2" applyFont="1" applyFill="1" applyBorder="1" applyAlignment="1" applyProtection="1">
      <alignment horizontal="left" vertical="center" wrapText="1" indent="1"/>
    </xf>
    <xf numFmtId="0" fontId="20" fillId="2" borderId="38" xfId="1" applyFont="1" applyFill="1" applyBorder="1" applyAlignment="1" applyProtection="1">
      <alignment horizontal="left" vertical="center" wrapText="1"/>
    </xf>
    <xf numFmtId="0" fontId="20" fillId="2" borderId="39" xfId="1" applyFont="1" applyFill="1" applyBorder="1" applyAlignment="1" applyProtection="1">
      <alignment horizontal="left" vertical="center" wrapText="1" indent="1"/>
    </xf>
    <xf numFmtId="0" fontId="18" fillId="4" borderId="6" xfId="2" applyFont="1" applyFill="1" applyBorder="1" applyAlignment="1" applyProtection="1">
      <alignment horizontal="center" vertical="center" wrapText="1"/>
    </xf>
    <xf numFmtId="0" fontId="18" fillId="4" borderId="6" xfId="2" applyFont="1" applyFill="1" applyBorder="1" applyAlignment="1" applyProtection="1">
      <alignment horizontal="left" vertical="center" wrapText="1" indent="1"/>
    </xf>
    <xf numFmtId="3" fontId="29" fillId="2" borderId="6" xfId="1" applyNumberFormat="1" applyFont="1" applyFill="1" applyBorder="1" applyAlignment="1" applyProtection="1">
      <alignment horizontal="right" vertical="center" wrapText="1" indent="1"/>
    </xf>
    <xf numFmtId="0" fontId="20" fillId="2" borderId="15" xfId="1" applyFont="1" applyFill="1" applyBorder="1" applyAlignment="1" applyProtection="1">
      <alignment horizontal="left" vertical="center" wrapText="1"/>
    </xf>
    <xf numFmtId="0" fontId="20" fillId="2" borderId="16" xfId="1" applyFont="1" applyFill="1" applyBorder="1" applyAlignment="1" applyProtection="1">
      <alignment horizontal="left" vertical="center" wrapText="1" indent="1"/>
    </xf>
    <xf numFmtId="0" fontId="18" fillId="4" borderId="31" xfId="2" quotePrefix="1" applyFont="1" applyFill="1" applyBorder="1" applyAlignment="1" applyProtection="1">
      <alignment horizontal="center" vertical="center" wrapText="1"/>
    </xf>
    <xf numFmtId="0" fontId="18" fillId="4" borderId="31" xfId="2" applyFont="1" applyFill="1" applyBorder="1" applyAlignment="1" applyProtection="1">
      <alignment horizontal="left" vertical="center" wrapText="1" indent="1"/>
    </xf>
    <xf numFmtId="3" fontId="29" fillId="2" borderId="31" xfId="1" applyNumberFormat="1" applyFont="1" applyFill="1" applyBorder="1" applyAlignment="1" applyProtection="1">
      <alignment horizontal="right" vertical="center" wrapText="1" indent="1"/>
    </xf>
    <xf numFmtId="0" fontId="18" fillId="4" borderId="1" xfId="2" applyFont="1" applyFill="1" applyBorder="1" applyAlignment="1" applyProtection="1">
      <alignment horizontal="center" vertical="center" wrapText="1"/>
    </xf>
    <xf numFmtId="3" fontId="30" fillId="0" borderId="1" xfId="2" applyNumberFormat="1" applyFont="1" applyFill="1" applyBorder="1" applyAlignment="1" applyProtection="1">
      <alignment horizontal="right" vertical="center" wrapText="1" indent="1"/>
    </xf>
    <xf numFmtId="0" fontId="20" fillId="2" borderId="40" xfId="2" applyFont="1" applyFill="1" applyBorder="1" applyAlignment="1" applyProtection="1">
      <alignment horizontal="left" vertical="center" wrapText="1"/>
    </xf>
    <xf numFmtId="0" fontId="20" fillId="2" borderId="18" xfId="2" applyFont="1" applyFill="1" applyBorder="1" applyAlignment="1" applyProtection="1">
      <alignment horizontal="left" vertical="center" wrapText="1" indent="1"/>
    </xf>
    <xf numFmtId="0" fontId="19" fillId="4" borderId="23" xfId="2" applyFont="1" applyFill="1" applyBorder="1" applyAlignment="1" applyProtection="1">
      <alignment horizontal="center" vertical="center" wrapText="1"/>
    </xf>
    <xf numFmtId="0" fontId="19" fillId="4" borderId="23" xfId="2" applyFont="1" applyFill="1" applyBorder="1" applyAlignment="1" applyProtection="1">
      <alignment horizontal="left" vertical="center" wrapText="1" indent="1"/>
    </xf>
    <xf numFmtId="3" fontId="30" fillId="0" borderId="23" xfId="2" applyNumberFormat="1" applyFont="1" applyFill="1" applyBorder="1" applyAlignment="1" applyProtection="1">
      <alignment horizontal="right" vertical="center" wrapText="1" indent="1"/>
    </xf>
    <xf numFmtId="0" fontId="20" fillId="2" borderId="38" xfId="2" applyFont="1" applyFill="1" applyBorder="1" applyAlignment="1" applyProtection="1">
      <alignment horizontal="left" vertical="center" wrapText="1"/>
    </xf>
    <xf numFmtId="0" fontId="20" fillId="2" borderId="39" xfId="2" applyFont="1" applyFill="1" applyBorder="1" applyAlignment="1" applyProtection="1">
      <alignment horizontal="left" vertical="center" wrapText="1" indent="1"/>
    </xf>
    <xf numFmtId="0" fontId="18" fillId="4" borderId="1" xfId="2" quotePrefix="1" applyFont="1" applyFill="1" applyBorder="1" applyAlignment="1" applyProtection="1">
      <alignment horizontal="center" vertical="center" wrapText="1"/>
    </xf>
    <xf numFmtId="10" fontId="29" fillId="2" borderId="1" xfId="1" applyNumberFormat="1" applyFont="1" applyFill="1" applyBorder="1" applyAlignment="1" applyProtection="1">
      <alignment horizontal="right" vertical="center" wrapText="1" indent="1"/>
    </xf>
    <xf numFmtId="0" fontId="23" fillId="2" borderId="40" xfId="1" applyFont="1" applyFill="1" applyBorder="1" applyAlignment="1" applyProtection="1">
      <alignment horizontal="left" vertical="center" wrapText="1"/>
    </xf>
    <xf numFmtId="0" fontId="23" fillId="2" borderId="18" xfId="1" applyFont="1" applyFill="1" applyBorder="1" applyAlignment="1" applyProtection="1">
      <alignment horizontal="left" vertical="center" wrapText="1" indent="1"/>
    </xf>
    <xf numFmtId="0" fontId="18" fillId="4" borderId="2" xfId="2" quotePrefix="1" applyFont="1" applyFill="1" applyBorder="1" applyAlignment="1" applyProtection="1">
      <alignment horizontal="center" vertical="center" wrapText="1"/>
    </xf>
    <xf numFmtId="10" fontId="29" fillId="2" borderId="2" xfId="1" applyNumberFormat="1" applyFont="1" applyFill="1" applyBorder="1" applyAlignment="1" applyProtection="1">
      <alignment horizontal="right" vertical="center" wrapText="1" indent="1"/>
    </xf>
    <xf numFmtId="0" fontId="23" fillId="2" borderId="29" xfId="1" applyFont="1" applyFill="1" applyBorder="1" applyAlignment="1" applyProtection="1">
      <alignment horizontal="left" vertical="center" wrapText="1"/>
    </xf>
    <xf numFmtId="0" fontId="12" fillId="2" borderId="30" xfId="1" applyFont="1" applyFill="1" applyBorder="1" applyAlignment="1" applyProtection="1">
      <alignment horizontal="left" vertical="center" wrapText="1" indent="1"/>
    </xf>
    <xf numFmtId="0" fontId="18" fillId="4" borderId="22" xfId="2" quotePrefix="1" applyFont="1" applyFill="1" applyBorder="1" applyAlignment="1" applyProtection="1">
      <alignment horizontal="center" vertical="center" wrapText="1"/>
    </xf>
    <xf numFmtId="0" fontId="18" fillId="4" borderId="3" xfId="2" applyFont="1" applyFill="1" applyBorder="1" applyAlignment="1" applyProtection="1">
      <alignment horizontal="left" vertical="center" wrapText="1" indent="1"/>
    </xf>
    <xf numFmtId="10" fontId="29" fillId="2" borderId="3" xfId="1" applyNumberFormat="1" applyFont="1" applyFill="1" applyBorder="1" applyAlignment="1" applyProtection="1">
      <alignment horizontal="right" vertical="center" wrapText="1" indent="1"/>
    </xf>
    <xf numFmtId="0" fontId="23" fillId="2" borderId="41" xfId="1" applyFont="1" applyFill="1" applyBorder="1" applyAlignment="1" applyProtection="1">
      <alignment horizontal="left" vertical="center" wrapText="1"/>
    </xf>
    <xf numFmtId="0" fontId="12" fillId="2" borderId="24" xfId="1" applyFont="1" applyFill="1" applyBorder="1" applyAlignment="1" applyProtection="1">
      <alignment horizontal="left" vertical="center" wrapText="1" indent="1"/>
    </xf>
    <xf numFmtId="0" fontId="17" fillId="3" borderId="6" xfId="1" applyFont="1" applyFill="1" applyBorder="1" applyAlignment="1" applyProtection="1">
      <alignment horizontal="center" vertical="center" wrapText="1"/>
    </xf>
    <xf numFmtId="0" fontId="18" fillId="4" borderId="6" xfId="2" quotePrefix="1" applyFont="1" applyFill="1" applyBorder="1" applyAlignment="1" applyProtection="1">
      <alignment horizontal="center" vertical="center" wrapText="1"/>
    </xf>
    <xf numFmtId="0" fontId="32" fillId="2" borderId="15" xfId="1" applyFont="1" applyFill="1" applyBorder="1" applyAlignment="1" applyProtection="1">
      <alignment horizontal="left" vertical="center" wrapText="1"/>
    </xf>
    <xf numFmtId="0" fontId="23" fillId="2" borderId="16" xfId="1" applyFont="1" applyFill="1" applyBorder="1" applyAlignment="1" applyProtection="1">
      <alignment horizontal="left" vertical="center" wrapText="1" indent="1"/>
    </xf>
    <xf numFmtId="10" fontId="29" fillId="2" borderId="6" xfId="1" applyNumberFormat="1" applyFont="1" applyFill="1" applyBorder="1" applyAlignment="1" applyProtection="1">
      <alignment horizontal="right" vertical="center" wrapText="1" indent="1"/>
    </xf>
    <xf numFmtId="0" fontId="23" fillId="2" borderId="15" xfId="1" applyFont="1" applyFill="1" applyBorder="1" applyAlignment="1" applyProtection="1">
      <alignment horizontal="left" vertical="center" wrapText="1"/>
    </xf>
    <xf numFmtId="3" fontId="30" fillId="0" borderId="6" xfId="1" applyNumberFormat="1" applyFont="1" applyFill="1" applyBorder="1" applyAlignment="1" applyProtection="1">
      <alignment horizontal="right" vertical="center" wrapText="1" indent="1"/>
    </xf>
    <xf numFmtId="0" fontId="34" fillId="0" borderId="0" xfId="1" quotePrefix="1" applyFont="1" applyAlignment="1" applyProtection="1">
      <alignment vertical="center"/>
    </xf>
    <xf numFmtId="0" fontId="34" fillId="0" borderId="0" xfId="1" applyFont="1" applyAlignment="1" applyProtection="1">
      <alignment vertical="center"/>
    </xf>
    <xf numFmtId="0" fontId="34" fillId="0" borderId="0" xfId="1" applyFont="1" applyAlignment="1" applyProtection="1">
      <alignment horizontal="center" vertical="center"/>
    </xf>
    <xf numFmtId="0" fontId="34" fillId="0" borderId="0" xfId="1" applyFont="1" applyAlignment="1" applyProtection="1">
      <alignment horizontal="center" vertical="center" wrapText="1"/>
    </xf>
    <xf numFmtId="0" fontId="34" fillId="0" borderId="0" xfId="1" applyFont="1" applyAlignment="1" applyProtection="1">
      <alignment horizontal="left" vertical="top"/>
    </xf>
    <xf numFmtId="0" fontId="9" fillId="2" borderId="0" xfId="0" applyFont="1" applyFill="1" applyAlignment="1" applyProtection="1">
      <alignment horizontal="center" vertical="center"/>
    </xf>
    <xf numFmtId="0" fontId="35" fillId="2" borderId="0" xfId="0" applyFont="1" applyFill="1" applyAlignment="1" applyProtection="1">
      <alignment horizontal="center" vertical="center"/>
    </xf>
    <xf numFmtId="0" fontId="13" fillId="2" borderId="0" xfId="0" applyFont="1" applyFill="1" applyAlignment="1" applyProtection="1">
      <alignment horizontal="left" vertical="center" indent="22"/>
    </xf>
    <xf numFmtId="0" fontId="36" fillId="2" borderId="0" xfId="0" applyFont="1" applyFill="1" applyAlignment="1" applyProtection="1">
      <alignment horizontal="left" vertical="center" indent="22"/>
    </xf>
    <xf numFmtId="0" fontId="18" fillId="4" borderId="27" xfId="1" applyFont="1" applyFill="1" applyBorder="1" applyAlignment="1" applyProtection="1">
      <alignment horizontal="center" vertical="center" wrapText="1"/>
    </xf>
    <xf numFmtId="0" fontId="19" fillId="3" borderId="1" xfId="0" applyFont="1" applyFill="1" applyBorder="1" applyAlignment="1" applyProtection="1">
      <alignment vertical="center" wrapText="1"/>
    </xf>
    <xf numFmtId="3" fontId="30" fillId="0" borderId="10" xfId="0" applyNumberFormat="1" applyFont="1" applyFill="1" applyBorder="1" applyAlignment="1" applyProtection="1">
      <alignment horizontal="right" vertical="center" wrapText="1" indent="1"/>
    </xf>
    <xf numFmtId="0" fontId="20" fillId="0" borderId="10" xfId="0" applyFont="1" applyBorder="1" applyAlignment="1" applyProtection="1">
      <alignment horizontal="left" vertical="top" wrapText="1" indent="1"/>
    </xf>
    <xf numFmtId="0" fontId="38" fillId="0" borderId="0" xfId="0" applyFont="1" applyAlignment="1" applyProtection="1">
      <alignment horizontal="center" vertical="center"/>
    </xf>
    <xf numFmtId="0" fontId="19" fillId="3" borderId="2" xfId="0" applyFont="1" applyFill="1" applyBorder="1" applyAlignment="1" applyProtection="1">
      <alignment horizontal="left" vertical="center" wrapText="1" indent="1"/>
    </xf>
    <xf numFmtId="3" fontId="30" fillId="0" borderId="12" xfId="0" applyNumberFormat="1" applyFont="1" applyFill="1" applyBorder="1" applyAlignment="1" applyProtection="1">
      <alignment horizontal="right" vertical="center" wrapText="1" indent="1"/>
    </xf>
    <xf numFmtId="0" fontId="20" fillId="0" borderId="12" xfId="0" applyFont="1" applyBorder="1" applyAlignment="1" applyProtection="1">
      <alignment horizontal="left" vertical="top" wrapText="1" indent="1"/>
    </xf>
    <xf numFmtId="0" fontId="19" fillId="3" borderId="2" xfId="0" applyFont="1" applyFill="1" applyBorder="1" applyAlignment="1" applyProtection="1">
      <alignment vertical="center" wrapText="1"/>
    </xf>
    <xf numFmtId="3" fontId="30" fillId="0" borderId="2" xfId="0" applyNumberFormat="1" applyFont="1" applyFill="1" applyBorder="1" applyAlignment="1" applyProtection="1">
      <alignment horizontal="right" vertical="center" wrapText="1" indent="1"/>
    </xf>
    <xf numFmtId="0" fontId="19" fillId="3" borderId="2" xfId="0" applyFont="1" applyFill="1" applyBorder="1" applyAlignment="1" applyProtection="1">
      <alignment horizontal="justify" vertical="center" wrapText="1"/>
    </xf>
    <xf numFmtId="0" fontId="19" fillId="3" borderId="3" xfId="0" applyFont="1" applyFill="1" applyBorder="1" applyAlignment="1" applyProtection="1">
      <alignment vertical="center" wrapText="1"/>
    </xf>
    <xf numFmtId="3" fontId="39" fillId="0" borderId="14" xfId="0" applyNumberFormat="1" applyFont="1" applyBorder="1" applyAlignment="1" applyProtection="1">
      <alignment horizontal="right" vertical="center" wrapText="1" indent="1"/>
    </xf>
    <xf numFmtId="0" fontId="20" fillId="0" borderId="14" xfId="0" applyFont="1" applyBorder="1" applyAlignment="1" applyProtection="1">
      <alignment horizontal="left" vertical="top" wrapText="1" indent="1"/>
    </xf>
    <xf numFmtId="0" fontId="0" fillId="0" borderId="0" xfId="0" applyAlignment="1" applyProtection="1">
      <alignment vertical="center"/>
    </xf>
    <xf numFmtId="0" fontId="0" fillId="0" borderId="0" xfId="0" applyAlignment="1" applyProtection="1">
      <alignment vertical="center" wrapText="1"/>
    </xf>
    <xf numFmtId="0" fontId="19" fillId="2" borderId="0" xfId="3" applyFont="1" applyFill="1" applyProtection="1"/>
    <xf numFmtId="0" fontId="13" fillId="0" borderId="0" xfId="0" applyFont="1" applyAlignment="1" applyProtection="1">
      <alignment horizontal="center" vertical="center"/>
    </xf>
    <xf numFmtId="0" fontId="35" fillId="0" borderId="0" xfId="0" applyFont="1" applyAlignment="1" applyProtection="1">
      <alignment horizontal="center" vertical="center"/>
    </xf>
    <xf numFmtId="0" fontId="41" fillId="0" borderId="0" xfId="0" applyFont="1" applyAlignment="1" applyProtection="1">
      <alignment horizontal="left"/>
    </xf>
    <xf numFmtId="0" fontId="42" fillId="0" borderId="0" xfId="0" applyFont="1" applyProtection="1"/>
    <xf numFmtId="0" fontId="42" fillId="0" borderId="44" xfId="0" applyFont="1" applyBorder="1" applyProtection="1"/>
    <xf numFmtId="14" fontId="16" fillId="2" borderId="0" xfId="0" applyNumberFormat="1" applyFont="1" applyFill="1" applyAlignment="1" applyProtection="1">
      <alignment horizontal="center"/>
    </xf>
    <xf numFmtId="0" fontId="19" fillId="4" borderId="1" xfId="0" applyFont="1" applyFill="1" applyBorder="1" applyAlignment="1" applyProtection="1">
      <alignment horizontal="justify" vertical="center" wrapText="1"/>
    </xf>
    <xf numFmtId="3" fontId="30" fillId="0" borderId="2"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1"/>
    </xf>
    <xf numFmtId="0" fontId="19" fillId="4" borderId="2" xfId="0" applyFont="1" applyFill="1" applyBorder="1" applyAlignment="1" applyProtection="1">
      <alignment horizontal="justify" vertical="center" wrapText="1"/>
    </xf>
    <xf numFmtId="0" fontId="19" fillId="4" borderId="2" xfId="0" applyFont="1" applyFill="1" applyBorder="1" applyAlignment="1" applyProtection="1">
      <alignment horizontal="left" vertical="top" wrapText="1"/>
    </xf>
    <xf numFmtId="0" fontId="19" fillId="4" borderId="37" xfId="0" applyFont="1" applyFill="1" applyBorder="1" applyAlignment="1" applyProtection="1">
      <alignment horizontal="justify" vertical="center" wrapText="1"/>
    </xf>
    <xf numFmtId="3" fontId="30" fillId="0" borderId="37" xfId="0" applyNumberFormat="1" applyFont="1" applyFill="1" applyBorder="1" applyAlignment="1" applyProtection="1">
      <alignment horizontal="right" vertical="center" indent="1"/>
    </xf>
    <xf numFmtId="0" fontId="18" fillId="4" borderId="6" xfId="0" applyFont="1" applyFill="1" applyBorder="1" applyAlignment="1" applyProtection="1">
      <alignment horizontal="justify" vertical="center" wrapText="1"/>
    </xf>
    <xf numFmtId="3" fontId="30" fillId="0" borderId="6" xfId="0" applyNumberFormat="1" applyFont="1" applyFill="1" applyBorder="1" applyAlignment="1" applyProtection="1">
      <alignment horizontal="right" vertical="center" indent="1"/>
    </xf>
    <xf numFmtId="0" fontId="19" fillId="4" borderId="31" xfId="0" applyFont="1" applyFill="1" applyBorder="1" applyAlignment="1" applyProtection="1">
      <alignment horizontal="justify" vertical="center" wrapText="1"/>
    </xf>
    <xf numFmtId="3" fontId="30" fillId="0" borderId="31"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2"/>
    </xf>
    <xf numFmtId="0" fontId="19" fillId="4" borderId="2" xfId="0" applyFont="1" applyFill="1" applyBorder="1" applyAlignment="1" applyProtection="1">
      <alignment horizontal="left" vertical="center" wrapText="1"/>
    </xf>
    <xf numFmtId="0" fontId="19" fillId="4" borderId="2" xfId="0" applyFont="1" applyFill="1" applyBorder="1" applyAlignment="1" applyProtection="1">
      <alignment vertical="center" wrapText="1"/>
    </xf>
    <xf numFmtId="0" fontId="19" fillId="4" borderId="37" xfId="0" applyFont="1" applyFill="1" applyBorder="1" applyAlignment="1" applyProtection="1">
      <alignment vertical="center" wrapText="1"/>
    </xf>
    <xf numFmtId="0" fontId="18" fillId="4" borderId="6" xfId="0" applyFont="1" applyFill="1" applyBorder="1" applyAlignment="1" applyProtection="1">
      <alignment vertical="center" wrapText="1"/>
    </xf>
    <xf numFmtId="3" fontId="29" fillId="0" borderId="6" xfId="0" applyNumberFormat="1" applyFont="1" applyFill="1" applyBorder="1" applyAlignment="1" applyProtection="1">
      <alignment horizontal="right" vertical="center" indent="1"/>
    </xf>
    <xf numFmtId="0" fontId="19" fillId="4" borderId="22" xfId="0" applyFont="1" applyFill="1" applyBorder="1" applyAlignment="1" applyProtection="1">
      <alignment horizontal="left" vertical="center" wrapText="1" indent="1"/>
    </xf>
    <xf numFmtId="3" fontId="30" fillId="0" borderId="22" xfId="0" applyNumberFormat="1" applyFont="1" applyFill="1" applyBorder="1" applyAlignment="1" applyProtection="1">
      <alignment horizontal="right" vertical="center" indent="1"/>
    </xf>
    <xf numFmtId="0" fontId="43" fillId="0" borderId="0" xfId="0" quotePrefix="1" applyFont="1" applyAlignment="1" applyProtection="1">
      <alignment horizontal="left"/>
    </xf>
    <xf numFmtId="0" fontId="16" fillId="0" borderId="0" xfId="0" applyFont="1" applyProtection="1"/>
    <xf numFmtId="0" fontId="16" fillId="0" borderId="0" xfId="0" applyFont="1" applyAlignment="1" applyProtection="1">
      <alignment horizontal="left" vertical="top"/>
    </xf>
    <xf numFmtId="0" fontId="16" fillId="0" borderId="0" xfId="0" applyFont="1" applyAlignment="1" applyProtection="1">
      <alignment horizontal="left" vertical="top" wrapText="1"/>
    </xf>
    <xf numFmtId="0" fontId="9" fillId="2" borderId="0" xfId="4" applyFont="1" applyFill="1" applyProtection="1"/>
    <xf numFmtId="0" fontId="9" fillId="2" borderId="0" xfId="4" applyFont="1" applyFill="1" applyAlignment="1" applyProtection="1">
      <alignment horizontal="center"/>
    </xf>
    <xf numFmtId="0" fontId="2" fillId="0" borderId="0" xfId="4" applyProtection="1"/>
    <xf numFmtId="0" fontId="18" fillId="3" borderId="50" xfId="4" applyFont="1" applyFill="1" applyBorder="1" applyAlignment="1" applyProtection="1">
      <alignment horizontal="center" vertical="center" wrapText="1"/>
    </xf>
    <xf numFmtId="0" fontId="18" fillId="3" borderId="24" xfId="4" applyFont="1" applyFill="1" applyBorder="1" applyAlignment="1" applyProtection="1">
      <alignment horizontal="center" vertical="center" wrapText="1"/>
    </xf>
    <xf numFmtId="3" fontId="30" fillId="0" borderId="51" xfId="4" applyNumberFormat="1" applyFont="1" applyFill="1" applyBorder="1" applyAlignment="1" applyProtection="1">
      <alignment horizontal="left" vertical="center" indent="1"/>
    </xf>
    <xf numFmtId="3" fontId="30" fillId="5" borderId="52" xfId="4" applyNumberFormat="1" applyFont="1" applyFill="1" applyBorder="1" applyAlignment="1" applyProtection="1">
      <alignment horizontal="left" vertical="center" indent="1"/>
    </xf>
    <xf numFmtId="3" fontId="30" fillId="5" borderId="53" xfId="4" applyNumberFormat="1" applyFont="1" applyFill="1" applyBorder="1" applyAlignment="1" applyProtection="1">
      <alignment horizontal="left" vertical="center" indent="1"/>
    </xf>
    <xf numFmtId="3" fontId="30" fillId="5" borderId="54" xfId="4" applyNumberFormat="1" applyFont="1" applyFill="1" applyBorder="1" applyAlignment="1" applyProtection="1">
      <alignment horizontal="left" vertical="center" indent="1"/>
    </xf>
    <xf numFmtId="3" fontId="30" fillId="0" borderId="58" xfId="4" applyNumberFormat="1" applyFont="1" applyFill="1" applyBorder="1" applyAlignment="1" applyProtection="1">
      <alignment horizontal="left" vertical="center" indent="1"/>
    </xf>
    <xf numFmtId="3" fontId="30" fillId="0" borderId="59" xfId="4" applyNumberFormat="1" applyFont="1" applyFill="1" applyBorder="1" applyAlignment="1" applyProtection="1">
      <alignment horizontal="left" vertical="center" indent="1"/>
    </xf>
    <xf numFmtId="3" fontId="30" fillId="0" borderId="60" xfId="4" applyNumberFormat="1" applyFont="1" applyFill="1" applyBorder="1" applyAlignment="1" applyProtection="1">
      <alignment horizontal="left" vertical="center" indent="1"/>
    </xf>
    <xf numFmtId="3" fontId="30" fillId="0" borderId="64" xfId="4" applyNumberFormat="1" applyFont="1" applyFill="1" applyBorder="1" applyAlignment="1" applyProtection="1">
      <alignment horizontal="left" vertical="center" indent="1"/>
    </xf>
    <xf numFmtId="3" fontId="30" fillId="0" borderId="65" xfId="4" applyNumberFormat="1" applyFont="1" applyFill="1" applyBorder="1" applyAlignment="1" applyProtection="1">
      <alignment horizontal="left" vertical="center" indent="1"/>
    </xf>
    <xf numFmtId="3" fontId="30" fillId="0" borderId="66" xfId="4" applyNumberFormat="1" applyFont="1" applyFill="1" applyBorder="1" applyAlignment="1" applyProtection="1">
      <alignment horizontal="left" vertical="center" indent="1"/>
    </xf>
    <xf numFmtId="3" fontId="30" fillId="0" borderId="67" xfId="4" applyNumberFormat="1" applyFont="1" applyFill="1" applyBorder="1" applyAlignment="1" applyProtection="1">
      <alignment horizontal="left" vertical="center" indent="1"/>
    </xf>
    <xf numFmtId="3" fontId="30" fillId="5" borderId="65" xfId="4" applyNumberFormat="1" applyFont="1" applyFill="1" applyBorder="1" applyAlignment="1" applyProtection="1">
      <alignment horizontal="left" vertical="center" indent="1"/>
    </xf>
    <xf numFmtId="3" fontId="30" fillId="5" borderId="66" xfId="4" applyNumberFormat="1" applyFont="1" applyFill="1" applyBorder="1" applyAlignment="1" applyProtection="1">
      <alignment horizontal="left" vertical="center" indent="1"/>
    </xf>
    <xf numFmtId="3" fontId="30" fillId="5" borderId="67" xfId="4" applyNumberFormat="1" applyFont="1" applyFill="1" applyBorder="1" applyAlignment="1" applyProtection="1">
      <alignment horizontal="left" vertical="center" indent="1"/>
    </xf>
    <xf numFmtId="3" fontId="30" fillId="5" borderId="58" xfId="4" applyNumberFormat="1" applyFont="1" applyFill="1" applyBorder="1" applyAlignment="1" applyProtection="1">
      <alignment horizontal="left" vertical="center" indent="1"/>
    </xf>
    <xf numFmtId="3" fontId="30" fillId="5" borderId="59" xfId="4" applyNumberFormat="1" applyFont="1" applyFill="1" applyBorder="1" applyAlignment="1" applyProtection="1">
      <alignment horizontal="left" vertical="center" indent="1"/>
    </xf>
    <xf numFmtId="3" fontId="30" fillId="5" borderId="60" xfId="4" applyNumberFormat="1" applyFont="1" applyFill="1" applyBorder="1" applyAlignment="1" applyProtection="1">
      <alignment horizontal="left" vertical="center" indent="1"/>
    </xf>
    <xf numFmtId="3" fontId="2" fillId="0" borderId="0" xfId="4" applyNumberFormat="1" applyProtection="1"/>
    <xf numFmtId="3" fontId="30" fillId="0" borderId="68" xfId="4" applyNumberFormat="1" applyFont="1" applyFill="1" applyBorder="1" applyAlignment="1" applyProtection="1">
      <alignment horizontal="left" vertical="top" indent="1"/>
    </xf>
    <xf numFmtId="3" fontId="30" fillId="0" borderId="20" xfId="4" applyNumberFormat="1" applyFont="1" applyFill="1" applyBorder="1" applyAlignment="1" applyProtection="1">
      <alignment horizontal="left" vertical="center" indent="1"/>
    </xf>
    <xf numFmtId="3" fontId="30" fillId="5" borderId="69" xfId="4" applyNumberFormat="1" applyFont="1" applyFill="1" applyBorder="1" applyAlignment="1" applyProtection="1">
      <alignment horizontal="left" vertical="center" indent="1"/>
    </xf>
    <xf numFmtId="3" fontId="30" fillId="5" borderId="70" xfId="4" applyNumberFormat="1" applyFont="1" applyFill="1" applyBorder="1" applyAlignment="1" applyProtection="1">
      <alignment horizontal="left" vertical="center" indent="1"/>
    </xf>
    <xf numFmtId="3" fontId="30" fillId="5" borderId="71" xfId="4" applyNumberFormat="1" applyFont="1" applyFill="1" applyBorder="1" applyAlignment="1" applyProtection="1">
      <alignment horizontal="left" vertical="center" indent="1"/>
    </xf>
    <xf numFmtId="0" fontId="0" fillId="0" borderId="0" xfId="4" applyFont="1" applyAlignment="1" applyProtection="1">
      <alignment vertical="center"/>
    </xf>
    <xf numFmtId="0" fontId="30" fillId="0" borderId="0" xfId="4" applyFont="1" applyAlignment="1" applyProtection="1">
      <alignment horizontal="right" indent="1"/>
    </xf>
    <xf numFmtId="0" fontId="30" fillId="0" borderId="0" xfId="4" applyFont="1" applyProtection="1"/>
    <xf numFmtId="0" fontId="9" fillId="0" borderId="0" xfId="4" applyFont="1" applyProtection="1"/>
    <xf numFmtId="0" fontId="19" fillId="3" borderId="76" xfId="6" applyFont="1" applyFill="1" applyBorder="1" applyAlignment="1" applyProtection="1">
      <alignment horizontal="center" vertical="center" wrapText="1"/>
    </xf>
    <xf numFmtId="0" fontId="19" fillId="3" borderId="77" xfId="6" applyFont="1" applyFill="1" applyBorder="1" applyAlignment="1" applyProtection="1">
      <alignment horizontal="center" vertical="center" wrapText="1"/>
    </xf>
    <xf numFmtId="0" fontId="19" fillId="3" borderId="78" xfId="6" applyFont="1" applyFill="1" applyBorder="1" applyAlignment="1" applyProtection="1">
      <alignment horizontal="center" vertical="center" wrapText="1"/>
    </xf>
    <xf numFmtId="0" fontId="19" fillId="3" borderId="79" xfId="4" applyFont="1" applyFill="1" applyBorder="1" applyAlignment="1" applyProtection="1">
      <alignment horizontal="left" vertical="center" wrapText="1" indent="1"/>
    </xf>
    <xf numFmtId="3" fontId="30" fillId="0" borderId="80" xfId="4" applyNumberFormat="1" applyFont="1" applyFill="1" applyBorder="1" applyAlignment="1" applyProtection="1">
      <alignment horizontal="left" vertical="center" indent="1"/>
    </xf>
    <xf numFmtId="3" fontId="30" fillId="0" borderId="81" xfId="4" applyNumberFormat="1" applyFont="1" applyFill="1" applyBorder="1" applyAlignment="1" applyProtection="1">
      <alignment horizontal="left" vertical="center" indent="1"/>
    </xf>
    <xf numFmtId="3" fontId="30" fillId="0" borderId="82" xfId="4" applyNumberFormat="1" applyFont="1" applyFill="1" applyBorder="1" applyAlignment="1" applyProtection="1">
      <alignment horizontal="left" vertical="center" indent="1"/>
    </xf>
    <xf numFmtId="3" fontId="30" fillId="0" borderId="83" xfId="4" applyNumberFormat="1" applyFont="1" applyFill="1" applyBorder="1" applyAlignment="1" applyProtection="1">
      <alignment horizontal="left" vertical="center" indent="1"/>
    </xf>
    <xf numFmtId="3" fontId="30" fillId="0" borderId="84" xfId="4" applyNumberFormat="1" applyFont="1" applyFill="1" applyBorder="1" applyAlignment="1" applyProtection="1">
      <alignment horizontal="left" vertical="center" indent="1"/>
    </xf>
    <xf numFmtId="0" fontId="19" fillId="3" borderId="88" xfId="4" applyFont="1" applyFill="1" applyBorder="1" applyAlignment="1" applyProtection="1">
      <alignment horizontal="left" vertical="center" wrapText="1" indent="1"/>
    </xf>
    <xf numFmtId="3" fontId="30" fillId="0" borderId="89" xfId="4" applyNumberFormat="1" applyFont="1" applyFill="1" applyBorder="1" applyAlignment="1" applyProtection="1">
      <alignment horizontal="left" vertical="center" indent="1"/>
    </xf>
    <xf numFmtId="3" fontId="30" fillId="0" borderId="90" xfId="4" applyNumberFormat="1" applyFont="1" applyFill="1" applyBorder="1" applyAlignment="1" applyProtection="1">
      <alignment horizontal="left" vertical="center" indent="1"/>
    </xf>
    <xf numFmtId="3" fontId="30" fillId="0" borderId="91" xfId="4" applyNumberFormat="1" applyFont="1" applyFill="1" applyBorder="1" applyAlignment="1" applyProtection="1">
      <alignment horizontal="left" vertical="center" indent="1"/>
    </xf>
    <xf numFmtId="3" fontId="30" fillId="0" borderId="92" xfId="4" applyNumberFormat="1" applyFont="1" applyFill="1" applyBorder="1" applyAlignment="1" applyProtection="1">
      <alignment horizontal="left" vertical="center" indent="1"/>
    </xf>
    <xf numFmtId="3" fontId="30" fillId="0" borderId="93" xfId="4" applyNumberFormat="1" applyFont="1" applyFill="1" applyBorder="1" applyAlignment="1" applyProtection="1">
      <alignment horizontal="left" vertical="center" indent="1"/>
    </xf>
    <xf numFmtId="0" fontId="19" fillId="3" borderId="95" xfId="4" applyFont="1" applyFill="1" applyBorder="1" applyAlignment="1" applyProtection="1">
      <alignment horizontal="left" vertical="center" wrapText="1" indent="1"/>
    </xf>
    <xf numFmtId="3" fontId="30" fillId="0" borderId="96" xfId="4" applyNumberFormat="1" applyFont="1" applyFill="1" applyBorder="1" applyAlignment="1" applyProtection="1">
      <alignment horizontal="left" vertical="center" indent="1"/>
    </xf>
    <xf numFmtId="3" fontId="30" fillId="0" borderId="97" xfId="4" applyNumberFormat="1" applyFont="1" applyFill="1" applyBorder="1" applyAlignment="1" applyProtection="1">
      <alignment horizontal="left" vertical="center" indent="1"/>
    </xf>
    <xf numFmtId="3" fontId="30" fillId="0" borderId="98" xfId="4" applyNumberFormat="1" applyFont="1" applyFill="1" applyBorder="1" applyAlignment="1" applyProtection="1">
      <alignment horizontal="left" vertical="center" indent="1"/>
    </xf>
    <xf numFmtId="3" fontId="30" fillId="0" borderId="99" xfId="4" applyNumberFormat="1" applyFont="1" applyFill="1" applyBorder="1" applyAlignment="1" applyProtection="1">
      <alignment horizontal="left" vertical="center" indent="1"/>
    </xf>
    <xf numFmtId="3" fontId="30" fillId="0" borderId="100" xfId="4" applyNumberFormat="1" applyFont="1" applyFill="1" applyBorder="1" applyAlignment="1" applyProtection="1">
      <alignment horizontal="left" vertical="center" indent="1"/>
    </xf>
    <xf numFmtId="0" fontId="2" fillId="0" borderId="0" xfId="4" applyAlignment="1" applyProtection="1">
      <alignment vertical="center"/>
    </xf>
    <xf numFmtId="0" fontId="16" fillId="0" borderId="0" xfId="4" applyFont="1" applyAlignment="1" applyProtection="1">
      <alignment vertical="center"/>
    </xf>
    <xf numFmtId="0" fontId="16" fillId="0" borderId="0" xfId="4" applyFont="1" applyProtection="1"/>
    <xf numFmtId="0" fontId="2" fillId="0" borderId="0" xfId="4" applyAlignment="1" applyProtection="1">
      <alignment horizontal="center"/>
    </xf>
    <xf numFmtId="0" fontId="2" fillId="2" borderId="0" xfId="4" applyFill="1" applyProtection="1"/>
    <xf numFmtId="0" fontId="11" fillId="2" borderId="0" xfId="5" applyFont="1" applyFill="1" applyAlignment="1" applyProtection="1">
      <alignment vertical="center" wrapText="1"/>
    </xf>
    <xf numFmtId="0" fontId="13" fillId="2" borderId="0" xfId="6" applyFont="1" applyFill="1" applyAlignment="1" applyProtection="1">
      <alignment vertical="center"/>
    </xf>
    <xf numFmtId="0" fontId="35" fillId="2" borderId="0" xfId="4" applyFont="1" applyFill="1" applyAlignment="1" applyProtection="1">
      <alignment vertical="center"/>
    </xf>
    <xf numFmtId="0" fontId="30" fillId="2" borderId="0" xfId="4" applyFont="1" applyFill="1" applyAlignment="1" applyProtection="1">
      <alignment horizontal="center"/>
    </xf>
    <xf numFmtId="0" fontId="30" fillId="2" borderId="0" xfId="4" applyFont="1" applyFill="1" applyProtection="1"/>
    <xf numFmtId="164" fontId="18" fillId="4" borderId="6" xfId="1" applyNumberFormat="1" applyFont="1" applyFill="1" applyBorder="1" applyAlignment="1" applyProtection="1">
      <alignment horizontal="center" vertical="center" wrapText="1"/>
    </xf>
    <xf numFmtId="0" fontId="50" fillId="3" borderId="6" xfId="4" applyFont="1" applyFill="1" applyBorder="1" applyAlignment="1" applyProtection="1">
      <alignment horizontal="center" vertical="center" wrapText="1"/>
    </xf>
    <xf numFmtId="0" fontId="0" fillId="2" borderId="0" xfId="4" applyFont="1" applyFill="1" applyProtection="1"/>
    <xf numFmtId="3" fontId="16" fillId="0" borderId="51" xfId="4" applyNumberFormat="1" applyFont="1" applyFill="1" applyBorder="1" applyAlignment="1" applyProtection="1">
      <alignment horizontal="center" vertical="center" wrapText="1"/>
    </xf>
    <xf numFmtId="0" fontId="16" fillId="2" borderId="87" xfId="4" applyFont="1" applyFill="1" applyBorder="1" applyAlignment="1" applyProtection="1">
      <alignment horizontal="left" vertical="center" indent="1"/>
    </xf>
    <xf numFmtId="0" fontId="53" fillId="2" borderId="0" xfId="4" applyFont="1" applyFill="1" applyProtection="1"/>
    <xf numFmtId="0" fontId="51" fillId="3" borderId="48" xfId="4" applyFont="1" applyFill="1" applyBorder="1" applyAlignment="1" applyProtection="1">
      <alignment horizontal="left" vertical="center" wrapText="1"/>
    </xf>
    <xf numFmtId="0" fontId="51" fillId="3" borderId="25" xfId="4" applyFont="1" applyFill="1" applyBorder="1" applyAlignment="1" applyProtection="1">
      <alignment horizontal="left" vertical="center" wrapText="1"/>
    </xf>
    <xf numFmtId="0" fontId="16" fillId="2" borderId="88" xfId="4" applyFont="1" applyFill="1" applyBorder="1" applyAlignment="1" applyProtection="1">
      <alignment horizontal="left" vertical="center" indent="1"/>
    </xf>
    <xf numFmtId="0" fontId="54" fillId="2" borderId="0" xfId="4" applyFont="1" applyFill="1" applyProtection="1"/>
    <xf numFmtId="3" fontId="16" fillId="0" borderId="68" xfId="4" applyNumberFormat="1" applyFont="1" applyFill="1" applyBorder="1" applyAlignment="1" applyProtection="1">
      <alignment horizontal="center" vertical="center" wrapText="1"/>
    </xf>
    <xf numFmtId="0" fontId="51" fillId="3" borderId="49" xfId="4" applyFont="1" applyFill="1" applyBorder="1" applyAlignment="1" applyProtection="1">
      <alignment horizontal="left" vertical="center" wrapText="1"/>
    </xf>
    <xf numFmtId="0" fontId="51" fillId="3" borderId="26" xfId="4" applyFont="1" applyFill="1" applyBorder="1" applyAlignment="1" applyProtection="1">
      <alignment horizontal="left" vertical="center" wrapText="1"/>
    </xf>
    <xf numFmtId="3" fontId="16" fillId="0" borderId="95" xfId="4" applyNumberFormat="1" applyFont="1" applyFill="1" applyBorder="1" applyAlignment="1" applyProtection="1">
      <alignment horizontal="center" vertical="center" wrapText="1"/>
    </xf>
    <xf numFmtId="0" fontId="16" fillId="2" borderId="95" xfId="4" applyFont="1" applyFill="1" applyBorder="1" applyAlignment="1" applyProtection="1">
      <alignment horizontal="left" vertical="center" indent="1"/>
    </xf>
    <xf numFmtId="0" fontId="2" fillId="2" borderId="0" xfId="4" applyFill="1" applyAlignment="1" applyProtection="1">
      <alignment vertical="center"/>
    </xf>
    <xf numFmtId="0" fontId="55" fillId="2" borderId="0" xfId="4" applyFont="1" applyFill="1" applyAlignment="1" applyProtection="1">
      <alignment horizontal="center"/>
    </xf>
    <xf numFmtId="0" fontId="55" fillId="2" borderId="0" xfId="4" applyFont="1" applyFill="1" applyProtection="1"/>
    <xf numFmtId="0" fontId="56" fillId="3" borderId="6" xfId="6" applyFont="1" applyFill="1" applyBorder="1" applyAlignment="1" applyProtection="1">
      <alignment horizontal="center" vertical="center" wrapText="1"/>
    </xf>
    <xf numFmtId="0" fontId="51" fillId="3" borderId="8" xfId="4" applyFont="1" applyFill="1" applyBorder="1" applyAlignment="1" applyProtection="1">
      <alignment horizontal="center" vertical="center" wrapText="1"/>
    </xf>
    <xf numFmtId="0" fontId="51" fillId="3" borderId="10" xfId="4" applyFont="1" applyFill="1" applyBorder="1" applyAlignment="1" applyProtection="1">
      <alignment vertical="center" wrapText="1"/>
    </xf>
    <xf numFmtId="3" fontId="20" fillId="0" borderId="80" xfId="4" applyNumberFormat="1" applyFont="1" applyFill="1" applyBorder="1" applyAlignment="1" applyProtection="1">
      <alignment horizontal="center" vertical="center" wrapText="1"/>
    </xf>
    <xf numFmtId="0" fontId="16" fillId="2" borderId="87" xfId="4" applyFont="1" applyFill="1" applyBorder="1" applyAlignment="1" applyProtection="1">
      <alignment vertical="center"/>
    </xf>
    <xf numFmtId="0" fontId="51" fillId="3" borderId="101" xfId="4" applyFont="1" applyFill="1" applyBorder="1" applyAlignment="1" applyProtection="1">
      <alignment horizontal="left" vertical="center" wrapText="1" indent="1"/>
    </xf>
    <xf numFmtId="3" fontId="20" fillId="0" borderId="85" xfId="4" applyNumberFormat="1" applyFont="1" applyFill="1" applyBorder="1" applyAlignment="1" applyProtection="1">
      <alignment horizontal="center" vertical="center" wrapText="1"/>
    </xf>
    <xf numFmtId="0" fontId="16" fillId="2" borderId="87" xfId="4" applyFont="1" applyFill="1" applyBorder="1" applyAlignment="1" applyProtection="1">
      <alignment vertical="center" wrapText="1"/>
    </xf>
    <xf numFmtId="0" fontId="51" fillId="3" borderId="31" xfId="4" applyFont="1" applyFill="1" applyBorder="1" applyAlignment="1" applyProtection="1">
      <alignment horizontal="left" vertical="center" wrapText="1" indent="1"/>
    </xf>
    <xf numFmtId="0" fontId="51" fillId="3" borderId="87" xfId="4" applyFont="1" applyFill="1" applyBorder="1" applyAlignment="1" applyProtection="1">
      <alignment horizontal="left" vertical="center" wrapText="1" indent="1"/>
    </xf>
    <xf numFmtId="0" fontId="51" fillId="3" borderId="87" xfId="4" applyFont="1" applyFill="1" applyBorder="1" applyAlignment="1" applyProtection="1">
      <alignment horizontal="left" vertical="center" wrapText="1" indent="3"/>
    </xf>
    <xf numFmtId="0" fontId="51" fillId="3" borderId="88" xfId="4" applyFont="1" applyFill="1" applyBorder="1" applyAlignment="1" applyProtection="1">
      <alignment horizontal="left" vertical="center" wrapText="1" indent="1"/>
    </xf>
    <xf numFmtId="3" fontId="20" fillId="0" borderId="102" xfId="4" applyNumberFormat="1" applyFont="1" applyFill="1" applyBorder="1" applyAlignment="1" applyProtection="1">
      <alignment horizontal="center" vertical="center" wrapText="1"/>
    </xf>
    <xf numFmtId="0" fontId="16" fillId="2" borderId="22" xfId="4" applyFont="1" applyFill="1" applyBorder="1" applyAlignment="1" applyProtection="1">
      <alignment vertical="center"/>
    </xf>
    <xf numFmtId="0" fontId="2" fillId="2" borderId="0" xfId="4" applyFill="1" applyAlignment="1" applyProtection="1">
      <alignment horizontal="center"/>
    </xf>
    <xf numFmtId="0" fontId="9" fillId="2" borderId="0" xfId="0" applyFont="1" applyFill="1" applyAlignment="1" applyProtection="1">
      <alignment horizontal="center"/>
    </xf>
    <xf numFmtId="0" fontId="13" fillId="2" borderId="0" xfId="0" applyFont="1" applyFill="1" applyAlignment="1" applyProtection="1">
      <alignment vertical="center"/>
    </xf>
    <xf numFmtId="0" fontId="0" fillId="2" borderId="0" xfId="0" applyFill="1" applyAlignment="1" applyProtection="1">
      <alignment vertical="center"/>
    </xf>
    <xf numFmtId="0" fontId="34" fillId="2" borderId="0" xfId="7" applyFont="1" applyFill="1" applyAlignment="1" applyProtection="1">
      <alignment horizontal="right" indent="3"/>
    </xf>
    <xf numFmtId="0" fontId="18" fillId="6" borderId="13" xfId="0" applyFont="1" applyFill="1" applyBorder="1" applyAlignment="1" applyProtection="1">
      <alignment horizontal="center" vertical="center" wrapText="1"/>
    </xf>
    <xf numFmtId="0" fontId="18" fillId="6" borderId="50" xfId="0" applyFont="1" applyFill="1" applyBorder="1" applyAlignment="1" applyProtection="1">
      <alignment horizontal="center" vertical="center" wrapText="1"/>
    </xf>
    <xf numFmtId="0" fontId="18" fillId="4" borderId="16" xfId="7" applyFont="1" applyFill="1" applyBorder="1" applyAlignment="1" applyProtection="1">
      <alignment horizontal="center" vertical="center" wrapText="1"/>
    </xf>
    <xf numFmtId="0" fontId="19" fillId="4" borderId="19" xfId="7" applyFont="1" applyFill="1" applyBorder="1" applyAlignment="1" applyProtection="1">
      <alignment horizontal="left"/>
    </xf>
    <xf numFmtId="3" fontId="30" fillId="0" borderId="19" xfId="0" applyNumberFormat="1" applyFont="1" applyFill="1" applyBorder="1" applyAlignment="1" applyProtection="1">
      <alignment horizontal="right" indent="1"/>
    </xf>
    <xf numFmtId="3" fontId="30" fillId="0" borderId="48" xfId="0" applyNumberFormat="1" applyFont="1" applyFill="1" applyBorder="1" applyAlignment="1" applyProtection="1">
      <alignment horizontal="right" indent="1"/>
    </xf>
    <xf numFmtId="3" fontId="30" fillId="0" borderId="28" xfId="0" applyNumberFormat="1" applyFont="1" applyFill="1" applyBorder="1" applyAlignment="1" applyProtection="1">
      <alignment horizontal="right" indent="1"/>
    </xf>
    <xf numFmtId="3" fontId="30" fillId="7" borderId="45" xfId="0" applyNumberFormat="1" applyFont="1" applyFill="1" applyBorder="1" applyAlignment="1" applyProtection="1">
      <alignment horizontal="right" indent="1"/>
    </xf>
    <xf numFmtId="3" fontId="30" fillId="7" borderId="28" xfId="0" applyNumberFormat="1" applyFont="1" applyFill="1" applyBorder="1" applyAlignment="1" applyProtection="1">
      <alignment horizontal="right" indent="1"/>
    </xf>
    <xf numFmtId="3" fontId="30" fillId="7" borderId="104" xfId="0" applyNumberFormat="1" applyFont="1" applyFill="1" applyBorder="1" applyAlignment="1" applyProtection="1">
      <alignment horizontal="right" indent="1"/>
    </xf>
    <xf numFmtId="3" fontId="30" fillId="7" borderId="46" xfId="0" applyNumberFormat="1" applyFont="1" applyFill="1" applyBorder="1" applyAlignment="1" applyProtection="1">
      <alignment horizontal="right" indent="1"/>
    </xf>
    <xf numFmtId="0" fontId="19" fillId="4" borderId="23" xfId="7" applyFont="1" applyFill="1" applyBorder="1" applyAlignment="1" applyProtection="1">
      <alignment horizontal="left"/>
    </xf>
    <xf numFmtId="3" fontId="30" fillId="0" borderId="23" xfId="0" applyNumberFormat="1" applyFont="1" applyFill="1" applyBorder="1" applyAlignment="1" applyProtection="1">
      <alignment horizontal="right" indent="1"/>
    </xf>
    <xf numFmtId="3" fontId="30" fillId="0" borderId="39" xfId="0" applyNumberFormat="1" applyFont="1" applyFill="1" applyBorder="1" applyAlignment="1" applyProtection="1">
      <alignment horizontal="right" indent="1"/>
    </xf>
    <xf numFmtId="3" fontId="30" fillId="7" borderId="48" xfId="0" applyNumberFormat="1" applyFont="1" applyFill="1" applyBorder="1" applyAlignment="1" applyProtection="1">
      <alignment horizontal="right" indent="1"/>
    </xf>
    <xf numFmtId="3" fontId="30" fillId="7" borderId="39" xfId="0" applyNumberFormat="1" applyFont="1" applyFill="1" applyBorder="1" applyAlignment="1" applyProtection="1">
      <alignment horizontal="right" indent="1"/>
    </xf>
    <xf numFmtId="3" fontId="30" fillId="7" borderId="105" xfId="0" applyNumberFormat="1" applyFont="1" applyFill="1" applyBorder="1" applyAlignment="1" applyProtection="1">
      <alignment horizontal="right" indent="1"/>
    </xf>
    <xf numFmtId="3" fontId="30" fillId="7" borderId="25" xfId="0" applyNumberFormat="1" applyFont="1" applyFill="1" applyBorder="1" applyAlignment="1" applyProtection="1">
      <alignment horizontal="right" indent="1"/>
    </xf>
    <xf numFmtId="0" fontId="19" fillId="4" borderId="22" xfId="7" applyFont="1" applyFill="1" applyBorder="1" applyAlignment="1" applyProtection="1">
      <alignment horizontal="left"/>
    </xf>
    <xf numFmtId="3" fontId="30" fillId="0" borderId="22" xfId="0" applyNumberFormat="1" applyFont="1" applyFill="1" applyBorder="1" applyAlignment="1" applyProtection="1">
      <alignment horizontal="right" indent="1"/>
    </xf>
    <xf numFmtId="0" fontId="18" fillId="4" borderId="6" xfId="7" applyFont="1" applyFill="1" applyBorder="1" applyAlignment="1" applyProtection="1">
      <alignment horizontal="left"/>
    </xf>
    <xf numFmtId="3" fontId="29" fillId="0" borderId="6" xfId="0" applyNumberFormat="1" applyFont="1" applyBorder="1" applyAlignment="1" applyProtection="1">
      <alignment horizontal="right" indent="1"/>
    </xf>
    <xf numFmtId="3" fontId="29" fillId="0" borderId="42" xfId="0" applyNumberFormat="1" applyFont="1" applyFill="1" applyBorder="1" applyAlignment="1" applyProtection="1">
      <alignment horizontal="left" indent="1"/>
    </xf>
    <xf numFmtId="3" fontId="29" fillId="0" borderId="16" xfId="0" applyNumberFormat="1" applyFont="1" applyFill="1" applyBorder="1" applyAlignment="1" applyProtection="1">
      <alignment horizontal="left" indent="1"/>
    </xf>
    <xf numFmtId="3" fontId="29" fillId="0" borderId="106" xfId="0" applyNumberFormat="1" applyFont="1" applyFill="1" applyBorder="1" applyAlignment="1" applyProtection="1">
      <alignment horizontal="left" indent="1"/>
    </xf>
    <xf numFmtId="0" fontId="16" fillId="0" borderId="4" xfId="7" applyFont="1" applyBorder="1" applyAlignment="1" applyProtection="1">
      <alignment horizontal="left" vertical="center"/>
    </xf>
    <xf numFmtId="0" fontId="16" fillId="0" borderId="0" xfId="7" applyFont="1" applyAlignment="1" applyProtection="1">
      <alignment horizontal="left" vertical="center"/>
    </xf>
    <xf numFmtId="0" fontId="59" fillId="2" borderId="0" xfId="5" applyFont="1" applyFill="1" applyProtection="1"/>
    <xf numFmtId="0" fontId="19" fillId="2" borderId="0" xfId="5" applyFont="1" applyFill="1" applyProtection="1"/>
    <xf numFmtId="0" fontId="60" fillId="0" borderId="0" xfId="5" applyFont="1" applyProtection="1"/>
    <xf numFmtId="0" fontId="11" fillId="2" borderId="0" xfId="5" applyFont="1" applyFill="1" applyAlignment="1" applyProtection="1">
      <alignment horizontal="center" vertical="center" wrapText="1"/>
    </xf>
    <xf numFmtId="0" fontId="61" fillId="0" borderId="0" xfId="5" applyFont="1" applyProtection="1"/>
    <xf numFmtId="0" fontId="62" fillId="0" borderId="0" xfId="6" applyFont="1" applyAlignment="1" applyProtection="1">
      <alignment horizontal="center" vertical="center" wrapText="1"/>
    </xf>
    <xf numFmtId="0" fontId="62" fillId="0" borderId="0" xfId="6" applyFont="1" applyAlignment="1" applyProtection="1">
      <alignment vertical="center" wrapText="1"/>
    </xf>
    <xf numFmtId="0" fontId="63" fillId="0" borderId="0" xfId="6" applyFont="1" applyAlignment="1" applyProtection="1">
      <alignment horizontal="center" vertical="center" wrapText="1"/>
    </xf>
    <xf numFmtId="0" fontId="63" fillId="0" borderId="0" xfId="6" applyFont="1" applyAlignment="1" applyProtection="1">
      <alignment vertical="center" wrapText="1"/>
    </xf>
    <xf numFmtId="0" fontId="64" fillId="0" borderId="0" xfId="5" applyFont="1" applyAlignment="1" applyProtection="1">
      <alignment horizontal="center"/>
    </xf>
    <xf numFmtId="0" fontId="43" fillId="0" borderId="0" xfId="5" applyFont="1" applyAlignment="1" applyProtection="1">
      <alignment horizontal="center"/>
    </xf>
    <xf numFmtId="0" fontId="18" fillId="3" borderId="45" xfId="6" applyFont="1" applyFill="1" applyBorder="1" applyAlignment="1" applyProtection="1">
      <alignment vertical="center" wrapText="1"/>
    </xf>
    <xf numFmtId="3" fontId="30" fillId="0" borderId="45" xfId="3" applyNumberFormat="1" applyFont="1" applyFill="1" applyBorder="1" applyAlignment="1" applyProtection="1">
      <alignment horizontal="right" vertical="center"/>
    </xf>
    <xf numFmtId="3" fontId="30" fillId="0" borderId="107" xfId="3" applyNumberFormat="1" applyFont="1" applyFill="1" applyBorder="1" applyAlignment="1" applyProtection="1">
      <alignment horizontal="right" vertical="center"/>
    </xf>
    <xf numFmtId="3" fontId="30" fillId="8" borderId="46" xfId="3" applyNumberFormat="1" applyFont="1" applyFill="1" applyBorder="1" applyAlignment="1" applyProtection="1">
      <alignment horizontal="right" vertical="center"/>
    </xf>
    <xf numFmtId="0" fontId="18" fillId="3" borderId="48" xfId="6" applyFont="1" applyFill="1" applyBorder="1" applyAlignment="1" applyProtection="1">
      <alignment vertical="center" wrapText="1"/>
    </xf>
    <xf numFmtId="3" fontId="30" fillId="0" borderId="48" xfId="3" applyNumberFormat="1" applyFont="1" applyFill="1" applyBorder="1" applyAlignment="1" applyProtection="1">
      <alignment horizontal="right" vertical="center"/>
    </xf>
    <xf numFmtId="3" fontId="30" fillId="0" borderId="109" xfId="3" applyNumberFormat="1" applyFont="1" applyFill="1" applyBorder="1" applyAlignment="1" applyProtection="1">
      <alignment horizontal="right" vertical="center"/>
    </xf>
    <xf numFmtId="3" fontId="30" fillId="8" borderId="25" xfId="3" applyNumberFormat="1" applyFont="1" applyFill="1" applyBorder="1" applyAlignment="1" applyProtection="1">
      <alignment horizontal="right" vertical="center"/>
    </xf>
    <xf numFmtId="0" fontId="19" fillId="3" borderId="48" xfId="6" applyFont="1" applyFill="1" applyBorder="1" applyAlignment="1" applyProtection="1">
      <alignment vertical="center" wrapText="1"/>
    </xf>
    <xf numFmtId="3" fontId="30" fillId="0" borderId="25" xfId="3" applyNumberFormat="1" applyFont="1" applyFill="1" applyBorder="1" applyAlignment="1" applyProtection="1">
      <alignment horizontal="right" vertical="center"/>
    </xf>
    <xf numFmtId="0" fontId="18" fillId="0" borderId="48" xfId="6" applyFont="1" applyBorder="1" applyAlignment="1" applyProtection="1">
      <alignment vertical="center" wrapText="1"/>
    </xf>
    <xf numFmtId="3" fontId="30" fillId="0" borderId="48" xfId="3" applyNumberFormat="1" applyFont="1" applyBorder="1" applyAlignment="1" applyProtection="1">
      <alignment horizontal="right" vertical="center"/>
    </xf>
    <xf numFmtId="3" fontId="30" fillId="0" borderId="109" xfId="3" applyNumberFormat="1" applyFont="1" applyBorder="1" applyAlignment="1" applyProtection="1">
      <alignment horizontal="right" vertical="center"/>
    </xf>
    <xf numFmtId="3" fontId="30" fillId="0" borderId="25" xfId="3" applyNumberFormat="1" applyFont="1" applyBorder="1" applyAlignment="1" applyProtection="1">
      <alignment horizontal="right" vertical="center"/>
    </xf>
    <xf numFmtId="0" fontId="18" fillId="3" borderId="110" xfId="6" applyFont="1" applyFill="1" applyBorder="1" applyAlignment="1" applyProtection="1">
      <alignment vertical="center" wrapText="1"/>
    </xf>
    <xf numFmtId="3" fontId="30" fillId="0" borderId="110" xfId="3" applyNumberFormat="1" applyFont="1" applyFill="1" applyBorder="1" applyAlignment="1" applyProtection="1">
      <alignment horizontal="right" vertical="center"/>
    </xf>
    <xf numFmtId="3" fontId="30" fillId="0" borderId="111" xfId="3" applyNumberFormat="1" applyFont="1" applyFill="1" applyBorder="1" applyAlignment="1" applyProtection="1">
      <alignment horizontal="right" vertical="center"/>
    </xf>
    <xf numFmtId="3" fontId="30" fillId="8" borderId="112" xfId="3" applyNumberFormat="1" applyFont="1" applyFill="1" applyBorder="1" applyAlignment="1" applyProtection="1">
      <alignment horizontal="right" vertical="center"/>
    </xf>
    <xf numFmtId="0" fontId="18" fillId="3" borderId="49" xfId="6" applyFont="1" applyFill="1" applyBorder="1" applyAlignment="1" applyProtection="1">
      <alignment horizontal="left" vertical="center" wrapText="1"/>
    </xf>
    <xf numFmtId="3" fontId="29" fillId="0" borderId="49" xfId="3" applyNumberFormat="1" applyFont="1" applyBorder="1" applyAlignment="1" applyProtection="1">
      <alignment horizontal="right" vertical="center"/>
    </xf>
    <xf numFmtId="3" fontId="29" fillId="0" borderId="108" xfId="3" applyNumberFormat="1" applyFont="1" applyBorder="1" applyAlignment="1" applyProtection="1">
      <alignment horizontal="right" vertical="center"/>
    </xf>
    <xf numFmtId="3" fontId="29" fillId="0" borderId="26" xfId="5" applyNumberFormat="1" applyFont="1" applyFill="1" applyBorder="1" applyAlignment="1" applyProtection="1">
      <alignment horizontal="right" vertical="center"/>
    </xf>
    <xf numFmtId="0" fontId="16" fillId="2" borderId="0" xfId="0" quotePrefix="1" applyFont="1" applyFill="1" applyProtection="1"/>
    <xf numFmtId="0" fontId="25" fillId="0" borderId="0" xfId="0" applyFont="1" applyProtection="1"/>
    <xf numFmtId="0" fontId="19" fillId="0" borderId="0" xfId="5" applyFont="1" applyProtection="1"/>
    <xf numFmtId="3" fontId="30" fillId="0" borderId="104" xfId="3" applyNumberFormat="1" applyFont="1" applyFill="1" applyBorder="1" applyAlignment="1" applyProtection="1">
      <alignment horizontal="right" vertical="center"/>
    </xf>
    <xf numFmtId="3" fontId="30" fillId="8" borderId="28" xfId="5" applyNumberFormat="1" applyFont="1" applyFill="1" applyBorder="1" applyAlignment="1" applyProtection="1">
      <alignment horizontal="right" vertical="center"/>
    </xf>
    <xf numFmtId="3" fontId="30" fillId="0" borderId="105" xfId="3" applyNumberFormat="1" applyFont="1" applyFill="1" applyBorder="1" applyAlignment="1" applyProtection="1">
      <alignment horizontal="right" vertical="center"/>
    </xf>
    <xf numFmtId="3" fontId="30" fillId="8" borderId="39" xfId="5" applyNumberFormat="1" applyFont="1" applyFill="1" applyBorder="1" applyAlignment="1" applyProtection="1">
      <alignment horizontal="right" vertical="center"/>
    </xf>
    <xf numFmtId="3" fontId="30" fillId="0" borderId="39" xfId="5" applyNumberFormat="1" applyFont="1" applyFill="1" applyBorder="1" applyAlignment="1" applyProtection="1">
      <alignment horizontal="right" vertical="center"/>
    </xf>
    <xf numFmtId="3" fontId="30" fillId="0" borderId="105" xfId="3" applyNumberFormat="1" applyFont="1" applyBorder="1" applyAlignment="1" applyProtection="1">
      <alignment horizontal="right" vertical="center"/>
    </xf>
    <xf numFmtId="3" fontId="30" fillId="0" borderId="39" xfId="5" applyNumberFormat="1" applyFont="1" applyBorder="1" applyAlignment="1" applyProtection="1">
      <alignment horizontal="right" vertical="center"/>
    </xf>
    <xf numFmtId="0" fontId="18" fillId="3" borderId="6" xfId="9" applyFont="1" applyFill="1" applyBorder="1" applyAlignment="1" applyProtection="1">
      <alignment vertical="center"/>
    </xf>
    <xf numFmtId="3" fontId="29" fillId="8" borderId="42" xfId="3" applyNumberFormat="1" applyFont="1" applyFill="1" applyBorder="1" applyAlignment="1" applyProtection="1">
      <alignment horizontal="right" vertical="center"/>
    </xf>
    <xf numFmtId="3" fontId="29" fillId="8" borderId="106" xfId="3" applyNumberFormat="1" applyFont="1" applyFill="1" applyBorder="1" applyAlignment="1" applyProtection="1">
      <alignment horizontal="right" vertical="center"/>
    </xf>
    <xf numFmtId="3" fontId="29" fillId="0" borderId="16" xfId="5" applyNumberFormat="1" applyFont="1" applyFill="1" applyBorder="1" applyAlignment="1" applyProtection="1">
      <alignment horizontal="right" vertical="center"/>
    </xf>
    <xf numFmtId="0" fontId="16" fillId="0" borderId="4" xfId="0" applyFont="1" applyBorder="1" applyProtection="1"/>
    <xf numFmtId="0" fontId="16" fillId="2" borderId="0" xfId="0" quotePrefix="1" applyFont="1" applyFill="1" applyAlignment="1" applyProtection="1">
      <alignment vertical="top"/>
    </xf>
    <xf numFmtId="0" fontId="60" fillId="0" borderId="0" xfId="5" applyFont="1" applyAlignment="1" applyProtection="1">
      <alignment horizontal="left" wrapText="1"/>
    </xf>
    <xf numFmtId="0" fontId="19" fillId="3" borderId="49" xfId="5" applyFont="1" applyFill="1" applyBorder="1" applyAlignment="1" applyProtection="1">
      <alignment horizontal="center" vertical="center"/>
    </xf>
    <xf numFmtId="0" fontId="19" fillId="3" borderId="24" xfId="5" applyFont="1" applyFill="1" applyBorder="1" applyAlignment="1" applyProtection="1">
      <alignment horizontal="center" vertical="center" wrapText="1"/>
    </xf>
    <xf numFmtId="0" fontId="18" fillId="3" borderId="45" xfId="6" applyFont="1" applyFill="1" applyBorder="1" applyAlignment="1" applyProtection="1">
      <alignment vertical="center"/>
    </xf>
    <xf numFmtId="3" fontId="30" fillId="0" borderId="48" xfId="3" applyNumberFormat="1" applyFont="1" applyFill="1" applyBorder="1" applyAlignment="1" applyProtection="1">
      <alignment horizontal="left" vertical="center" indent="1"/>
    </xf>
    <xf numFmtId="3" fontId="30" fillId="0" borderId="39" xfId="3" applyNumberFormat="1" applyFont="1" applyFill="1" applyBorder="1" applyAlignment="1" applyProtection="1">
      <alignment horizontal="left" vertical="center" indent="1"/>
    </xf>
    <xf numFmtId="3" fontId="30" fillId="0" borderId="23" xfId="3" applyNumberFormat="1" applyFont="1" applyFill="1" applyBorder="1" applyAlignment="1" applyProtection="1">
      <alignment horizontal="left" vertical="center" indent="1"/>
    </xf>
    <xf numFmtId="3" fontId="30" fillId="0" borderId="19" xfId="3" applyNumberFormat="1" applyFont="1" applyFill="1" applyBorder="1" applyAlignment="1" applyProtection="1">
      <alignment horizontal="left" vertical="center" indent="1"/>
    </xf>
    <xf numFmtId="3" fontId="30" fillId="0" borderId="28" xfId="3" applyNumberFormat="1" applyFont="1" applyFill="1" applyBorder="1" applyAlignment="1" applyProtection="1">
      <alignment horizontal="left" vertical="center" indent="1"/>
    </xf>
    <xf numFmtId="3" fontId="30" fillId="0" borderId="23" xfId="3" applyNumberFormat="1" applyFont="1" applyFill="1" applyBorder="1" applyAlignment="1" applyProtection="1">
      <alignment horizontal="left" vertical="center"/>
    </xf>
    <xf numFmtId="0" fontId="18" fillId="3" borderId="48" xfId="5" applyFont="1" applyFill="1" applyBorder="1" applyAlignment="1" applyProtection="1">
      <alignment horizontal="left" vertical="center"/>
    </xf>
    <xf numFmtId="0" fontId="18" fillId="3" borderId="48" xfId="6" applyFont="1" applyFill="1" applyBorder="1" applyAlignment="1" applyProtection="1">
      <alignment horizontal="left" vertical="center"/>
    </xf>
    <xf numFmtId="0" fontId="19" fillId="3" borderId="48" xfId="6" applyFont="1" applyFill="1" applyBorder="1" applyAlignment="1" applyProtection="1">
      <alignment horizontal="left" vertical="center" indent="2"/>
    </xf>
    <xf numFmtId="3" fontId="30" fillId="0" borderId="48" xfId="3" applyNumberFormat="1" applyFont="1" applyBorder="1" applyAlignment="1" applyProtection="1">
      <alignment horizontal="left" vertical="center" indent="1"/>
    </xf>
    <xf numFmtId="3" fontId="30" fillId="0" borderId="23" xfId="3" applyNumberFormat="1" applyFont="1" applyBorder="1" applyAlignment="1" applyProtection="1">
      <alignment horizontal="left" vertical="center" indent="1"/>
    </xf>
    <xf numFmtId="3" fontId="30" fillId="0" borderId="23" xfId="3" applyNumberFormat="1" applyFont="1" applyBorder="1" applyAlignment="1" applyProtection="1">
      <alignment horizontal="left" vertical="center"/>
    </xf>
    <xf numFmtId="0" fontId="18" fillId="3" borderId="48" xfId="6" applyFont="1" applyFill="1" applyBorder="1" applyAlignment="1" applyProtection="1">
      <alignment horizontal="left" vertical="center" indent="2"/>
    </xf>
    <xf numFmtId="0" fontId="19" fillId="3" borderId="48" xfId="6" applyFont="1" applyFill="1" applyBorder="1" applyAlignment="1" applyProtection="1">
      <alignment horizontal="left" vertical="center" indent="4"/>
    </xf>
    <xf numFmtId="0" fontId="19" fillId="3" borderId="48" xfId="6" applyFont="1" applyFill="1" applyBorder="1" applyAlignment="1" applyProtection="1">
      <alignment horizontal="left" vertical="center" wrapText="1" indent="4"/>
    </xf>
    <xf numFmtId="3" fontId="30" fillId="8" borderId="23" xfId="5" applyNumberFormat="1" applyFont="1" applyFill="1" applyBorder="1" applyAlignment="1" applyProtection="1">
      <alignment horizontal="left" vertical="center"/>
    </xf>
    <xf numFmtId="0" fontId="18" fillId="0" borderId="48" xfId="6" applyFont="1" applyBorder="1" applyAlignment="1" applyProtection="1">
      <alignment horizontal="left" vertical="top" wrapText="1"/>
    </xf>
    <xf numFmtId="3" fontId="30" fillId="0" borderId="39" xfId="3" applyNumberFormat="1" applyFont="1" applyBorder="1" applyAlignment="1" applyProtection="1">
      <alignment horizontal="left" vertical="center" indent="1"/>
    </xf>
    <xf numFmtId="3" fontId="30" fillId="0" borderId="23" xfId="5" applyNumberFormat="1" applyFont="1" applyBorder="1" applyAlignment="1" applyProtection="1">
      <alignment horizontal="left" vertical="center"/>
    </xf>
    <xf numFmtId="0" fontId="18" fillId="3" borderId="110" xfId="6" applyFont="1" applyFill="1" applyBorder="1" applyAlignment="1" applyProtection="1">
      <alignment horizontal="left" vertical="center"/>
    </xf>
    <xf numFmtId="3" fontId="30" fillId="8" borderId="110" xfId="3" applyNumberFormat="1" applyFont="1" applyFill="1" applyBorder="1" applyAlignment="1" applyProtection="1">
      <alignment horizontal="left" vertical="center" indent="1"/>
    </xf>
    <xf numFmtId="3" fontId="30" fillId="8" borderId="33" xfId="3" applyNumberFormat="1" applyFont="1" applyFill="1" applyBorder="1" applyAlignment="1" applyProtection="1">
      <alignment horizontal="left" vertical="center" indent="1"/>
    </xf>
    <xf numFmtId="3" fontId="30" fillId="8" borderId="31" xfId="3" applyNumberFormat="1" applyFont="1" applyFill="1" applyBorder="1" applyAlignment="1" applyProtection="1">
      <alignment horizontal="left" vertical="center" indent="1"/>
    </xf>
    <xf numFmtId="3" fontId="30" fillId="0" borderId="31" xfId="3" applyNumberFormat="1" applyFont="1" applyFill="1" applyBorder="1" applyAlignment="1" applyProtection="1">
      <alignment horizontal="left" vertical="center" indent="1"/>
    </xf>
    <xf numFmtId="3" fontId="30" fillId="8" borderId="31" xfId="5" applyNumberFormat="1" applyFont="1" applyFill="1" applyBorder="1" applyAlignment="1" applyProtection="1">
      <alignment horizontal="left" vertical="center"/>
    </xf>
    <xf numFmtId="0" fontId="18" fillId="3" borderId="49" xfId="6" applyFont="1" applyFill="1" applyBorder="1" applyAlignment="1" applyProtection="1">
      <alignment horizontal="left" vertical="center"/>
    </xf>
    <xf numFmtId="3" fontId="29" fillId="8" borderId="49" xfId="3" applyNumberFormat="1" applyFont="1" applyFill="1" applyBorder="1" applyAlignment="1" applyProtection="1">
      <alignment horizontal="left" vertical="center" indent="1"/>
    </xf>
    <xf numFmtId="3" fontId="29" fillId="8" borderId="21" xfId="3" applyNumberFormat="1" applyFont="1" applyFill="1" applyBorder="1" applyAlignment="1" applyProtection="1">
      <alignment horizontal="left" vertical="center" indent="1"/>
    </xf>
    <xf numFmtId="3" fontId="29" fillId="8" borderId="22" xfId="3" applyNumberFormat="1" applyFont="1" applyFill="1" applyBorder="1" applyAlignment="1" applyProtection="1">
      <alignment horizontal="left" vertical="center" indent="1"/>
    </xf>
    <xf numFmtId="3" fontId="29" fillId="2" borderId="49" xfId="3"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left" vertical="center"/>
    </xf>
    <xf numFmtId="0" fontId="61" fillId="0" borderId="0" xfId="5" applyFont="1" applyAlignment="1" applyProtection="1">
      <alignment vertical="center"/>
    </xf>
    <xf numFmtId="0" fontId="61" fillId="2" borderId="0" xfId="5" applyFont="1" applyFill="1" applyProtection="1"/>
    <xf numFmtId="0" fontId="59" fillId="0" borderId="0" xfId="5" applyFont="1" applyAlignment="1" applyProtection="1">
      <alignment horizontal="left" wrapText="1"/>
    </xf>
    <xf numFmtId="3" fontId="30" fillId="0" borderId="4" xfId="3" applyNumberFormat="1" applyFont="1" applyFill="1" applyBorder="1" applyAlignment="1" applyProtection="1">
      <alignment horizontal="left" vertical="center" indent="1"/>
    </xf>
    <xf numFmtId="3" fontId="30" fillId="0" borderId="45" xfId="3" applyNumberFormat="1" applyFont="1" applyFill="1" applyBorder="1" applyAlignment="1" applyProtection="1">
      <alignment horizontal="left" vertical="center" indent="1"/>
    </xf>
    <xf numFmtId="3" fontId="30" fillId="0" borderId="19" xfId="5" applyNumberFormat="1" applyFont="1" applyFill="1" applyBorder="1" applyAlignment="1" applyProtection="1">
      <alignment horizontal="left" vertical="center" indent="1"/>
    </xf>
    <xf numFmtId="3" fontId="30" fillId="0" borderId="0" xfId="3" applyNumberFormat="1" applyFont="1" applyFill="1" applyAlignment="1" applyProtection="1">
      <alignment horizontal="left" vertical="center" indent="1"/>
    </xf>
    <xf numFmtId="3" fontId="30" fillId="0" borderId="23" xfId="5" applyNumberFormat="1" applyFont="1" applyFill="1" applyBorder="1" applyAlignment="1" applyProtection="1">
      <alignment horizontal="left" vertical="center" indent="1"/>
    </xf>
    <xf numFmtId="3" fontId="30" fillId="0" borderId="0" xfId="3" applyNumberFormat="1" applyFont="1" applyAlignment="1" applyProtection="1">
      <alignment horizontal="left" vertical="center" indent="1"/>
    </xf>
    <xf numFmtId="3" fontId="30" fillId="0" borderId="23" xfId="5" applyNumberFormat="1" applyFont="1" applyBorder="1" applyAlignment="1" applyProtection="1">
      <alignment horizontal="left" vertical="center" indent="1"/>
    </xf>
    <xf numFmtId="3" fontId="30" fillId="8" borderId="110" xfId="5" applyNumberFormat="1" applyFont="1" applyFill="1" applyBorder="1" applyAlignment="1" applyProtection="1">
      <alignment horizontal="left" vertical="center" indent="1"/>
    </xf>
    <xf numFmtId="3" fontId="30" fillId="8" borderId="33" xfId="5" applyNumberFormat="1" applyFont="1" applyFill="1" applyBorder="1" applyAlignment="1" applyProtection="1">
      <alignment horizontal="left" vertical="center" indent="1"/>
    </xf>
    <xf numFmtId="3" fontId="30" fillId="8" borderId="44" xfId="5" applyNumberFormat="1" applyFont="1" applyFill="1" applyBorder="1" applyAlignment="1" applyProtection="1">
      <alignment horizontal="left" vertical="center" indent="1"/>
    </xf>
    <xf numFmtId="3" fontId="30" fillId="8" borderId="31" xfId="5" applyNumberFormat="1" applyFont="1" applyFill="1" applyBorder="1" applyAlignment="1" applyProtection="1">
      <alignment horizontal="left" vertical="center" indent="1"/>
    </xf>
    <xf numFmtId="3" fontId="29" fillId="8" borderId="49" xfId="5" applyNumberFormat="1" applyFont="1" applyFill="1" applyBorder="1" applyAlignment="1" applyProtection="1">
      <alignment horizontal="left" vertical="center" indent="1"/>
    </xf>
    <xf numFmtId="3" fontId="29" fillId="8" borderId="21" xfId="5" applyNumberFormat="1" applyFont="1" applyFill="1" applyBorder="1" applyAlignment="1" applyProtection="1">
      <alignment horizontal="left" vertical="center" indent="1"/>
    </xf>
    <xf numFmtId="3" fontId="29" fillId="8" borderId="5" xfId="5" applyNumberFormat="1" applyFont="1" applyFill="1" applyBorder="1" applyAlignment="1" applyProtection="1">
      <alignment horizontal="left" vertical="center" indent="1"/>
    </xf>
    <xf numFmtId="3" fontId="29" fillId="8" borderId="22" xfId="5" applyNumberFormat="1" applyFont="1" applyFill="1" applyBorder="1" applyAlignment="1" applyProtection="1">
      <alignment horizontal="left" vertical="center" indent="1"/>
    </xf>
    <xf numFmtId="0" fontId="65" fillId="2" borderId="0" xfId="0" applyFont="1" applyFill="1" applyProtection="1"/>
    <xf numFmtId="0" fontId="61" fillId="2" borderId="0" xfId="5" applyFont="1" applyFill="1" applyAlignment="1" applyProtection="1">
      <alignment vertical="center"/>
    </xf>
    <xf numFmtId="0" fontId="65" fillId="0" borderId="0" xfId="0" applyFont="1" applyProtection="1"/>
    <xf numFmtId="0" fontId="30" fillId="2" borderId="0" xfId="0" applyFont="1" applyFill="1" applyProtection="1"/>
    <xf numFmtId="0" fontId="19" fillId="2" borderId="0" xfId="0" applyFont="1" applyFill="1" applyProtection="1"/>
    <xf numFmtId="0" fontId="20" fillId="2" borderId="0" xfId="0" applyFont="1" applyFill="1" applyProtection="1"/>
    <xf numFmtId="0" fontId="35" fillId="0" borderId="0" xfId="0" applyFont="1" applyAlignment="1" applyProtection="1">
      <alignment vertical="center"/>
    </xf>
    <xf numFmtId="0" fontId="67" fillId="2" borderId="0" xfId="0" applyFont="1" applyFill="1" applyProtection="1"/>
    <xf numFmtId="0" fontId="30" fillId="2" borderId="25" xfId="0" applyFont="1" applyFill="1" applyBorder="1" applyAlignment="1" applyProtection="1">
      <alignment horizontal="center"/>
    </xf>
    <xf numFmtId="0" fontId="30" fillId="4" borderId="4" xfId="0" applyFont="1" applyFill="1" applyBorder="1" applyAlignment="1" applyProtection="1">
      <alignment wrapText="1"/>
    </xf>
    <xf numFmtId="0" fontId="30" fillId="4" borderId="4" xfId="0" applyFont="1" applyFill="1" applyBorder="1" applyAlignment="1" applyProtection="1">
      <alignment horizontal="center" wrapText="1"/>
    </xf>
    <xf numFmtId="0" fontId="30" fillId="4" borderId="0" xfId="0" applyFont="1" applyFill="1" applyAlignment="1" applyProtection="1">
      <alignment wrapText="1"/>
    </xf>
    <xf numFmtId="0" fontId="30" fillId="4" borderId="0" xfId="0" applyFont="1" applyFill="1" applyAlignment="1" applyProtection="1">
      <alignment horizontal="center" wrapText="1"/>
    </xf>
    <xf numFmtId="0" fontId="69" fillId="2" borderId="45" xfId="10" applyFont="1" applyFill="1" applyBorder="1" applyAlignment="1" applyProtection="1">
      <alignment horizontal="center" vertical="center" wrapText="1"/>
    </xf>
    <xf numFmtId="3" fontId="20" fillId="0" borderId="47" xfId="0" applyNumberFormat="1" applyFont="1" applyFill="1" applyBorder="1" applyAlignment="1" applyProtection="1">
      <alignment horizontal="left" vertical="center" indent="1"/>
    </xf>
    <xf numFmtId="3" fontId="20" fillId="0" borderId="19" xfId="0" applyNumberFormat="1" applyFont="1" applyFill="1" applyBorder="1" applyAlignment="1" applyProtection="1">
      <alignment horizontal="left" vertical="center" indent="1"/>
    </xf>
    <xf numFmtId="3" fontId="20" fillId="0" borderId="107" xfId="0" applyNumberFormat="1" applyFont="1" applyFill="1" applyBorder="1" applyAlignment="1" applyProtection="1">
      <alignment horizontal="left" vertical="center" indent="1"/>
    </xf>
    <xf numFmtId="3" fontId="20" fillId="0" borderId="104" xfId="0" applyNumberFormat="1" applyFont="1" applyFill="1" applyBorder="1" applyAlignment="1" applyProtection="1">
      <alignment horizontal="left" vertical="center" indent="1"/>
    </xf>
    <xf numFmtId="3" fontId="20" fillId="0" borderId="107" xfId="0" applyNumberFormat="1" applyFont="1" applyFill="1" applyBorder="1" applyAlignment="1" applyProtection="1">
      <alignment horizontal="right" vertical="center" indent="1"/>
    </xf>
    <xf numFmtId="3" fontId="20" fillId="9" borderId="46" xfId="0" applyNumberFormat="1" applyFont="1" applyFill="1" applyBorder="1" applyAlignment="1" applyProtection="1">
      <alignment horizontal="right" wrapText="1" indent="1"/>
    </xf>
    <xf numFmtId="3" fontId="20" fillId="0" borderId="47" xfId="0" applyNumberFormat="1" applyFont="1" applyFill="1" applyBorder="1" applyAlignment="1" applyProtection="1">
      <alignment horizontal="right" vertical="center" indent="1"/>
    </xf>
    <xf numFmtId="3" fontId="20" fillId="0" borderId="47" xfId="0" applyNumberFormat="1" applyFont="1" applyFill="1" applyBorder="1" applyAlignment="1" applyProtection="1">
      <alignment horizontal="left" indent="1"/>
    </xf>
    <xf numFmtId="3" fontId="20" fillId="0" borderId="107" xfId="0" applyNumberFormat="1" applyFont="1" applyFill="1" applyBorder="1" applyAlignment="1" applyProtection="1">
      <alignment horizontal="left" indent="1"/>
    </xf>
    <xf numFmtId="3" fontId="20" fillId="0" borderId="104" xfId="0" applyNumberFormat="1" applyFont="1" applyFill="1" applyBorder="1" applyAlignment="1" applyProtection="1">
      <alignment horizontal="left" indent="1"/>
    </xf>
    <xf numFmtId="3" fontId="20" fillId="0" borderId="107" xfId="0" applyNumberFormat="1" applyFont="1" applyFill="1" applyBorder="1" applyAlignment="1" applyProtection="1">
      <alignment horizontal="right" indent="1"/>
    </xf>
    <xf numFmtId="0" fontId="69" fillId="2" borderId="48" xfId="10" applyFont="1" applyFill="1" applyBorder="1" applyAlignment="1" applyProtection="1">
      <alignment horizontal="center" vertical="center" wrapText="1"/>
    </xf>
    <xf numFmtId="3" fontId="20" fillId="0" borderId="115" xfId="0" applyNumberFormat="1" applyFont="1" applyFill="1" applyBorder="1" applyAlignment="1" applyProtection="1">
      <alignment horizontal="left" vertical="center" indent="1"/>
    </xf>
    <xf numFmtId="3" fontId="20" fillId="0" borderId="23" xfId="0" applyNumberFormat="1" applyFont="1" applyFill="1" applyBorder="1" applyAlignment="1" applyProtection="1">
      <alignment horizontal="left" vertical="center" indent="1"/>
    </xf>
    <xf numFmtId="3" fontId="20" fillId="0" borderId="109" xfId="0" applyNumberFormat="1" applyFont="1" applyFill="1" applyBorder="1" applyAlignment="1" applyProtection="1">
      <alignment horizontal="left" vertical="center" indent="1"/>
    </xf>
    <xf numFmtId="3" fontId="20" fillId="0" borderId="105" xfId="0" applyNumberFormat="1" applyFont="1" applyFill="1" applyBorder="1" applyAlignment="1" applyProtection="1">
      <alignment horizontal="left" vertical="center" indent="1"/>
    </xf>
    <xf numFmtId="3" fontId="20" fillId="0" borderId="109" xfId="0" applyNumberFormat="1" applyFont="1" applyFill="1" applyBorder="1" applyAlignment="1" applyProtection="1">
      <alignment horizontal="right" vertical="center" indent="1"/>
    </xf>
    <xf numFmtId="3" fontId="20" fillId="9" borderId="25" xfId="0" applyNumberFormat="1" applyFont="1" applyFill="1" applyBorder="1" applyAlignment="1" applyProtection="1">
      <alignment horizontal="right" wrapText="1" indent="1"/>
    </xf>
    <xf numFmtId="3" fontId="20" fillId="0" borderId="115" xfId="0" applyNumberFormat="1" applyFont="1" applyFill="1" applyBorder="1" applyAlignment="1" applyProtection="1">
      <alignment horizontal="right" vertical="center" indent="1"/>
    </xf>
    <xf numFmtId="3" fontId="20" fillId="0" borderId="115" xfId="0" applyNumberFormat="1" applyFont="1" applyFill="1" applyBorder="1" applyAlignment="1" applyProtection="1">
      <alignment horizontal="left" indent="1"/>
    </xf>
    <xf numFmtId="3" fontId="20" fillId="0" borderId="109" xfId="0" applyNumberFormat="1" applyFont="1" applyFill="1" applyBorder="1" applyAlignment="1" applyProtection="1">
      <alignment horizontal="left" indent="1"/>
    </xf>
    <xf numFmtId="3" fontId="20" fillId="0" borderId="105" xfId="0" applyNumberFormat="1" applyFont="1" applyFill="1" applyBorder="1" applyAlignment="1" applyProtection="1">
      <alignment horizontal="left" indent="1"/>
    </xf>
    <xf numFmtId="3" fontId="20" fillId="0" borderId="109" xfId="0" applyNumberFormat="1" applyFont="1" applyFill="1" applyBorder="1" applyAlignment="1" applyProtection="1">
      <alignment horizontal="right" indent="1"/>
    </xf>
    <xf numFmtId="3" fontId="20" fillId="0" borderId="0" xfId="0" applyNumberFormat="1" applyFont="1" applyFill="1" applyAlignment="1" applyProtection="1">
      <alignment horizontal="left" vertical="center" indent="1"/>
    </xf>
    <xf numFmtId="3" fontId="20" fillId="9" borderId="25" xfId="0" applyNumberFormat="1" applyFont="1" applyFill="1" applyBorder="1" applyAlignment="1" applyProtection="1">
      <alignment horizontal="right" indent="1"/>
    </xf>
    <xf numFmtId="3" fontId="20" fillId="0" borderId="0" xfId="0" applyNumberFormat="1" applyFont="1" applyFill="1" applyAlignment="1" applyProtection="1">
      <alignment horizontal="left" indent="1"/>
    </xf>
    <xf numFmtId="0" fontId="69" fillId="2" borderId="31" xfId="10" applyFont="1" applyFill="1" applyBorder="1" applyAlignment="1" applyProtection="1">
      <alignment horizontal="center" vertical="center" wrapText="1"/>
    </xf>
    <xf numFmtId="3" fontId="20" fillId="0" borderId="116" xfId="0" applyNumberFormat="1" applyFont="1" applyFill="1" applyBorder="1" applyAlignment="1" applyProtection="1">
      <alignment horizontal="left" vertical="center" indent="1"/>
    </xf>
    <xf numFmtId="3" fontId="20" fillId="0" borderId="31" xfId="0" applyNumberFormat="1" applyFont="1" applyFill="1" applyBorder="1" applyAlignment="1" applyProtection="1">
      <alignment horizontal="left" vertical="center" indent="1"/>
    </xf>
    <xf numFmtId="3" fontId="20" fillId="0" borderId="111" xfId="0" applyNumberFormat="1" applyFont="1" applyFill="1" applyBorder="1" applyAlignment="1" applyProtection="1">
      <alignment horizontal="left" vertical="center" indent="1"/>
    </xf>
    <xf numFmtId="3" fontId="20" fillId="0" borderId="117" xfId="0" applyNumberFormat="1" applyFont="1" applyFill="1" applyBorder="1" applyAlignment="1" applyProtection="1">
      <alignment horizontal="left" vertical="center" indent="1"/>
    </xf>
    <xf numFmtId="3" fontId="20" fillId="0" borderId="111" xfId="0" applyNumberFormat="1" applyFont="1" applyFill="1" applyBorder="1" applyAlignment="1" applyProtection="1">
      <alignment horizontal="right" vertical="center" indent="1"/>
    </xf>
    <xf numFmtId="3" fontId="20" fillId="9" borderId="112" xfId="0" applyNumberFormat="1" applyFont="1" applyFill="1" applyBorder="1" applyAlignment="1" applyProtection="1">
      <alignment horizontal="right" wrapText="1" indent="1"/>
    </xf>
    <xf numFmtId="3" fontId="20" fillId="0" borderId="116" xfId="0" applyNumberFormat="1" applyFont="1" applyFill="1" applyBorder="1" applyAlignment="1" applyProtection="1">
      <alignment horizontal="right" vertical="center" indent="1"/>
    </xf>
    <xf numFmtId="3" fontId="20" fillId="0" borderId="116" xfId="0" applyNumberFormat="1" applyFont="1" applyFill="1" applyBorder="1" applyAlignment="1" applyProtection="1">
      <alignment horizontal="left" indent="1"/>
    </xf>
    <xf numFmtId="3" fontId="20" fillId="0" borderId="111" xfId="0" applyNumberFormat="1" applyFont="1" applyFill="1" applyBorder="1" applyAlignment="1" applyProtection="1">
      <alignment horizontal="left" indent="1"/>
    </xf>
    <xf numFmtId="3" fontId="20" fillId="0" borderId="117" xfId="0" applyNumberFormat="1" applyFont="1" applyFill="1" applyBorder="1" applyAlignment="1" applyProtection="1">
      <alignment horizontal="left" indent="1"/>
    </xf>
    <xf numFmtId="3" fontId="20" fillId="0" borderId="111" xfId="0" applyNumberFormat="1" applyFont="1" applyFill="1" applyBorder="1" applyAlignment="1" applyProtection="1">
      <alignment horizontal="right" indent="1"/>
    </xf>
    <xf numFmtId="0" fontId="69" fillId="2" borderId="49" xfId="10" applyFont="1" applyFill="1" applyBorder="1" applyAlignment="1" applyProtection="1">
      <alignment horizontal="center"/>
    </xf>
    <xf numFmtId="3" fontId="32" fillId="2" borderId="20" xfId="0" applyNumberFormat="1" applyFont="1" applyFill="1" applyBorder="1" applyAlignment="1" applyProtection="1">
      <alignment horizontal="right" indent="1"/>
    </xf>
    <xf numFmtId="3" fontId="32" fillId="2" borderId="22" xfId="0" applyNumberFormat="1" applyFont="1" applyFill="1" applyBorder="1" applyAlignment="1" applyProtection="1">
      <alignment horizontal="right" indent="1"/>
    </xf>
    <xf numFmtId="3" fontId="32" fillId="2" borderId="108" xfId="0" applyNumberFormat="1" applyFont="1" applyFill="1" applyBorder="1" applyAlignment="1" applyProtection="1">
      <alignment horizontal="right" indent="1"/>
    </xf>
    <xf numFmtId="3" fontId="32" fillId="2" borderId="113" xfId="0" applyNumberFormat="1" applyFont="1" applyFill="1" applyBorder="1" applyAlignment="1" applyProtection="1">
      <alignment horizontal="right" indent="1"/>
    </xf>
    <xf numFmtId="3" fontId="32" fillId="0" borderId="26" xfId="0" applyNumberFormat="1" applyFont="1" applyFill="1" applyBorder="1" applyAlignment="1" applyProtection="1">
      <alignment horizontal="right" indent="1"/>
    </xf>
    <xf numFmtId="3" fontId="20" fillId="0" borderId="19" xfId="0" applyNumberFormat="1" applyFont="1" applyFill="1" applyBorder="1" applyAlignment="1" applyProtection="1">
      <alignment horizontal="right" vertical="center" indent="1"/>
    </xf>
    <xf numFmtId="3" fontId="20" fillId="0" borderId="104" xfId="0" applyNumberFormat="1" applyFont="1" applyFill="1" applyBorder="1" applyAlignment="1" applyProtection="1">
      <alignment horizontal="right" vertical="center" indent="1"/>
    </xf>
    <xf numFmtId="3" fontId="20" fillId="0" borderId="47" xfId="0" applyNumberFormat="1" applyFont="1" applyFill="1" applyBorder="1" applyAlignment="1" applyProtection="1">
      <alignment horizontal="right" indent="1"/>
    </xf>
    <xf numFmtId="3" fontId="20" fillId="0" borderId="104" xfId="0" applyNumberFormat="1" applyFont="1" applyFill="1" applyBorder="1" applyAlignment="1" applyProtection="1">
      <alignment horizontal="right" indent="1"/>
    </xf>
    <xf numFmtId="3" fontId="20" fillId="0" borderId="23" xfId="0" applyNumberFormat="1" applyFont="1" applyFill="1" applyBorder="1" applyAlignment="1" applyProtection="1">
      <alignment horizontal="right" vertical="center" indent="1"/>
    </xf>
    <xf numFmtId="3" fontId="20" fillId="0" borderId="105" xfId="0" applyNumberFormat="1" applyFont="1" applyFill="1" applyBorder="1" applyAlignment="1" applyProtection="1">
      <alignment horizontal="right" vertical="center" indent="1"/>
    </xf>
    <xf numFmtId="3" fontId="20" fillId="0" borderId="115" xfId="0" applyNumberFormat="1" applyFont="1" applyFill="1" applyBorder="1" applyAlignment="1" applyProtection="1">
      <alignment horizontal="right" indent="1"/>
    </xf>
    <xf numFmtId="3" fontId="20" fillId="0" borderId="105" xfId="0" applyNumberFormat="1" applyFont="1" applyFill="1" applyBorder="1" applyAlignment="1" applyProtection="1">
      <alignment horizontal="right" indent="1"/>
    </xf>
    <xf numFmtId="3" fontId="20" fillId="0" borderId="0" xfId="0" applyNumberFormat="1" applyFont="1" applyFill="1" applyAlignment="1" applyProtection="1">
      <alignment horizontal="right" indent="1"/>
    </xf>
    <xf numFmtId="3" fontId="20" fillId="0" borderId="31" xfId="0" applyNumberFormat="1" applyFont="1" applyFill="1" applyBorder="1" applyAlignment="1" applyProtection="1">
      <alignment horizontal="right" vertical="center" indent="1"/>
    </xf>
    <xf numFmtId="3" fontId="20" fillId="0" borderId="117" xfId="0" applyNumberFormat="1" applyFont="1" applyFill="1" applyBorder="1" applyAlignment="1" applyProtection="1">
      <alignment horizontal="right" vertical="center" indent="1"/>
    </xf>
    <xf numFmtId="3" fontId="20" fillId="0" borderId="116" xfId="0" applyNumberFormat="1" applyFont="1" applyFill="1" applyBorder="1" applyAlignment="1" applyProtection="1">
      <alignment horizontal="right" indent="1"/>
    </xf>
    <xf numFmtId="3" fontId="20" fillId="0" borderId="117" xfId="0" applyNumberFormat="1" applyFont="1" applyFill="1" applyBorder="1" applyAlignment="1" applyProtection="1">
      <alignment horizontal="right" indent="1"/>
    </xf>
    <xf numFmtId="3" fontId="32" fillId="2" borderId="20" xfId="0" applyNumberFormat="1" applyFont="1" applyFill="1" applyBorder="1" applyAlignment="1" applyProtection="1">
      <alignment horizontal="left" vertical="center" indent="1"/>
    </xf>
    <xf numFmtId="3" fontId="32" fillId="2" borderId="22" xfId="0" applyNumberFormat="1" applyFont="1" applyFill="1" applyBorder="1" applyAlignment="1" applyProtection="1">
      <alignment horizontal="left" vertical="center" indent="1"/>
    </xf>
    <xf numFmtId="3" fontId="32" fillId="2" borderId="108" xfId="0" applyNumberFormat="1" applyFont="1" applyFill="1" applyBorder="1" applyAlignment="1" applyProtection="1">
      <alignment horizontal="left" vertical="center" indent="1"/>
    </xf>
    <xf numFmtId="3" fontId="32" fillId="2" borderId="113" xfId="0" applyNumberFormat="1" applyFont="1" applyFill="1" applyBorder="1" applyAlignment="1" applyProtection="1">
      <alignment horizontal="left" vertical="center" indent="1"/>
    </xf>
    <xf numFmtId="3" fontId="79" fillId="12" borderId="47" xfId="0" applyNumberFormat="1" applyFont="1" applyFill="1" applyBorder="1" applyAlignment="1" applyProtection="1">
      <alignment horizontal="left" vertical="center" indent="1"/>
    </xf>
    <xf numFmtId="3" fontId="79" fillId="12" borderId="19" xfId="0" applyNumberFormat="1" applyFont="1" applyFill="1" applyBorder="1" applyAlignment="1" applyProtection="1">
      <alignment horizontal="left" vertical="center" indent="1"/>
    </xf>
    <xf numFmtId="3" fontId="79" fillId="12" borderId="107" xfId="0" applyNumberFormat="1" applyFont="1" applyFill="1" applyBorder="1" applyAlignment="1" applyProtection="1">
      <alignment horizontal="left" vertical="center" indent="1"/>
    </xf>
    <xf numFmtId="3" fontId="79" fillId="12" borderId="104" xfId="0" applyNumberFormat="1" applyFont="1" applyFill="1" applyBorder="1" applyAlignment="1" applyProtection="1">
      <alignment horizontal="left" vertical="center" indent="1"/>
    </xf>
    <xf numFmtId="3" fontId="79" fillId="12" borderId="107" xfId="0" applyNumberFormat="1" applyFont="1" applyFill="1" applyBorder="1" applyAlignment="1" applyProtection="1">
      <alignment horizontal="right" vertical="center" indent="1"/>
    </xf>
    <xf numFmtId="3" fontId="79" fillId="12" borderId="46" xfId="0" applyNumberFormat="1" applyFont="1" applyFill="1" applyBorder="1" applyAlignment="1" applyProtection="1">
      <alignment horizontal="right" wrapText="1" indent="1"/>
    </xf>
    <xf numFmtId="3" fontId="79" fillId="12" borderId="47" xfId="0" applyNumberFormat="1" applyFont="1" applyFill="1" applyBorder="1" applyAlignment="1" applyProtection="1">
      <alignment horizontal="right" vertical="center" indent="1"/>
    </xf>
    <xf numFmtId="3" fontId="79" fillId="12" borderId="19" xfId="0" applyNumberFormat="1" applyFont="1" applyFill="1" applyBorder="1" applyAlignment="1" applyProtection="1">
      <alignment horizontal="right" vertical="center" indent="1"/>
    </xf>
    <xf numFmtId="3" fontId="79" fillId="12" borderId="104" xfId="0" applyNumberFormat="1" applyFont="1" applyFill="1" applyBorder="1" applyAlignment="1" applyProtection="1">
      <alignment horizontal="right" vertical="center" indent="1"/>
    </xf>
    <xf numFmtId="3" fontId="79" fillId="12" borderId="47" xfId="0" applyNumberFormat="1" applyFont="1" applyFill="1" applyBorder="1" applyAlignment="1" applyProtection="1">
      <alignment horizontal="right" indent="1"/>
    </xf>
    <xf numFmtId="3" fontId="79" fillId="12" borderId="107" xfId="0" applyNumberFormat="1" applyFont="1" applyFill="1" applyBorder="1" applyAlignment="1" applyProtection="1">
      <alignment horizontal="right" indent="1"/>
    </xf>
    <xf numFmtId="3" fontId="79" fillId="12" borderId="104" xfId="0" applyNumberFormat="1" applyFont="1" applyFill="1" applyBorder="1" applyAlignment="1" applyProtection="1">
      <alignment horizontal="right" indent="1"/>
    </xf>
    <xf numFmtId="3" fontId="79" fillId="12" borderId="115" xfId="0" applyNumberFormat="1" applyFont="1" applyFill="1" applyBorder="1" applyAlignment="1" applyProtection="1">
      <alignment horizontal="left" vertical="center" indent="1"/>
    </xf>
    <xf numFmtId="3" fontId="79" fillId="12" borderId="23" xfId="0" applyNumberFormat="1" applyFont="1" applyFill="1" applyBorder="1" applyAlignment="1" applyProtection="1">
      <alignment horizontal="left" vertical="center" indent="1"/>
    </xf>
    <xf numFmtId="3" fontId="79" fillId="12" borderId="109" xfId="0" applyNumberFormat="1" applyFont="1" applyFill="1" applyBorder="1" applyAlignment="1" applyProtection="1">
      <alignment horizontal="left" vertical="center" indent="1"/>
    </xf>
    <xf numFmtId="3" fontId="79" fillId="12" borderId="105" xfId="0" applyNumberFormat="1" applyFont="1" applyFill="1" applyBorder="1" applyAlignment="1" applyProtection="1">
      <alignment horizontal="left" vertical="center" indent="1"/>
    </xf>
    <xf numFmtId="3" fontId="79" fillId="12" borderId="109" xfId="0" applyNumberFormat="1" applyFont="1" applyFill="1" applyBorder="1" applyAlignment="1" applyProtection="1">
      <alignment horizontal="right" vertical="center" indent="1"/>
    </xf>
    <xf numFmtId="3" fontId="79" fillId="12" borderId="25" xfId="0" applyNumberFormat="1" applyFont="1" applyFill="1" applyBorder="1" applyAlignment="1" applyProtection="1">
      <alignment horizontal="right" wrapText="1" indent="1"/>
    </xf>
    <xf numFmtId="3" fontId="79" fillId="12" borderId="115" xfId="0" applyNumberFormat="1" applyFont="1" applyFill="1" applyBorder="1" applyAlignment="1" applyProtection="1">
      <alignment horizontal="right" vertical="center" indent="1"/>
    </xf>
    <xf numFmtId="3" fontId="79" fillId="12" borderId="23" xfId="0" applyNumberFormat="1" applyFont="1" applyFill="1" applyBorder="1" applyAlignment="1" applyProtection="1">
      <alignment horizontal="right" vertical="center" indent="1"/>
    </xf>
    <xf numFmtId="3" fontId="79" fillId="12" borderId="105" xfId="0" applyNumberFormat="1" applyFont="1" applyFill="1" applyBorder="1" applyAlignment="1" applyProtection="1">
      <alignment horizontal="right" vertical="center" indent="1"/>
    </xf>
    <xf numFmtId="3" fontId="79" fillId="12" borderId="115" xfId="0" applyNumberFormat="1" applyFont="1" applyFill="1" applyBorder="1" applyAlignment="1" applyProtection="1">
      <alignment horizontal="right" indent="1"/>
    </xf>
    <xf numFmtId="3" fontId="79" fillId="12" borderId="109" xfId="0" applyNumberFormat="1" applyFont="1" applyFill="1" applyBorder="1" applyAlignment="1" applyProtection="1">
      <alignment horizontal="right" indent="1"/>
    </xf>
    <xf numFmtId="3" fontId="79" fillId="12" borderId="105" xfId="0" applyNumberFormat="1" applyFont="1" applyFill="1" applyBorder="1" applyAlignment="1" applyProtection="1">
      <alignment horizontal="right" indent="1"/>
    </xf>
    <xf numFmtId="3" fontId="79" fillId="12" borderId="0" xfId="0" applyNumberFormat="1" applyFont="1" applyFill="1" applyAlignment="1" applyProtection="1">
      <alignment horizontal="left" vertical="center" indent="1"/>
    </xf>
    <xf numFmtId="3" fontId="79" fillId="12" borderId="25" xfId="0" applyNumberFormat="1" applyFont="1" applyFill="1" applyBorder="1" applyAlignment="1" applyProtection="1">
      <alignment horizontal="right" indent="1"/>
    </xf>
    <xf numFmtId="3" fontId="79" fillId="12" borderId="0" xfId="0" applyNumberFormat="1" applyFont="1" applyFill="1" applyAlignment="1" applyProtection="1">
      <alignment horizontal="right" indent="1"/>
    </xf>
    <xf numFmtId="3" fontId="79" fillId="12" borderId="116" xfId="0" applyNumberFormat="1" applyFont="1" applyFill="1" applyBorder="1" applyAlignment="1" applyProtection="1">
      <alignment horizontal="left" vertical="center" indent="1"/>
    </xf>
    <xf numFmtId="3" fontId="79" fillId="12" borderId="31" xfId="0" applyNumberFormat="1" applyFont="1" applyFill="1" applyBorder="1" applyAlignment="1" applyProtection="1">
      <alignment horizontal="left" vertical="center" indent="1"/>
    </xf>
    <xf numFmtId="3" fontId="79" fillId="12" borderId="111" xfId="0" applyNumberFormat="1" applyFont="1" applyFill="1" applyBorder="1" applyAlignment="1" applyProtection="1">
      <alignment horizontal="left" vertical="center" indent="1"/>
    </xf>
    <xf numFmtId="3" fontId="79" fillId="12" borderId="117" xfId="0" applyNumberFormat="1" applyFont="1" applyFill="1" applyBorder="1" applyAlignment="1" applyProtection="1">
      <alignment horizontal="left" vertical="center" indent="1"/>
    </xf>
    <xf numFmtId="3" fontId="79" fillId="12" borderId="111" xfId="0" applyNumberFormat="1" applyFont="1" applyFill="1" applyBorder="1" applyAlignment="1" applyProtection="1">
      <alignment horizontal="right" vertical="center" indent="1"/>
    </xf>
    <xf numFmtId="3" fontId="79" fillId="12" borderId="112" xfId="0" applyNumberFormat="1" applyFont="1" applyFill="1" applyBorder="1" applyAlignment="1" applyProtection="1">
      <alignment horizontal="right" wrapText="1" indent="1"/>
    </xf>
    <xf numFmtId="3" fontId="79" fillId="12" borderId="116" xfId="0" applyNumberFormat="1" applyFont="1" applyFill="1" applyBorder="1" applyAlignment="1" applyProtection="1">
      <alignment horizontal="right" vertical="center" indent="1"/>
    </xf>
    <xf numFmtId="3" fontId="79" fillId="12" borderId="31" xfId="0" applyNumberFormat="1" applyFont="1" applyFill="1" applyBorder="1" applyAlignment="1" applyProtection="1">
      <alignment horizontal="right" vertical="center" indent="1"/>
    </xf>
    <xf numFmtId="3" fontId="79" fillId="12" borderId="117" xfId="0" applyNumberFormat="1" applyFont="1" applyFill="1" applyBorder="1" applyAlignment="1" applyProtection="1">
      <alignment horizontal="right" vertical="center" indent="1"/>
    </xf>
    <xf numFmtId="3" fontId="79" fillId="12" borderId="116" xfId="0" applyNumberFormat="1" applyFont="1" applyFill="1" applyBorder="1" applyAlignment="1" applyProtection="1">
      <alignment horizontal="right" indent="1"/>
    </xf>
    <xf numFmtId="3" fontId="79" fillId="12" borderId="111" xfId="0" applyNumberFormat="1" applyFont="1" applyFill="1" applyBorder="1" applyAlignment="1" applyProtection="1">
      <alignment horizontal="right" indent="1"/>
    </xf>
    <xf numFmtId="3" fontId="79" fillId="12" borderId="117" xfId="0" applyNumberFormat="1" applyFont="1" applyFill="1" applyBorder="1" applyAlignment="1" applyProtection="1">
      <alignment horizontal="right" indent="1"/>
    </xf>
    <xf numFmtId="3" fontId="80" fillId="12" borderId="20" xfId="0" applyNumberFormat="1" applyFont="1" applyFill="1" applyBorder="1" applyAlignment="1" applyProtection="1">
      <alignment horizontal="right" indent="1"/>
    </xf>
    <xf numFmtId="3" fontId="80" fillId="12" borderId="22" xfId="0" applyNumberFormat="1" applyFont="1" applyFill="1" applyBorder="1" applyAlignment="1" applyProtection="1">
      <alignment horizontal="right" indent="1"/>
    </xf>
    <xf numFmtId="3" fontId="80" fillId="12" borderId="108" xfId="0" applyNumberFormat="1" applyFont="1" applyFill="1" applyBorder="1" applyAlignment="1" applyProtection="1">
      <alignment horizontal="right" indent="1"/>
    </xf>
    <xf numFmtId="3" fontId="80" fillId="12" borderId="113" xfId="0" applyNumberFormat="1" applyFont="1" applyFill="1" applyBorder="1" applyAlignment="1" applyProtection="1">
      <alignment horizontal="right" indent="1"/>
    </xf>
    <xf numFmtId="3" fontId="80" fillId="12" borderId="26" xfId="0" applyNumberFormat="1" applyFont="1" applyFill="1" applyBorder="1" applyAlignment="1" applyProtection="1">
      <alignment horizontal="right" indent="1"/>
    </xf>
    <xf numFmtId="3" fontId="20" fillId="0" borderId="107" xfId="0" applyNumberFormat="1" applyFont="1" applyFill="1" applyBorder="1" applyAlignment="1" applyProtection="1">
      <alignment horizontal="right" indent="2"/>
    </xf>
    <xf numFmtId="3" fontId="20" fillId="0" borderId="109" xfId="0" applyNumberFormat="1" applyFont="1" applyFill="1" applyBorder="1" applyAlignment="1" applyProtection="1">
      <alignment horizontal="right" indent="2"/>
    </xf>
    <xf numFmtId="3" fontId="20" fillId="0" borderId="111" xfId="0" applyNumberFormat="1" applyFont="1" applyFill="1" applyBorder="1" applyAlignment="1" applyProtection="1">
      <alignment horizontal="right" indent="2"/>
    </xf>
    <xf numFmtId="3" fontId="32" fillId="2" borderId="20" xfId="0" applyNumberFormat="1" applyFont="1" applyFill="1" applyBorder="1" applyAlignment="1" applyProtection="1">
      <alignment horizontal="left" indent="1"/>
    </xf>
    <xf numFmtId="3" fontId="32" fillId="2" borderId="22" xfId="0" applyNumberFormat="1" applyFont="1" applyFill="1" applyBorder="1" applyAlignment="1" applyProtection="1">
      <alignment horizontal="left" indent="1"/>
    </xf>
    <xf numFmtId="3" fontId="32" fillId="2" borderId="108" xfId="0" applyNumberFormat="1" applyFont="1" applyFill="1" applyBorder="1" applyAlignment="1" applyProtection="1">
      <alignment horizontal="left" indent="1"/>
    </xf>
    <xf numFmtId="3" fontId="32" fillId="2" borderId="113" xfId="0" applyNumberFormat="1" applyFont="1" applyFill="1" applyBorder="1" applyAlignment="1" applyProtection="1">
      <alignment horizontal="left" indent="1"/>
    </xf>
    <xf numFmtId="3" fontId="20" fillId="0" borderId="47" xfId="0" applyNumberFormat="1" applyFont="1" applyFill="1" applyBorder="1" applyAlignment="1" applyProtection="1">
      <alignment horizontal="left" vertical="center" indent="2"/>
    </xf>
    <xf numFmtId="3" fontId="20" fillId="0" borderId="19" xfId="0" applyNumberFormat="1" applyFont="1" applyFill="1" applyBorder="1" applyAlignment="1" applyProtection="1">
      <alignment horizontal="left" vertical="center" indent="2"/>
    </xf>
    <xf numFmtId="3" fontId="20" fillId="0" borderId="107" xfId="0" applyNumberFormat="1" applyFont="1" applyFill="1" applyBorder="1" applyAlignment="1" applyProtection="1">
      <alignment horizontal="left" vertical="center" indent="2"/>
    </xf>
    <xf numFmtId="3" fontId="20" fillId="0" borderId="104" xfId="0" applyNumberFormat="1" applyFont="1" applyFill="1" applyBorder="1" applyAlignment="1" applyProtection="1">
      <alignment horizontal="left" vertical="center" indent="2"/>
    </xf>
    <xf numFmtId="3" fontId="20" fillId="0" borderId="47" xfId="0" applyNumberFormat="1" applyFont="1" applyFill="1" applyBorder="1" applyAlignment="1" applyProtection="1">
      <alignment horizontal="left" indent="2"/>
    </xf>
    <xf numFmtId="3" fontId="20" fillId="0" borderId="107" xfId="0" applyNumberFormat="1" applyFont="1" applyFill="1" applyBorder="1" applyAlignment="1" applyProtection="1">
      <alignment horizontal="left" indent="2"/>
    </xf>
    <xf numFmtId="3" fontId="20" fillId="0" borderId="104" xfId="0" applyNumberFormat="1" applyFont="1" applyFill="1" applyBorder="1" applyAlignment="1" applyProtection="1">
      <alignment horizontal="left" indent="2"/>
    </xf>
    <xf numFmtId="3" fontId="20" fillId="0" borderId="115" xfId="0" applyNumberFormat="1" applyFont="1" applyFill="1" applyBorder="1" applyAlignment="1" applyProtection="1">
      <alignment horizontal="left" vertical="center" indent="2"/>
    </xf>
    <xf numFmtId="3" fontId="20" fillId="0" borderId="23" xfId="0" applyNumberFormat="1" applyFont="1" applyFill="1" applyBorder="1" applyAlignment="1" applyProtection="1">
      <alignment horizontal="left" vertical="center" indent="2"/>
    </xf>
    <xf numFmtId="3" fontId="20" fillId="0" borderId="109" xfId="0" applyNumberFormat="1" applyFont="1" applyFill="1" applyBorder="1" applyAlignment="1" applyProtection="1">
      <alignment horizontal="left" vertical="center" indent="2"/>
    </xf>
    <xf numFmtId="3" fontId="20" fillId="0" borderId="105" xfId="0" applyNumberFormat="1" applyFont="1" applyFill="1" applyBorder="1" applyAlignment="1" applyProtection="1">
      <alignment horizontal="left" vertical="center" indent="2"/>
    </xf>
    <xf numFmtId="3" fontId="20" fillId="0" borderId="115" xfId="0" applyNumberFormat="1" applyFont="1" applyFill="1" applyBorder="1" applyAlignment="1" applyProtection="1">
      <alignment horizontal="left" indent="2"/>
    </xf>
    <xf numFmtId="3" fontId="20" fillId="0" borderId="109" xfId="0" applyNumberFormat="1" applyFont="1" applyFill="1" applyBorder="1" applyAlignment="1" applyProtection="1">
      <alignment horizontal="left" indent="2"/>
    </xf>
    <xf numFmtId="3" fontId="20" fillId="0" borderId="105" xfId="0" applyNumberFormat="1" applyFont="1" applyFill="1" applyBorder="1" applyAlignment="1" applyProtection="1">
      <alignment horizontal="left" indent="2"/>
    </xf>
    <xf numFmtId="3" fontId="20" fillId="0" borderId="0" xfId="0" applyNumberFormat="1" applyFont="1" applyFill="1" applyAlignment="1" applyProtection="1">
      <alignment horizontal="left" indent="2"/>
    </xf>
    <xf numFmtId="3" fontId="20" fillId="0" borderId="116" xfId="0" applyNumberFormat="1" applyFont="1" applyFill="1" applyBorder="1" applyAlignment="1" applyProtection="1">
      <alignment horizontal="left" vertical="center" indent="2"/>
    </xf>
    <xf numFmtId="3" fontId="20" fillId="0" borderId="31" xfId="0" applyNumberFormat="1" applyFont="1" applyFill="1" applyBorder="1" applyAlignment="1" applyProtection="1">
      <alignment horizontal="left" vertical="center" indent="2"/>
    </xf>
    <xf numFmtId="3" fontId="20" fillId="0" borderId="111" xfId="0" applyNumberFormat="1" applyFont="1" applyFill="1" applyBorder="1" applyAlignment="1" applyProtection="1">
      <alignment horizontal="left" vertical="center" indent="2"/>
    </xf>
    <xf numFmtId="3" fontId="20" fillId="0" borderId="117" xfId="0" applyNumberFormat="1" applyFont="1" applyFill="1" applyBorder="1" applyAlignment="1" applyProtection="1">
      <alignment horizontal="left" vertical="center" indent="2"/>
    </xf>
    <xf numFmtId="3" fontId="20" fillId="0" borderId="116" xfId="0" applyNumberFormat="1" applyFont="1" applyFill="1" applyBorder="1" applyAlignment="1" applyProtection="1">
      <alignment horizontal="left" indent="2"/>
    </xf>
    <xf numFmtId="3" fontId="20" fillId="0" borderId="111" xfId="0" applyNumberFormat="1" applyFont="1" applyFill="1" applyBorder="1" applyAlignment="1" applyProtection="1">
      <alignment horizontal="left" indent="2"/>
    </xf>
    <xf numFmtId="3" fontId="20" fillId="0" borderId="117" xfId="0" applyNumberFormat="1" applyFont="1" applyFill="1" applyBorder="1" applyAlignment="1" applyProtection="1">
      <alignment horizontal="left" indent="2"/>
    </xf>
    <xf numFmtId="3" fontId="20" fillId="0" borderId="0" xfId="0" applyNumberFormat="1" applyFont="1" applyAlignment="1" applyProtection="1">
      <alignment horizontal="center" vertical="center" wrapText="1"/>
    </xf>
    <xf numFmtId="0" fontId="12" fillId="2" borderId="0" xfId="11" applyFont="1" applyFill="1" applyAlignment="1" applyProtection="1">
      <alignment vertical="top"/>
    </xf>
    <xf numFmtId="0" fontId="69" fillId="8" borderId="0" xfId="11" applyFont="1" applyFill="1" applyAlignment="1" applyProtection="1">
      <alignment horizontal="left"/>
    </xf>
    <xf numFmtId="0" fontId="20" fillId="8" borderId="0" xfId="0" applyFont="1" applyFill="1" applyProtection="1"/>
    <xf numFmtId="3" fontId="20" fillId="2" borderId="0" xfId="0" applyNumberFormat="1" applyFont="1" applyFill="1" applyAlignment="1" applyProtection="1">
      <alignment vertical="top"/>
    </xf>
    <xf numFmtId="0" fontId="12" fillId="2" borderId="0" xfId="11" applyFont="1" applyFill="1" applyAlignment="1" applyProtection="1">
      <alignment vertical="center"/>
    </xf>
    <xf numFmtId="0" fontId="23" fillId="2" borderId="0" xfId="10" quotePrefix="1" applyFont="1" applyFill="1" applyProtection="1"/>
    <xf numFmtId="0" fontId="20" fillId="2" borderId="0" xfId="11" applyFont="1" applyFill="1" applyAlignment="1" applyProtection="1">
      <alignment vertical="center"/>
    </xf>
    <xf numFmtId="0" fontId="12" fillId="2" borderId="0" xfId="10" quotePrefix="1" applyFont="1" applyFill="1" applyProtection="1"/>
    <xf numFmtId="0" fontId="12" fillId="2" borderId="0" xfId="11" quotePrefix="1" applyFont="1" applyFill="1" applyAlignment="1" applyProtection="1">
      <alignment vertical="center"/>
    </xf>
    <xf numFmtId="0" fontId="12" fillId="2" borderId="0" xfId="11" applyFont="1" applyFill="1" applyAlignment="1" applyProtection="1">
      <alignment horizontal="left" vertical="center"/>
    </xf>
    <xf numFmtId="3" fontId="20" fillId="2" borderId="0" xfId="0" applyNumberFormat="1" applyFont="1" applyFill="1" applyAlignment="1" applyProtection="1">
      <alignment horizontal="center" vertical="center"/>
    </xf>
    <xf numFmtId="0" fontId="20" fillId="2" borderId="0" xfId="0" applyFont="1" applyFill="1" applyAlignment="1" applyProtection="1">
      <alignment vertical="center"/>
    </xf>
    <xf numFmtId="3" fontId="20" fillId="2" borderId="0" xfId="6" applyNumberFormat="1" applyFont="1" applyFill="1" applyAlignment="1" applyProtection="1">
      <alignment horizontal="left" vertical="center"/>
    </xf>
    <xf numFmtId="3" fontId="20" fillId="0" borderId="0" xfId="6" applyNumberFormat="1" applyFont="1" applyAlignment="1" applyProtection="1">
      <alignment horizontal="left" vertical="center"/>
    </xf>
    <xf numFmtId="3" fontId="16" fillId="2" borderId="0" xfId="6" applyNumberFormat="1" applyFont="1" applyFill="1" applyAlignment="1" applyProtection="1">
      <alignment vertical="center"/>
    </xf>
    <xf numFmtId="3" fontId="20" fillId="2" borderId="0" xfId="0" applyNumberFormat="1" applyFont="1" applyFill="1" applyAlignment="1" applyProtection="1">
      <alignment horizontal="left" vertical="top"/>
    </xf>
    <xf numFmtId="3" fontId="20" fillId="2" borderId="0" xfId="0" applyNumberFormat="1" applyFont="1" applyFill="1" applyAlignment="1" applyProtection="1">
      <alignment horizontal="center" vertical="center" wrapText="1"/>
    </xf>
    <xf numFmtId="3" fontId="20" fillId="2" borderId="0" xfId="0" applyNumberFormat="1" applyFont="1" applyFill="1" applyProtection="1"/>
    <xf numFmtId="0" fontId="19" fillId="2" borderId="0" xfId="12" applyFont="1" applyFill="1" applyProtection="1"/>
    <xf numFmtId="0" fontId="11" fillId="10" borderId="0" xfId="0" applyFont="1" applyFill="1" applyAlignment="1" applyProtection="1">
      <alignment horizontal="left" vertical="center" indent="13"/>
    </xf>
    <xf numFmtId="0" fontId="13" fillId="10" borderId="0" xfId="0" applyFont="1" applyFill="1" applyAlignment="1" applyProtection="1">
      <alignment horizontal="center" vertical="center"/>
    </xf>
    <xf numFmtId="0" fontId="0" fillId="10" borderId="0" xfId="0" applyFill="1" applyProtection="1"/>
    <xf numFmtId="0" fontId="30" fillId="10" borderId="0" xfId="0" applyFont="1" applyFill="1" applyProtection="1"/>
    <xf numFmtId="0" fontId="72" fillId="2" borderId="0" xfId="13" applyFont="1" applyFill="1" applyProtection="1"/>
    <xf numFmtId="0" fontId="19" fillId="2" borderId="0" xfId="13" applyFont="1" applyFill="1" applyProtection="1"/>
    <xf numFmtId="0" fontId="16" fillId="2" borderId="5" xfId="13" applyFont="1" applyFill="1" applyBorder="1" applyAlignment="1" applyProtection="1">
      <alignment horizontal="center"/>
    </xf>
    <xf numFmtId="0" fontId="72" fillId="6" borderId="113" xfId="13" applyFont="1" applyFill="1" applyBorder="1" applyAlignment="1" applyProtection="1">
      <alignment vertical="top" wrapText="1"/>
    </xf>
    <xf numFmtId="0" fontId="18" fillId="6" borderId="119" xfId="13" applyFont="1" applyFill="1" applyBorder="1" applyAlignment="1" applyProtection="1">
      <alignment horizontal="center" vertical="center" wrapText="1"/>
    </xf>
    <xf numFmtId="0" fontId="18" fillId="6" borderId="24" xfId="13" applyFont="1" applyFill="1" applyBorder="1" applyAlignment="1" applyProtection="1">
      <alignment horizontal="center" vertical="center" wrapText="1"/>
    </xf>
    <xf numFmtId="0" fontId="18" fillId="6" borderId="113" xfId="13" applyFont="1" applyFill="1" applyBorder="1" applyAlignment="1" applyProtection="1">
      <alignment horizontal="center" vertical="center" wrapText="1"/>
    </xf>
    <xf numFmtId="0" fontId="18" fillId="6" borderId="19" xfId="13" applyFont="1" applyFill="1" applyBorder="1" applyAlignment="1" applyProtection="1">
      <alignment horizontal="left" vertical="center" wrapText="1"/>
    </xf>
    <xf numFmtId="3" fontId="29" fillId="0" borderId="121" xfId="9" applyNumberFormat="1" applyFont="1" applyFill="1" applyBorder="1" applyAlignment="1" applyProtection="1">
      <alignment horizontal="right" vertical="center" wrapText="1"/>
    </xf>
    <xf numFmtId="3" fontId="29" fillId="0" borderId="122" xfId="9" applyNumberFormat="1" applyFont="1" applyFill="1" applyBorder="1" applyAlignment="1" applyProtection="1">
      <alignment horizontal="right" vertical="center" wrapText="1"/>
    </xf>
    <xf numFmtId="3" fontId="29" fillId="0" borderId="105" xfId="9" applyNumberFormat="1" applyFont="1" applyFill="1" applyBorder="1" applyAlignment="1" applyProtection="1">
      <alignment horizontal="right" vertical="center" wrapText="1"/>
    </xf>
    <xf numFmtId="3" fontId="29" fillId="0" borderId="39" xfId="9" applyNumberFormat="1" applyFont="1" applyFill="1" applyBorder="1" applyAlignment="1" applyProtection="1">
      <alignment horizontal="right" vertical="center" wrapText="1"/>
    </xf>
    <xf numFmtId="3" fontId="29" fillId="0" borderId="123" xfId="9" applyNumberFormat="1" applyFont="1" applyFill="1" applyBorder="1" applyAlignment="1" applyProtection="1">
      <alignment horizontal="right" vertical="center" wrapText="1"/>
    </xf>
    <xf numFmtId="3" fontId="29" fillId="0" borderId="23" xfId="9" applyNumberFormat="1" applyFont="1" applyFill="1" applyBorder="1" applyAlignment="1" applyProtection="1">
      <alignment horizontal="right" vertical="center" wrapText="1"/>
    </xf>
    <xf numFmtId="0" fontId="18" fillId="6" borderId="23" xfId="13" applyFont="1" applyFill="1" applyBorder="1" applyAlignment="1" applyProtection="1">
      <alignment horizontal="left" vertical="center" wrapText="1"/>
    </xf>
    <xf numFmtId="0" fontId="19" fillId="6" borderId="23" xfId="13" applyFont="1" applyFill="1" applyBorder="1" applyAlignment="1" applyProtection="1">
      <alignment horizontal="left" vertical="center" wrapText="1" indent="1"/>
    </xf>
    <xf numFmtId="3" fontId="30" fillId="0" borderId="121" xfId="9" applyNumberFormat="1" applyFont="1" applyFill="1" applyBorder="1" applyAlignment="1" applyProtection="1">
      <alignment horizontal="right" vertical="center" wrapText="1"/>
    </xf>
    <xf numFmtId="3" fontId="30" fillId="0" borderId="122" xfId="9" applyNumberFormat="1" applyFont="1" applyFill="1" applyBorder="1" applyAlignment="1" applyProtection="1">
      <alignment horizontal="right" vertical="center" wrapText="1"/>
    </xf>
    <xf numFmtId="3" fontId="30" fillId="0" borderId="109" xfId="9" applyNumberFormat="1" applyFont="1" applyFill="1" applyBorder="1" applyAlignment="1" applyProtection="1">
      <alignment horizontal="right" vertical="center" wrapText="1"/>
    </xf>
    <xf numFmtId="3" fontId="30" fillId="0" borderId="25" xfId="9" applyNumberFormat="1" applyFont="1" applyFill="1" applyBorder="1" applyAlignment="1" applyProtection="1">
      <alignment horizontal="right" vertical="center" wrapText="1"/>
    </xf>
    <xf numFmtId="3" fontId="30" fillId="0" borderId="123" xfId="9" applyNumberFormat="1" applyFont="1" applyFill="1" applyBorder="1" applyAlignment="1" applyProtection="1">
      <alignment horizontal="right" vertical="center" wrapText="1"/>
    </xf>
    <xf numFmtId="3" fontId="30" fillId="0" borderId="23" xfId="9" applyNumberFormat="1" applyFont="1" applyFill="1" applyBorder="1" applyAlignment="1" applyProtection="1">
      <alignment horizontal="right" vertical="center" wrapText="1"/>
    </xf>
    <xf numFmtId="3" fontId="30" fillId="0" borderId="105" xfId="9" applyNumberFormat="1" applyFont="1" applyFill="1" applyBorder="1" applyAlignment="1" applyProtection="1">
      <alignment horizontal="right" vertical="center" wrapText="1"/>
    </xf>
    <xf numFmtId="3" fontId="30" fillId="0" borderId="39" xfId="9" applyNumberFormat="1" applyFont="1" applyFill="1" applyBorder="1" applyAlignment="1" applyProtection="1">
      <alignment horizontal="right" vertical="center" wrapText="1"/>
    </xf>
    <xf numFmtId="3" fontId="30" fillId="0" borderId="0" xfId="9" applyNumberFormat="1" applyFont="1" applyFill="1" applyAlignment="1" applyProtection="1">
      <alignment horizontal="right" vertical="center" wrapText="1"/>
    </xf>
    <xf numFmtId="0" fontId="19" fillId="6" borderId="23" xfId="9" applyFont="1" applyFill="1" applyBorder="1" applyAlignment="1" applyProtection="1">
      <alignment horizontal="left" vertical="center" wrapText="1" indent="2"/>
    </xf>
    <xf numFmtId="3" fontId="29" fillId="0" borderId="0" xfId="9" applyNumberFormat="1" applyFont="1" applyFill="1" applyAlignment="1" applyProtection="1">
      <alignment horizontal="right" vertical="center" wrapText="1"/>
    </xf>
    <xf numFmtId="0" fontId="19" fillId="6" borderId="23" xfId="13" quotePrefix="1" applyFont="1" applyFill="1" applyBorder="1" applyAlignment="1" applyProtection="1">
      <alignment horizontal="left" vertical="center" wrapText="1" indent="1"/>
    </xf>
    <xf numFmtId="3" fontId="29" fillId="0" borderId="102" xfId="9" applyNumberFormat="1" applyFont="1" applyFill="1" applyBorder="1" applyAlignment="1" applyProtection="1">
      <alignment horizontal="right" vertical="center" wrapText="1"/>
    </xf>
    <xf numFmtId="3" fontId="29" fillId="0" borderId="124" xfId="9" applyNumberFormat="1" applyFont="1" applyFill="1" applyBorder="1" applyAlignment="1" applyProtection="1">
      <alignment horizontal="right" vertical="center" wrapText="1"/>
    </xf>
    <xf numFmtId="3" fontId="29" fillId="0" borderId="113" xfId="9" applyNumberFormat="1" applyFont="1" applyFill="1" applyBorder="1" applyAlignment="1" applyProtection="1">
      <alignment horizontal="right" vertical="center" wrapText="1"/>
    </xf>
    <xf numFmtId="3" fontId="29" fillId="0" borderId="21" xfId="9" applyNumberFormat="1" applyFont="1" applyFill="1" applyBorder="1" applyAlignment="1" applyProtection="1">
      <alignment horizontal="right" vertical="center" wrapText="1"/>
    </xf>
    <xf numFmtId="3" fontId="29" fillId="0" borderId="5" xfId="9" applyNumberFormat="1" applyFont="1" applyFill="1" applyBorder="1" applyAlignment="1" applyProtection="1">
      <alignment horizontal="right" vertical="center" wrapText="1"/>
    </xf>
    <xf numFmtId="3" fontId="29" fillId="0" borderId="22" xfId="9" applyNumberFormat="1" applyFont="1" applyFill="1" applyBorder="1" applyAlignment="1" applyProtection="1">
      <alignment horizontal="right" vertical="center" wrapText="1"/>
    </xf>
    <xf numFmtId="0" fontId="18" fillId="6" borderId="6" xfId="13" applyFont="1" applyFill="1" applyBorder="1" applyAlignment="1" applyProtection="1">
      <alignment horizontal="left" vertical="center" wrapText="1"/>
    </xf>
    <xf numFmtId="0" fontId="18" fillId="6" borderId="22" xfId="13" applyFont="1" applyFill="1" applyBorder="1" applyAlignment="1" applyProtection="1">
      <alignment horizontal="left" vertical="center" wrapText="1"/>
    </xf>
    <xf numFmtId="3" fontId="29" fillId="7" borderId="124" xfId="9" applyNumberFormat="1" applyFont="1" applyFill="1" applyBorder="1" applyAlignment="1" applyProtection="1">
      <alignment horizontal="right" vertical="center" wrapText="1"/>
    </xf>
    <xf numFmtId="3" fontId="29" fillId="0" borderId="125" xfId="9" applyNumberFormat="1" applyFont="1" applyFill="1" applyBorder="1" applyAlignment="1" applyProtection="1">
      <alignment horizontal="right" vertical="center" wrapText="1"/>
    </xf>
    <xf numFmtId="3" fontId="29" fillId="0" borderId="26" xfId="9" applyNumberFormat="1" applyFont="1" applyFill="1" applyBorder="1" applyAlignment="1" applyProtection="1">
      <alignment horizontal="right" vertical="center" wrapText="1"/>
    </xf>
    <xf numFmtId="3" fontId="29" fillId="0" borderId="126" xfId="9" applyNumberFormat="1" applyFont="1" applyFill="1" applyBorder="1" applyAlignment="1" applyProtection="1">
      <alignment horizontal="right" vertical="center" wrapText="1"/>
    </xf>
    <xf numFmtId="0" fontId="16" fillId="2" borderId="0" xfId="13" applyFont="1" applyFill="1" applyAlignment="1" applyProtection="1">
      <alignment horizontal="left" vertical="center"/>
    </xf>
    <xf numFmtId="0" fontId="73" fillId="2" borderId="0" xfId="13" quotePrefix="1" applyFont="1" applyFill="1" applyAlignment="1" applyProtection="1">
      <alignment horizontal="center" vertical="center" wrapText="1"/>
    </xf>
    <xf numFmtId="0" fontId="73" fillId="2" borderId="0" xfId="13" applyFont="1" applyFill="1" applyAlignment="1" applyProtection="1">
      <alignment horizontal="center" vertical="center" wrapText="1"/>
    </xf>
    <xf numFmtId="0" fontId="0" fillId="2" borderId="0" xfId="13" applyFont="1" applyFill="1" applyAlignment="1" applyProtection="1">
      <alignment horizontal="left" vertical="center" wrapText="1"/>
    </xf>
    <xf numFmtId="0" fontId="16" fillId="0" borderId="0" xfId="0" applyFont="1" applyAlignment="1" applyProtection="1">
      <alignment vertical="top"/>
    </xf>
    <xf numFmtId="0" fontId="11" fillId="0" borderId="0" xfId="0" applyFont="1" applyAlignment="1" applyProtection="1">
      <alignment horizontal="left" vertical="center" indent="13"/>
    </xf>
    <xf numFmtId="0" fontId="30" fillId="0" borderId="0" xfId="0" applyFont="1" applyProtection="1"/>
    <xf numFmtId="0" fontId="72" fillId="2" borderId="0" xfId="9" applyFont="1" applyFill="1" applyProtection="1"/>
    <xf numFmtId="0" fontId="19" fillId="2" borderId="0" xfId="9" applyFont="1" applyFill="1" applyProtection="1"/>
    <xf numFmtId="0" fontId="72" fillId="6" borderId="48" xfId="9" applyFont="1" applyFill="1" applyBorder="1" applyAlignment="1" applyProtection="1">
      <alignment vertical="top" wrapText="1"/>
    </xf>
    <xf numFmtId="0" fontId="18" fillId="3" borderId="0" xfId="9" applyFont="1" applyFill="1" applyAlignment="1" applyProtection="1">
      <alignment horizontal="center" vertical="center" wrapText="1"/>
    </xf>
    <xf numFmtId="0" fontId="18" fillId="6" borderId="48" xfId="9" applyFont="1" applyFill="1" applyBorder="1" applyAlignment="1" applyProtection="1">
      <alignment vertical="top" wrapText="1"/>
    </xf>
    <xf numFmtId="0" fontId="16" fillId="2" borderId="26" xfId="9" applyFont="1" applyFill="1" applyBorder="1" applyAlignment="1" applyProtection="1">
      <alignment horizontal="center"/>
    </xf>
    <xf numFmtId="0" fontId="18" fillId="6" borderId="49" xfId="9" applyFont="1" applyFill="1" applyBorder="1" applyAlignment="1" applyProtection="1">
      <alignment horizontal="center" vertical="top" wrapText="1"/>
    </xf>
    <xf numFmtId="0" fontId="18" fillId="3" borderId="5" xfId="9" applyFont="1" applyFill="1" applyBorder="1" applyAlignment="1" applyProtection="1">
      <alignment horizontal="center" vertical="center" wrapText="1"/>
    </xf>
    <xf numFmtId="0" fontId="18" fillId="6" borderId="19" xfId="9" applyFont="1" applyFill="1" applyBorder="1" applyAlignment="1" applyProtection="1">
      <alignment horizontal="left" vertical="center" wrapText="1"/>
    </xf>
    <xf numFmtId="3" fontId="29" fillId="0" borderId="45" xfId="9" applyNumberFormat="1" applyFont="1" applyFill="1" applyBorder="1" applyAlignment="1" applyProtection="1">
      <alignment horizontal="right" vertical="center" wrapText="1"/>
    </xf>
    <xf numFmtId="3" fontId="29" fillId="0" borderId="28" xfId="9" applyNumberFormat="1" applyFont="1" applyFill="1" applyBorder="1" applyAlignment="1" applyProtection="1">
      <alignment horizontal="right" vertical="center" wrapText="1"/>
    </xf>
    <xf numFmtId="3" fontId="29" fillId="0" borderId="4" xfId="9" applyNumberFormat="1" applyFont="1" applyFill="1" applyBorder="1" applyAlignment="1" applyProtection="1">
      <alignment horizontal="right" vertical="center" wrapText="1"/>
    </xf>
    <xf numFmtId="0" fontId="18" fillId="6" borderId="23" xfId="9" applyFont="1" applyFill="1" applyBorder="1" applyAlignment="1" applyProtection="1">
      <alignment horizontal="left" vertical="center" wrapText="1"/>
    </xf>
    <xf numFmtId="3" fontId="29" fillId="0" borderId="48" xfId="9" applyNumberFormat="1" applyFont="1" applyFill="1" applyBorder="1" applyAlignment="1" applyProtection="1">
      <alignment horizontal="right" vertical="center" wrapText="1"/>
    </xf>
    <xf numFmtId="0" fontId="19" fillId="6" borderId="23" xfId="9" applyFont="1" applyFill="1" applyBorder="1" applyAlignment="1" applyProtection="1">
      <alignment horizontal="left" vertical="center" wrapText="1" indent="1"/>
    </xf>
    <xf numFmtId="3" fontId="30" fillId="0" borderId="48" xfId="9" applyNumberFormat="1" applyFont="1" applyFill="1" applyBorder="1" applyAlignment="1" applyProtection="1">
      <alignment horizontal="right" vertical="center" wrapText="1"/>
    </xf>
    <xf numFmtId="3" fontId="30" fillId="8" borderId="39" xfId="9" applyNumberFormat="1" applyFont="1" applyFill="1" applyBorder="1" applyAlignment="1" applyProtection="1">
      <alignment horizontal="right" vertical="center" wrapText="1"/>
    </xf>
    <xf numFmtId="0" fontId="19" fillId="6" borderId="22" xfId="9" applyFont="1" applyFill="1" applyBorder="1" applyAlignment="1" applyProtection="1">
      <alignment horizontal="left" vertical="center" wrapText="1" indent="1"/>
    </xf>
    <xf numFmtId="3" fontId="30" fillId="0" borderId="49" xfId="9" applyNumberFormat="1" applyFont="1" applyFill="1" applyBorder="1" applyAlignment="1" applyProtection="1">
      <alignment horizontal="right" vertical="center" wrapText="1"/>
    </xf>
    <xf numFmtId="3" fontId="30" fillId="0" borderId="21" xfId="9" applyNumberFormat="1" applyFont="1" applyFill="1" applyBorder="1" applyAlignment="1" applyProtection="1">
      <alignment horizontal="right" vertical="center" wrapText="1"/>
    </xf>
    <xf numFmtId="3" fontId="30" fillId="0" borderId="5" xfId="9" applyNumberFormat="1" applyFont="1" applyFill="1" applyBorder="1" applyAlignment="1" applyProtection="1">
      <alignment horizontal="right" vertical="center" wrapText="1"/>
    </xf>
    <xf numFmtId="0" fontId="18" fillId="6" borderId="6" xfId="9" applyFont="1" applyFill="1" applyBorder="1" applyAlignment="1" applyProtection="1">
      <alignment horizontal="left" vertical="center" wrapText="1"/>
    </xf>
    <xf numFmtId="3" fontId="29" fillId="0" borderId="42" xfId="9" applyNumberFormat="1" applyFont="1" applyFill="1" applyBorder="1" applyAlignment="1" applyProtection="1">
      <alignment horizontal="right" vertical="center" wrapText="1"/>
    </xf>
    <xf numFmtId="3" fontId="29" fillId="0" borderId="16" xfId="9" applyNumberFormat="1" applyFont="1" applyFill="1" applyBorder="1" applyAlignment="1" applyProtection="1">
      <alignment horizontal="right" vertical="center" wrapText="1"/>
    </xf>
    <xf numFmtId="3" fontId="29" fillId="0" borderId="43" xfId="9" applyNumberFormat="1" applyFont="1" applyFill="1" applyBorder="1" applyAlignment="1" applyProtection="1">
      <alignment horizontal="right" vertical="center" wrapText="1"/>
    </xf>
    <xf numFmtId="3" fontId="29" fillId="8" borderId="6" xfId="9" applyNumberFormat="1" applyFont="1" applyFill="1" applyBorder="1" applyAlignment="1" applyProtection="1">
      <alignment horizontal="right" vertical="center" wrapText="1"/>
    </xf>
    <xf numFmtId="0" fontId="18" fillId="6" borderId="22" xfId="9" applyFont="1" applyFill="1" applyBorder="1" applyAlignment="1" applyProtection="1">
      <alignment horizontal="left" vertical="center" wrapText="1"/>
    </xf>
    <xf numFmtId="3" fontId="29" fillId="0" borderId="6" xfId="9" applyNumberFormat="1" applyFont="1" applyFill="1" applyBorder="1" applyAlignment="1" applyProtection="1">
      <alignment horizontal="right" vertical="center" wrapText="1"/>
    </xf>
    <xf numFmtId="0" fontId="18" fillId="3" borderId="45" xfId="9" applyFont="1" applyFill="1" applyBorder="1" applyAlignment="1" applyProtection="1">
      <alignment vertical="center" wrapText="1"/>
    </xf>
    <xf numFmtId="0" fontId="0" fillId="3" borderId="4" xfId="0" applyFill="1" applyBorder="1" applyAlignment="1" applyProtection="1">
      <alignment horizontal="right" vertical="center" wrapText="1"/>
    </xf>
    <xf numFmtId="0" fontId="0" fillId="3" borderId="46" xfId="0" applyFill="1" applyBorder="1" applyAlignment="1" applyProtection="1">
      <alignment horizontal="right" vertical="center" wrapText="1"/>
    </xf>
    <xf numFmtId="0" fontId="19" fillId="6" borderId="42" xfId="9" applyFont="1" applyFill="1" applyBorder="1" applyAlignment="1" applyProtection="1">
      <alignment vertical="center" wrapText="1"/>
    </xf>
    <xf numFmtId="3" fontId="30" fillId="0" borderId="6" xfId="9" applyNumberFormat="1" applyFont="1" applyFill="1" applyBorder="1" applyAlignment="1" applyProtection="1">
      <alignment horizontal="right" vertical="center" wrapText="1"/>
    </xf>
    <xf numFmtId="3" fontId="29" fillId="8" borderId="49" xfId="9" applyNumberFormat="1" applyFont="1" applyFill="1" applyBorder="1" applyAlignment="1" applyProtection="1">
      <alignment horizontal="right" vertical="center" wrapText="1"/>
    </xf>
    <xf numFmtId="3" fontId="29" fillId="8" borderId="5" xfId="9" applyNumberFormat="1" applyFont="1" applyFill="1" applyBorder="1" applyAlignment="1" applyProtection="1">
      <alignment horizontal="right" vertical="center" wrapText="1"/>
    </xf>
    <xf numFmtId="3" fontId="74" fillId="8" borderId="26" xfId="9" applyNumberFormat="1" applyFont="1" applyFill="1" applyBorder="1" applyAlignment="1" applyProtection="1">
      <alignment horizontal="right" vertical="center" wrapText="1"/>
    </xf>
    <xf numFmtId="3" fontId="29" fillId="8" borderId="42" xfId="9" applyNumberFormat="1" applyFont="1" applyFill="1" applyBorder="1" applyAlignment="1" applyProtection="1">
      <alignment horizontal="right" vertical="center" wrapText="1"/>
    </xf>
    <xf numFmtId="3" fontId="29" fillId="8" borderId="43" xfId="9" applyNumberFormat="1" applyFont="1" applyFill="1" applyBorder="1" applyAlignment="1" applyProtection="1">
      <alignment horizontal="right" vertical="center" wrapText="1"/>
    </xf>
    <xf numFmtId="3" fontId="74" fillId="8" borderId="7" xfId="9" applyNumberFormat="1" applyFont="1" applyFill="1" applyBorder="1" applyAlignment="1" applyProtection="1">
      <alignment horizontal="right" vertical="center" wrapText="1"/>
    </xf>
    <xf numFmtId="0" fontId="16" fillId="2" borderId="0" xfId="9" applyFont="1" applyFill="1" applyAlignment="1" applyProtection="1">
      <alignment horizontal="left" vertical="center"/>
    </xf>
    <xf numFmtId="0" fontId="16" fillId="2" borderId="0" xfId="0" applyFont="1" applyFill="1" applyProtection="1"/>
    <xf numFmtId="0" fontId="51" fillId="2" borderId="0" xfId="0" applyFont="1" applyFill="1" applyProtection="1"/>
    <xf numFmtId="0" fontId="75" fillId="2" borderId="0" xfId="0" applyFont="1" applyFill="1" applyProtection="1"/>
    <xf numFmtId="0" fontId="51" fillId="3" borderId="115" xfId="0" applyFont="1" applyFill="1" applyBorder="1" applyAlignment="1" applyProtection="1">
      <alignment horizontal="left" vertical="top" wrapText="1"/>
    </xf>
    <xf numFmtId="0" fontId="51" fillId="3" borderId="78" xfId="0" applyFont="1" applyFill="1" applyBorder="1" applyAlignment="1" applyProtection="1">
      <alignment horizontal="left" vertical="top" wrapText="1" indent="1"/>
    </xf>
    <xf numFmtId="0" fontId="51" fillId="3" borderId="29" xfId="0" applyFont="1" applyFill="1" applyBorder="1" applyAlignment="1" applyProtection="1">
      <alignment horizontal="left" vertical="top" wrapText="1"/>
    </xf>
    <xf numFmtId="0" fontId="16" fillId="2" borderId="0" xfId="0" applyFont="1" applyFill="1" applyAlignment="1" applyProtection="1">
      <alignment horizontal="center" vertical="center"/>
    </xf>
    <xf numFmtId="0" fontId="51" fillId="3" borderId="116" xfId="0" applyFont="1" applyFill="1" applyBorder="1" applyAlignment="1" applyProtection="1">
      <alignment horizontal="left" vertical="top" wrapText="1"/>
    </xf>
    <xf numFmtId="0" fontId="51" fillId="3" borderId="111" xfId="0" applyFont="1" applyFill="1" applyBorder="1" applyAlignment="1" applyProtection="1">
      <alignment horizontal="left" vertical="top" wrapText="1"/>
    </xf>
    <xf numFmtId="0" fontId="16" fillId="2" borderId="0" xfId="0" applyFont="1" applyFill="1" applyAlignment="1" applyProtection="1">
      <alignment horizontal="left" indent="1"/>
    </xf>
    <xf numFmtId="0" fontId="51" fillId="3" borderId="127" xfId="0" applyFont="1" applyFill="1" applyBorder="1" applyAlignment="1" applyProtection="1">
      <alignment horizontal="left" vertical="center" wrapText="1"/>
    </xf>
    <xf numFmtId="3" fontId="66" fillId="0" borderId="80" xfId="0" applyNumberFormat="1" applyFont="1" applyFill="1" applyBorder="1" applyAlignment="1" applyProtection="1">
      <alignment horizontal="center" vertical="center" wrapText="1"/>
    </xf>
    <xf numFmtId="3" fontId="66" fillId="0" borderId="81" xfId="0" applyNumberFormat="1" applyFont="1" applyFill="1" applyBorder="1" applyAlignment="1" applyProtection="1">
      <alignment horizontal="center" vertical="center" wrapText="1"/>
    </xf>
    <xf numFmtId="3" fontId="20" fillId="0" borderId="81" xfId="0" applyNumberFormat="1" applyFont="1" applyFill="1" applyBorder="1" applyAlignment="1" applyProtection="1">
      <alignment horizontal="center" vertical="center" wrapText="1"/>
    </xf>
    <xf numFmtId="3" fontId="66" fillId="0" borderId="82" xfId="0" applyNumberFormat="1" applyFont="1" applyFill="1" applyBorder="1" applyAlignment="1" applyProtection="1">
      <alignment horizontal="center" vertical="center" wrapText="1"/>
    </xf>
    <xf numFmtId="3" fontId="66" fillId="0" borderId="86" xfId="0" applyNumberFormat="1" applyFont="1" applyFill="1" applyBorder="1" applyAlignment="1" applyProtection="1">
      <alignment horizontal="center" vertical="center" wrapText="1"/>
    </xf>
    <xf numFmtId="3" fontId="66" fillId="0" borderId="89" xfId="0" applyNumberFormat="1" applyFont="1" applyFill="1" applyBorder="1" applyAlignment="1" applyProtection="1">
      <alignment horizontal="center" vertical="center" wrapText="1"/>
    </xf>
    <xf numFmtId="3" fontId="66" fillId="0" borderId="90" xfId="0" applyNumberFormat="1" applyFont="1" applyFill="1" applyBorder="1" applyAlignment="1" applyProtection="1">
      <alignment horizontal="center" vertical="center" wrapText="1"/>
    </xf>
    <xf numFmtId="3" fontId="20" fillId="0" borderId="90" xfId="0" applyNumberFormat="1" applyFont="1" applyFill="1" applyBorder="1" applyAlignment="1" applyProtection="1">
      <alignment horizontal="center" vertical="center" wrapText="1"/>
    </xf>
    <xf numFmtId="3" fontId="66" fillId="0" borderId="91" xfId="0" applyNumberFormat="1" applyFont="1" applyFill="1" applyBorder="1" applyAlignment="1" applyProtection="1">
      <alignment horizontal="center" vertical="center" wrapText="1"/>
    </xf>
    <xf numFmtId="3" fontId="66" fillId="0" borderId="93" xfId="0" applyNumberFormat="1" applyFont="1" applyFill="1" applyBorder="1" applyAlignment="1" applyProtection="1">
      <alignment horizontal="center" vertical="center" wrapText="1"/>
    </xf>
    <xf numFmtId="3" fontId="66" fillId="0" borderId="96" xfId="0" applyNumberFormat="1" applyFont="1" applyFill="1" applyBorder="1" applyAlignment="1" applyProtection="1">
      <alignment horizontal="center" vertical="center" wrapText="1"/>
    </xf>
    <xf numFmtId="3" fontId="66" fillId="0" borderId="97" xfId="0" applyNumberFormat="1" applyFont="1" applyFill="1" applyBorder="1" applyAlignment="1" applyProtection="1">
      <alignment horizontal="center" vertical="center" wrapText="1"/>
    </xf>
    <xf numFmtId="3" fontId="20" fillId="0" borderId="97" xfId="0" applyNumberFormat="1" applyFont="1" applyFill="1" applyBorder="1" applyAlignment="1" applyProtection="1">
      <alignment horizontal="center" vertical="center" wrapText="1"/>
    </xf>
    <xf numFmtId="3" fontId="66" fillId="0" borderId="98" xfId="0" applyNumberFormat="1" applyFont="1" applyFill="1" applyBorder="1" applyAlignment="1" applyProtection="1">
      <alignment horizontal="center" vertical="center" wrapText="1"/>
    </xf>
    <xf numFmtId="3" fontId="66" fillId="0" borderId="100" xfId="0" applyNumberFormat="1" applyFont="1" applyFill="1" applyBorder="1" applyAlignment="1" applyProtection="1">
      <alignment horizontal="center" vertical="center" wrapText="1"/>
    </xf>
    <xf numFmtId="0" fontId="51" fillId="3" borderId="78" xfId="0" applyFont="1" applyFill="1" applyBorder="1" applyAlignment="1" applyProtection="1">
      <alignment horizontal="left" vertical="center" wrapText="1"/>
    </xf>
    <xf numFmtId="0" fontId="51" fillId="3" borderId="29" xfId="0" applyFont="1" applyFill="1" applyBorder="1" applyAlignment="1" applyProtection="1">
      <alignment horizontal="left" vertical="center" wrapText="1"/>
    </xf>
    <xf numFmtId="0" fontId="51" fillId="3" borderId="108" xfId="0" applyFont="1" applyFill="1" applyBorder="1" applyAlignment="1" applyProtection="1">
      <alignment horizontal="left" vertical="top" wrapText="1"/>
    </xf>
    <xf numFmtId="0" fontId="51" fillId="3" borderId="24" xfId="0" applyFont="1" applyFill="1" applyBorder="1" applyAlignment="1" applyProtection="1">
      <alignment horizontal="center" vertical="center" wrapText="1"/>
    </xf>
    <xf numFmtId="3" fontId="20" fillId="0" borderId="80" xfId="0" applyNumberFormat="1" applyFont="1" applyFill="1" applyBorder="1" applyAlignment="1" applyProtection="1">
      <alignment horizontal="center" vertical="center" wrapText="1"/>
    </xf>
    <xf numFmtId="3" fontId="20" fillId="0" borderId="84" xfId="0" applyNumberFormat="1" applyFont="1" applyFill="1" applyBorder="1" applyAlignment="1" applyProtection="1">
      <alignment horizontal="center" vertical="center" wrapText="1"/>
    </xf>
    <xf numFmtId="3" fontId="20" fillId="0" borderId="89" xfId="0" applyNumberFormat="1" applyFont="1" applyFill="1" applyBorder="1" applyAlignment="1" applyProtection="1">
      <alignment horizontal="center" vertical="center" wrapText="1"/>
    </xf>
    <xf numFmtId="3" fontId="20" fillId="0" borderId="93" xfId="0" applyNumberFormat="1" applyFont="1" applyFill="1" applyBorder="1" applyAlignment="1" applyProtection="1">
      <alignment horizontal="center" vertical="center" wrapText="1"/>
    </xf>
    <xf numFmtId="3" fontId="20" fillId="8" borderId="90" xfId="0" applyNumberFormat="1" applyFont="1" applyFill="1" applyBorder="1" applyAlignment="1" applyProtection="1">
      <alignment horizontal="center" vertical="center" wrapText="1"/>
    </xf>
    <xf numFmtId="3" fontId="20" fillId="8" borderId="89" xfId="0" applyNumberFormat="1" applyFont="1" applyFill="1" applyBorder="1" applyAlignment="1" applyProtection="1">
      <alignment horizontal="center" vertical="center" wrapText="1"/>
    </xf>
    <xf numFmtId="3" fontId="20" fillId="8" borderId="93" xfId="0" applyNumberFormat="1" applyFont="1" applyFill="1" applyBorder="1" applyAlignment="1" applyProtection="1">
      <alignment horizontal="center" vertical="center" wrapText="1"/>
    </xf>
    <xf numFmtId="3" fontId="20" fillId="0" borderId="96" xfId="0" applyNumberFormat="1" applyFont="1" applyFill="1" applyBorder="1" applyAlignment="1" applyProtection="1">
      <alignment horizontal="center" vertical="center" wrapText="1"/>
    </xf>
    <xf numFmtId="3" fontId="20" fillId="0" borderId="100" xfId="0" applyNumberFormat="1" applyFont="1" applyFill="1" applyBorder="1" applyAlignment="1" applyProtection="1">
      <alignment horizontal="center" vertical="center" wrapText="1"/>
    </xf>
    <xf numFmtId="0" fontId="16" fillId="2" borderId="0" xfId="1" applyFont="1" applyFill="1" applyProtection="1"/>
    <xf numFmtId="0" fontId="49" fillId="2" borderId="0" xfId="1" applyFont="1" applyFill="1" applyProtection="1"/>
    <xf numFmtId="0" fontId="78" fillId="2" borderId="0" xfId="1" applyFont="1" applyFill="1" applyProtection="1"/>
    <xf numFmtId="0" fontId="51" fillId="3" borderId="18" xfId="1" applyFont="1" applyFill="1" applyBorder="1" applyAlignment="1" applyProtection="1">
      <alignment horizontal="center" vertical="center" wrapText="1"/>
    </xf>
    <xf numFmtId="0" fontId="51" fillId="3" borderId="48" xfId="1" applyFont="1" applyFill="1" applyBorder="1" applyAlignment="1" applyProtection="1">
      <alignment horizontal="center" vertical="center" wrapText="1"/>
    </xf>
    <xf numFmtId="0" fontId="51" fillId="3" borderId="78" xfId="1" applyFont="1" applyFill="1" applyBorder="1" applyAlignment="1" applyProtection="1">
      <alignment horizontal="left" vertical="center" wrapText="1"/>
    </xf>
    <xf numFmtId="0" fontId="51" fillId="3" borderId="34" xfId="1" applyFont="1" applyFill="1" applyBorder="1" applyAlignment="1" applyProtection="1">
      <alignment horizontal="left" vertical="center" wrapText="1"/>
    </xf>
    <xf numFmtId="0" fontId="51" fillId="3" borderId="36" xfId="1" applyFont="1" applyFill="1" applyBorder="1" applyAlignment="1" applyProtection="1">
      <alignment horizontal="left" vertical="center" wrapText="1"/>
    </xf>
    <xf numFmtId="0" fontId="51" fillId="3" borderId="109" xfId="1" applyFont="1" applyFill="1" applyBorder="1" applyAlignment="1" applyProtection="1">
      <alignment horizontal="left" vertical="top" wrapText="1"/>
    </xf>
    <xf numFmtId="0" fontId="16" fillId="2" borderId="5" xfId="1" applyFont="1" applyFill="1" applyBorder="1" applyAlignment="1" applyProtection="1">
      <alignment horizontal="center" vertical="center"/>
    </xf>
    <xf numFmtId="0" fontId="51" fillId="3" borderId="49" xfId="1" applyFont="1" applyFill="1" applyBorder="1" applyAlignment="1" applyProtection="1">
      <alignment horizontal="center" vertical="center" wrapText="1"/>
    </xf>
    <xf numFmtId="0" fontId="51" fillId="3" borderId="108" xfId="1" applyFont="1" applyFill="1" applyBorder="1" applyAlignment="1" applyProtection="1">
      <alignment horizontal="left" vertical="top" wrapText="1"/>
    </xf>
    <xf numFmtId="0" fontId="51" fillId="3" borderId="50" xfId="1" applyFont="1" applyFill="1" applyBorder="1" applyAlignment="1" applyProtection="1">
      <alignment horizontal="left" vertical="top" wrapText="1"/>
    </xf>
    <xf numFmtId="0" fontId="51" fillId="3" borderId="119" xfId="1" applyFont="1" applyFill="1" applyBorder="1" applyAlignment="1" applyProtection="1">
      <alignment horizontal="left" vertical="top" wrapText="1"/>
    </xf>
    <xf numFmtId="0" fontId="51" fillId="3" borderId="50" xfId="1" applyFont="1" applyFill="1" applyBorder="1" applyAlignment="1" applyProtection="1">
      <alignment horizontal="center" vertical="center" wrapText="1"/>
    </xf>
    <xf numFmtId="0" fontId="51" fillId="3" borderId="119" xfId="1" applyFont="1" applyFill="1" applyBorder="1" applyAlignment="1" applyProtection="1">
      <alignment horizontal="center" vertical="center" wrapText="1"/>
    </xf>
    <xf numFmtId="0" fontId="16" fillId="2" borderId="0" xfId="1" applyFont="1" applyFill="1" applyAlignment="1" applyProtection="1">
      <alignment horizontal="left" indent="1"/>
    </xf>
    <xf numFmtId="0" fontId="51" fillId="3" borderId="110" xfId="1" applyFont="1" applyFill="1" applyBorder="1" applyAlignment="1" applyProtection="1">
      <alignment horizontal="left" vertical="center" wrapText="1"/>
    </xf>
    <xf numFmtId="3" fontId="20" fillId="0" borderId="53" xfId="1" applyNumberFormat="1" applyFont="1" applyFill="1" applyBorder="1" applyAlignment="1" applyProtection="1">
      <alignment horizontal="center" vertical="center" wrapText="1"/>
    </xf>
    <xf numFmtId="3" fontId="20" fillId="0" borderId="128" xfId="1" applyNumberFormat="1" applyFont="1" applyFill="1" applyBorder="1" applyAlignment="1" applyProtection="1">
      <alignment horizontal="center" vertical="center" wrapText="1"/>
    </xf>
    <xf numFmtId="3" fontId="20" fillId="0" borderId="54" xfId="1" applyNumberFormat="1" applyFont="1" applyFill="1" applyBorder="1" applyAlignment="1" applyProtection="1">
      <alignment horizontal="center" vertical="center" wrapText="1"/>
    </xf>
    <xf numFmtId="0" fontId="51" fillId="3" borderId="129" xfId="1" applyFont="1" applyFill="1" applyBorder="1" applyAlignment="1" applyProtection="1">
      <alignment horizontal="left" vertical="center" wrapText="1"/>
    </xf>
    <xf numFmtId="3" fontId="20" fillId="0" borderId="59" xfId="1" applyNumberFormat="1" applyFont="1" applyFill="1" applyBorder="1" applyAlignment="1" applyProtection="1">
      <alignment horizontal="center" vertical="center" wrapText="1"/>
    </xf>
    <xf numFmtId="3" fontId="20" fillId="0" borderId="130" xfId="1" applyNumberFormat="1" applyFont="1" applyFill="1" applyBorder="1" applyAlignment="1" applyProtection="1">
      <alignment horizontal="center" vertical="center" wrapText="1"/>
    </xf>
    <xf numFmtId="3" fontId="20" fillId="0" borderId="60" xfId="1" applyNumberFormat="1" applyFont="1" applyFill="1" applyBorder="1" applyAlignment="1" applyProtection="1">
      <alignment horizontal="center" vertical="center" wrapText="1"/>
    </xf>
    <xf numFmtId="0" fontId="51" fillId="3" borderId="131" xfId="1" applyFont="1" applyFill="1" applyBorder="1" applyAlignment="1" applyProtection="1">
      <alignment horizontal="left" vertical="center" wrapText="1"/>
    </xf>
    <xf numFmtId="3" fontId="20" fillId="0" borderId="70" xfId="1" applyNumberFormat="1" applyFont="1" applyFill="1" applyBorder="1" applyAlignment="1" applyProtection="1">
      <alignment horizontal="center" vertical="center" wrapText="1"/>
    </xf>
    <xf numFmtId="3" fontId="20" fillId="0" borderId="132" xfId="1" applyNumberFormat="1" applyFont="1" applyFill="1" applyBorder="1" applyAlignment="1" applyProtection="1">
      <alignment horizontal="center" vertical="center" wrapText="1"/>
    </xf>
    <xf numFmtId="3" fontId="20" fillId="0" borderId="71" xfId="1" applyNumberFormat="1" applyFont="1" applyFill="1" applyBorder="1" applyAlignment="1" applyProtection="1">
      <alignment horizontal="center" vertical="center" wrapText="1"/>
    </xf>
    <xf numFmtId="0" fontId="48" fillId="2" borderId="0" xfId="1" applyFont="1" applyFill="1" applyProtection="1"/>
    <xf numFmtId="3" fontId="20" fillId="11" borderId="59" xfId="1" applyNumberFormat="1" applyFont="1" applyFill="1" applyBorder="1" applyAlignment="1" applyProtection="1">
      <alignment horizontal="center" vertical="center" wrapText="1"/>
    </xf>
    <xf numFmtId="3" fontId="20" fillId="11" borderId="60" xfId="1" applyNumberFormat="1" applyFont="1" applyFill="1" applyBorder="1" applyAlignment="1" applyProtection="1">
      <alignment horizontal="center" vertical="center" wrapText="1"/>
    </xf>
    <xf numFmtId="3" fontId="20" fillId="11" borderId="70" xfId="1" applyNumberFormat="1" applyFont="1" applyFill="1" applyBorder="1" applyAlignment="1" applyProtection="1">
      <alignment horizontal="center" vertical="center" wrapText="1"/>
    </xf>
    <xf numFmtId="3" fontId="20" fillId="11" borderId="71" xfId="1" applyNumberFormat="1" applyFont="1" applyFill="1" applyBorder="1" applyAlignment="1" applyProtection="1">
      <alignment horizontal="center" vertical="center" wrapText="1"/>
    </xf>
    <xf numFmtId="0" fontId="4" fillId="2" borderId="0" xfId="0" applyFont="1" applyFill="1" applyAlignment="1" applyProtection="1">
      <alignment horizontal="center"/>
    </xf>
    <xf numFmtId="0" fontId="0" fillId="2" borderId="4" xfId="0" applyFill="1" applyBorder="1" applyAlignment="1" applyProtection="1">
      <alignment horizontal="left" wrapText="1"/>
    </xf>
    <xf numFmtId="0" fontId="18" fillId="4" borderId="8" xfId="2" applyFont="1" applyFill="1" applyBorder="1" applyAlignment="1" applyProtection="1">
      <alignment horizontal="left" vertical="center" wrapText="1" indent="1"/>
    </xf>
    <xf numFmtId="0" fontId="18" fillId="4" borderId="9" xfId="2" applyFont="1" applyFill="1" applyBorder="1" applyAlignment="1" applyProtection="1">
      <alignment horizontal="left" vertical="center" wrapText="1" indent="1"/>
    </xf>
    <xf numFmtId="0" fontId="18" fillId="4" borderId="10" xfId="2" applyFont="1" applyFill="1" applyBorder="1" applyAlignment="1" applyProtection="1">
      <alignment horizontal="left" vertical="center" wrapText="1" indent="1"/>
    </xf>
    <xf numFmtId="0" fontId="11" fillId="0" borderId="0" xfId="0" applyFont="1" applyAlignment="1" applyProtection="1">
      <alignment horizontal="center" vertical="center"/>
    </xf>
    <xf numFmtId="0" fontId="13" fillId="2" borderId="0" xfId="0" applyFont="1" applyFill="1" applyAlignment="1" applyProtection="1">
      <alignment horizontal="center" vertical="center"/>
    </xf>
    <xf numFmtId="0" fontId="14" fillId="0" borderId="0" xfId="1" applyFont="1" applyAlignment="1" applyProtection="1">
      <alignment horizontal="center" vertical="center"/>
    </xf>
    <xf numFmtId="0" fontId="12" fillId="0" borderId="19" xfId="1" applyFont="1" applyBorder="1" applyAlignment="1" applyProtection="1">
      <alignment horizontal="center" vertical="center" wrapText="1"/>
    </xf>
    <xf numFmtId="0" fontId="0" fillId="0" borderId="23" xfId="0" applyBorder="1" applyAlignment="1" applyProtection="1">
      <alignment horizontal="center" vertical="center" wrapText="1"/>
    </xf>
    <xf numFmtId="0" fontId="17" fillId="3" borderId="19" xfId="1" applyFont="1" applyFill="1" applyBorder="1" applyAlignment="1" applyProtection="1">
      <alignment horizontal="center" vertical="center" wrapText="1"/>
    </xf>
    <xf numFmtId="0" fontId="17" fillId="3" borderId="23" xfId="1" applyFont="1" applyFill="1" applyBorder="1" applyAlignment="1" applyProtection="1">
      <alignment horizontal="center" vertical="center" wrapText="1"/>
    </xf>
    <xf numFmtId="0" fontId="17" fillId="3" borderId="22" xfId="1" applyFont="1" applyFill="1" applyBorder="1" applyAlignment="1" applyProtection="1">
      <alignment horizontal="center" vertical="center" wrapText="1"/>
    </xf>
    <xf numFmtId="0" fontId="35" fillId="2" borderId="0" xfId="0" applyFont="1" applyFill="1" applyAlignment="1" applyProtection="1">
      <alignment horizontal="center" vertical="center"/>
    </xf>
    <xf numFmtId="14" fontId="18" fillId="4" borderId="42" xfId="0" applyNumberFormat="1" applyFont="1" applyFill="1" applyBorder="1" applyAlignment="1" applyProtection="1">
      <alignment horizontal="center" vertical="center" wrapText="1"/>
    </xf>
    <xf numFmtId="14" fontId="18" fillId="4" borderId="43" xfId="0" applyNumberFormat="1" applyFont="1" applyFill="1"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7" xfId="0" applyBorder="1" applyAlignment="1" applyProtection="1">
      <alignment horizontal="center" vertical="center" wrapText="1"/>
    </xf>
    <xf numFmtId="14" fontId="18" fillId="4" borderId="19" xfId="0" quotePrefix="1" applyNumberFormat="1" applyFont="1" applyFill="1" applyBorder="1" applyAlignment="1" applyProtection="1">
      <alignment horizontal="center" vertical="center" wrapText="1"/>
    </xf>
    <xf numFmtId="14" fontId="18" fillId="4" borderId="31" xfId="0" quotePrefix="1" applyNumberFormat="1" applyFont="1" applyFill="1" applyBorder="1" applyAlignment="1" applyProtection="1">
      <alignment horizontal="center" vertical="center" wrapText="1"/>
    </xf>
    <xf numFmtId="0" fontId="13" fillId="0" borderId="0" xfId="0" applyFont="1" applyAlignment="1" applyProtection="1">
      <alignment horizontal="center" vertical="center"/>
    </xf>
    <xf numFmtId="0" fontId="35" fillId="0" borderId="0" xfId="0" applyFont="1" applyAlignment="1" applyProtection="1">
      <alignment horizontal="center" vertical="center"/>
    </xf>
    <xf numFmtId="0" fontId="11" fillId="2" borderId="0" xfId="5" applyFont="1" applyFill="1" applyAlignment="1" applyProtection="1">
      <alignment horizontal="center" vertical="center" wrapText="1"/>
    </xf>
    <xf numFmtId="0" fontId="13" fillId="0" borderId="0" xfId="6" applyFont="1" applyAlignment="1" applyProtection="1">
      <alignment horizontal="center" vertical="center"/>
    </xf>
    <xf numFmtId="0" fontId="35" fillId="0" borderId="0" xfId="4" applyFont="1" applyAlignment="1" applyProtection="1">
      <alignment horizontal="center" vertical="center"/>
    </xf>
    <xf numFmtId="0" fontId="16" fillId="0" borderId="5" xfId="4" applyFont="1" applyBorder="1" applyAlignment="1" applyProtection="1">
      <alignment horizontal="center" vertical="center"/>
    </xf>
    <xf numFmtId="0" fontId="16" fillId="0" borderId="26" xfId="4" applyFont="1" applyBorder="1" applyAlignment="1" applyProtection="1">
      <alignment horizontal="center" vertical="center"/>
    </xf>
    <xf numFmtId="0" fontId="18" fillId="3" borderId="42" xfId="4" quotePrefix="1" applyFont="1" applyFill="1" applyBorder="1" applyAlignment="1" applyProtection="1">
      <alignment horizontal="center" vertical="center" wrapText="1"/>
    </xf>
    <xf numFmtId="0" fontId="18" fillId="3" borderId="43" xfId="4" applyFont="1" applyFill="1" applyBorder="1" applyAlignment="1" applyProtection="1">
      <alignment horizontal="center" vertical="center" wrapText="1"/>
    </xf>
    <xf numFmtId="0" fontId="19" fillId="3" borderId="48" xfId="4" applyFont="1" applyFill="1" applyBorder="1" applyAlignment="1" applyProtection="1">
      <alignment horizontal="left" vertical="center" wrapText="1" indent="1"/>
    </xf>
    <xf numFmtId="0" fontId="19" fillId="3" borderId="25" xfId="4" applyFont="1" applyFill="1" applyBorder="1" applyAlignment="1" applyProtection="1">
      <alignment horizontal="left" vertical="center" wrapText="1" indent="1"/>
    </xf>
    <xf numFmtId="0" fontId="16" fillId="2" borderId="61" xfId="4" applyFont="1" applyFill="1" applyBorder="1" applyAlignment="1" applyProtection="1">
      <alignment horizontal="center" vertical="center" wrapText="1"/>
    </xf>
    <xf numFmtId="0" fontId="16" fillId="2" borderId="62" xfId="4" applyFont="1" applyFill="1" applyBorder="1" applyAlignment="1" applyProtection="1">
      <alignment horizontal="center" vertical="center" wrapText="1"/>
    </xf>
    <xf numFmtId="0" fontId="16" fillId="2" borderId="63" xfId="4" applyFont="1" applyFill="1" applyBorder="1" applyAlignment="1" applyProtection="1">
      <alignment horizontal="center" vertical="center" wrapText="1"/>
    </xf>
    <xf numFmtId="0" fontId="18" fillId="3" borderId="45" xfId="4" applyFont="1" applyFill="1" applyBorder="1" applyAlignment="1" applyProtection="1">
      <alignment horizontal="center" vertical="center" wrapText="1"/>
    </xf>
    <xf numFmtId="0" fontId="18" fillId="3" borderId="4" xfId="4" applyFont="1" applyFill="1" applyBorder="1" applyAlignment="1" applyProtection="1">
      <alignment horizontal="center" vertical="center" wrapText="1"/>
    </xf>
    <xf numFmtId="0" fontId="18" fillId="3" borderId="46" xfId="4" applyFont="1" applyFill="1" applyBorder="1" applyAlignment="1" applyProtection="1">
      <alignment horizontal="center" vertical="center" wrapText="1"/>
    </xf>
    <xf numFmtId="0" fontId="18" fillId="3" borderId="48" xfId="4" applyFont="1" applyFill="1" applyBorder="1" applyAlignment="1" applyProtection="1">
      <alignment horizontal="center" vertical="center" wrapText="1"/>
    </xf>
    <xf numFmtId="0" fontId="18" fillId="3" borderId="0" xfId="4" applyFont="1" applyFill="1" applyAlignment="1" applyProtection="1">
      <alignment horizontal="center" vertical="center" wrapText="1"/>
    </xf>
    <xf numFmtId="0" fontId="18" fillId="3" borderId="25" xfId="4" applyFont="1" applyFill="1" applyBorder="1" applyAlignment="1" applyProtection="1">
      <alignment horizontal="center" vertical="center" wrapText="1"/>
    </xf>
    <xf numFmtId="0" fontId="18" fillId="3" borderId="47" xfId="4" applyFont="1" applyFill="1" applyBorder="1" applyAlignment="1" applyProtection="1">
      <alignment horizontal="center" vertical="center" wrapText="1"/>
    </xf>
    <xf numFmtId="0" fontId="18" fillId="3" borderId="20" xfId="4" applyFont="1" applyFill="1" applyBorder="1" applyAlignment="1" applyProtection="1">
      <alignment horizontal="center" vertical="center" wrapText="1"/>
    </xf>
    <xf numFmtId="0" fontId="18" fillId="3" borderId="9" xfId="4" applyFont="1" applyFill="1" applyBorder="1" applyAlignment="1" applyProtection="1">
      <alignment horizontal="center" vertical="center" wrapText="1"/>
    </xf>
    <xf numFmtId="0" fontId="18" fillId="3" borderId="10" xfId="4" applyFont="1" applyFill="1" applyBorder="1" applyAlignment="1" applyProtection="1">
      <alignment horizontal="center" vertical="center" wrapText="1"/>
    </xf>
    <xf numFmtId="0" fontId="18" fillId="3" borderId="49" xfId="4" applyFont="1" applyFill="1" applyBorder="1" applyAlignment="1" applyProtection="1">
      <alignment horizontal="left" vertical="center" wrapText="1" indent="1"/>
    </xf>
    <xf numFmtId="0" fontId="18" fillId="3" borderId="26" xfId="4" applyFont="1" applyFill="1" applyBorder="1" applyAlignment="1" applyProtection="1">
      <alignment horizontal="left" vertical="center" wrapText="1" indent="1"/>
    </xf>
    <xf numFmtId="0" fontId="16" fillId="2" borderId="55" xfId="4" applyFont="1" applyFill="1" applyBorder="1" applyAlignment="1" applyProtection="1">
      <alignment horizontal="center" vertical="center"/>
    </xf>
    <xf numFmtId="0" fontId="16" fillId="2" borderId="56" xfId="4" applyFont="1" applyFill="1" applyBorder="1" applyAlignment="1" applyProtection="1">
      <alignment horizontal="center" vertical="center"/>
    </xf>
    <xf numFmtId="0" fontId="16" fillId="2" borderId="57" xfId="4" applyFont="1" applyFill="1" applyBorder="1" applyAlignment="1" applyProtection="1">
      <alignment horizontal="center" vertical="center"/>
    </xf>
    <xf numFmtId="0" fontId="16" fillId="2" borderId="61" xfId="4" applyFont="1" applyFill="1" applyBorder="1" applyAlignment="1" applyProtection="1">
      <alignment horizontal="center" vertical="center"/>
    </xf>
    <xf numFmtId="0" fontId="16" fillId="2" borderId="62" xfId="4" applyFont="1" applyFill="1" applyBorder="1" applyAlignment="1" applyProtection="1">
      <alignment horizontal="center" vertical="center"/>
    </xf>
    <xf numFmtId="0" fontId="16" fillId="2" borderId="63" xfId="4" applyFont="1" applyFill="1" applyBorder="1" applyAlignment="1" applyProtection="1">
      <alignment horizontal="center" vertical="center"/>
    </xf>
    <xf numFmtId="0" fontId="18" fillId="3" borderId="8" xfId="6" applyFont="1" applyFill="1" applyBorder="1" applyAlignment="1" applyProtection="1">
      <alignment horizontal="center" vertical="center" wrapText="1"/>
    </xf>
    <xf numFmtId="0" fontId="18" fillId="3" borderId="9" xfId="6" applyFont="1" applyFill="1" applyBorder="1" applyAlignment="1" applyProtection="1">
      <alignment horizontal="center" vertical="center" wrapText="1"/>
    </xf>
    <xf numFmtId="0" fontId="19" fillId="3" borderId="49" xfId="4" applyFont="1" applyFill="1" applyBorder="1" applyAlignment="1" applyProtection="1">
      <alignment horizontal="left" vertical="center" wrapText="1" indent="1"/>
    </xf>
    <xf numFmtId="0" fontId="19" fillId="3" borderId="26" xfId="4" applyFont="1" applyFill="1" applyBorder="1" applyAlignment="1" applyProtection="1">
      <alignment horizontal="left" vertical="center" wrapText="1" indent="1"/>
    </xf>
    <xf numFmtId="0" fontId="16" fillId="2" borderId="72" xfId="4" applyFont="1" applyFill="1" applyBorder="1" applyAlignment="1" applyProtection="1">
      <alignment horizontal="center" vertical="center"/>
    </xf>
    <xf numFmtId="0" fontId="16" fillId="2" borderId="73" xfId="4" applyFont="1" applyFill="1" applyBorder="1" applyAlignment="1" applyProtection="1">
      <alignment horizontal="center" vertical="center"/>
    </xf>
    <xf numFmtId="0" fontId="16" fillId="2" borderId="74" xfId="4" applyFont="1" applyFill="1" applyBorder="1" applyAlignment="1" applyProtection="1">
      <alignment horizontal="center" vertical="center"/>
    </xf>
    <xf numFmtId="0" fontId="18" fillId="3" borderId="42" xfId="6" quotePrefix="1" applyFont="1" applyFill="1" applyBorder="1" applyAlignment="1" applyProtection="1">
      <alignment horizontal="center" vertical="center" wrapText="1"/>
    </xf>
    <xf numFmtId="0" fontId="18" fillId="3" borderId="43" xfId="6" applyFont="1" applyFill="1" applyBorder="1" applyAlignment="1" applyProtection="1">
      <alignment horizontal="center" vertical="center" wrapText="1"/>
    </xf>
    <xf numFmtId="0" fontId="18" fillId="3" borderId="75" xfId="6" applyFont="1" applyFill="1" applyBorder="1" applyAlignment="1" applyProtection="1">
      <alignment horizontal="center" vertical="center" wrapText="1"/>
    </xf>
    <xf numFmtId="0" fontId="19" fillId="3" borderId="19" xfId="4" applyFont="1" applyFill="1" applyBorder="1" applyAlignment="1" applyProtection="1">
      <alignment horizontal="left" vertical="center" wrapText="1" indent="1"/>
    </xf>
    <xf numFmtId="0" fontId="19" fillId="3" borderId="87" xfId="4" applyFont="1" applyFill="1" applyBorder="1" applyAlignment="1" applyProtection="1">
      <alignment horizontal="left" vertical="center" wrapText="1" indent="1"/>
    </xf>
    <xf numFmtId="0" fontId="16" fillId="2" borderId="85" xfId="4" applyFont="1" applyFill="1" applyBorder="1" applyAlignment="1" applyProtection="1">
      <alignment horizontal="left" vertical="center" indent="1"/>
    </xf>
    <xf numFmtId="0" fontId="16" fillId="2" borderId="86" xfId="4" applyFont="1" applyFill="1" applyBorder="1" applyAlignment="1" applyProtection="1">
      <alignment horizontal="left" vertical="center" indent="1"/>
    </xf>
    <xf numFmtId="0" fontId="16" fillId="2" borderId="55" xfId="4" applyFont="1" applyFill="1" applyBorder="1" applyAlignment="1" applyProtection="1">
      <alignment horizontal="left" vertical="center" wrapText="1" indent="1"/>
    </xf>
    <xf numFmtId="0" fontId="2" fillId="0" borderId="57" xfId="4" applyBorder="1" applyAlignment="1" applyProtection="1">
      <alignment horizontal="left" vertical="center" wrapText="1" indent="1"/>
    </xf>
    <xf numFmtId="0" fontId="19" fillId="3" borderId="94" xfId="4" applyFont="1" applyFill="1" applyBorder="1" applyAlignment="1" applyProtection="1">
      <alignment horizontal="left" vertical="center" wrapText="1" indent="1"/>
    </xf>
    <xf numFmtId="0" fontId="19" fillId="3" borderId="22" xfId="4" applyFont="1" applyFill="1" applyBorder="1" applyAlignment="1" applyProtection="1">
      <alignment horizontal="left" vertical="center" wrapText="1" indent="1"/>
    </xf>
    <xf numFmtId="0" fontId="16" fillId="2" borderId="49" xfId="4" applyFont="1" applyFill="1" applyBorder="1" applyAlignment="1" applyProtection="1">
      <alignment horizontal="left" vertical="center" wrapText="1" indent="1"/>
    </xf>
    <xf numFmtId="0" fontId="2" fillId="0" borderId="26" xfId="4" applyBorder="1" applyAlignment="1" applyProtection="1">
      <alignment horizontal="left" vertical="center" wrapText="1" indent="1"/>
    </xf>
    <xf numFmtId="0" fontId="19" fillId="3" borderId="45" xfId="4" applyFont="1" applyFill="1" applyBorder="1" applyAlignment="1" applyProtection="1">
      <alignment horizontal="center" vertical="center" wrapText="1"/>
    </xf>
    <xf numFmtId="0" fontId="19" fillId="3" borderId="48" xfId="4" applyFont="1" applyFill="1" applyBorder="1" applyAlignment="1" applyProtection="1">
      <alignment horizontal="center" vertical="center" wrapText="1"/>
    </xf>
    <xf numFmtId="0" fontId="19" fillId="3" borderId="46" xfId="4" applyFont="1" applyFill="1" applyBorder="1" applyAlignment="1" applyProtection="1">
      <alignment horizontal="center" vertical="center" wrapText="1"/>
    </xf>
    <xf numFmtId="0" fontId="19" fillId="3" borderId="25" xfId="4" applyFont="1" applyFill="1" applyBorder="1" applyAlignment="1" applyProtection="1">
      <alignment horizontal="center" vertical="center" wrapText="1"/>
    </xf>
    <xf numFmtId="0" fontId="51" fillId="3" borderId="48" xfId="4" applyFont="1" applyFill="1" applyBorder="1" applyAlignment="1" applyProtection="1">
      <alignment horizontal="left" vertical="center" wrapText="1"/>
    </xf>
    <xf numFmtId="0" fontId="51" fillId="3" borderId="25" xfId="4" applyFont="1" applyFill="1" applyBorder="1" applyAlignment="1" applyProtection="1">
      <alignment horizontal="left" vertical="center" wrapText="1"/>
    </xf>
    <xf numFmtId="0" fontId="13" fillId="2" borderId="0" xfId="6" applyFont="1" applyFill="1" applyAlignment="1" applyProtection="1">
      <alignment horizontal="center" vertical="center"/>
    </xf>
    <xf numFmtId="0" fontId="35" fillId="2" borderId="0" xfId="4" applyFont="1" applyFill="1" applyAlignment="1" applyProtection="1">
      <alignment horizontal="center" vertical="center"/>
    </xf>
    <xf numFmtId="0" fontId="16" fillId="2" borderId="5" xfId="4" applyFont="1" applyFill="1" applyBorder="1" applyAlignment="1" applyProtection="1">
      <alignment horizontal="center" vertical="center"/>
    </xf>
    <xf numFmtId="0" fontId="49" fillId="3" borderId="45" xfId="4" applyFont="1" applyFill="1" applyBorder="1" applyAlignment="1" applyProtection="1">
      <alignment horizontal="center" vertical="center" wrapText="1"/>
    </xf>
    <xf numFmtId="0" fontId="49" fillId="3" borderId="46" xfId="4" applyFont="1" applyFill="1" applyBorder="1" applyAlignment="1" applyProtection="1">
      <alignment horizontal="center" vertical="center" wrapText="1"/>
    </xf>
    <xf numFmtId="0" fontId="49" fillId="3" borderId="42" xfId="4" applyFont="1" applyFill="1" applyBorder="1" applyAlignment="1" applyProtection="1">
      <alignment horizontal="center" vertical="center" wrapText="1"/>
    </xf>
    <xf numFmtId="0" fontId="49" fillId="3" borderId="43" xfId="4" applyFont="1" applyFill="1" applyBorder="1" applyAlignment="1" applyProtection="1">
      <alignment horizontal="center" vertical="center" wrapText="1"/>
    </xf>
    <xf numFmtId="0" fontId="49" fillId="3" borderId="49" xfId="4" applyFont="1" applyFill="1" applyBorder="1" applyAlignment="1" applyProtection="1">
      <alignment horizontal="left" vertical="center" wrapText="1" indent="1"/>
    </xf>
    <xf numFmtId="0" fontId="49" fillId="3" borderId="26" xfId="4" applyFont="1" applyFill="1" applyBorder="1" applyAlignment="1" applyProtection="1">
      <alignment horizontal="left" vertical="center" wrapText="1" indent="1"/>
    </xf>
    <xf numFmtId="0" fontId="51" fillId="3" borderId="45" xfId="4" applyFont="1" applyFill="1" applyBorder="1" applyAlignment="1" applyProtection="1">
      <alignment horizontal="left" vertical="center" wrapText="1"/>
    </xf>
    <xf numFmtId="0" fontId="51" fillId="3" borderId="46" xfId="4" applyFont="1" applyFill="1" applyBorder="1" applyAlignment="1" applyProtection="1">
      <alignment horizontal="left" vertical="center" wrapText="1"/>
    </xf>
    <xf numFmtId="0" fontId="49" fillId="3" borderId="42" xfId="6" applyFont="1" applyFill="1" applyBorder="1" applyAlignment="1" applyProtection="1">
      <alignment horizontal="center" vertical="center" wrapText="1"/>
    </xf>
    <xf numFmtId="0" fontId="49" fillId="3" borderId="43" xfId="6" applyFont="1" applyFill="1" applyBorder="1" applyAlignment="1" applyProtection="1">
      <alignment horizontal="center" vertical="center" wrapText="1"/>
    </xf>
    <xf numFmtId="0" fontId="51" fillId="3" borderId="37" xfId="4" applyFont="1" applyFill="1" applyBorder="1" applyAlignment="1" applyProtection="1">
      <alignment horizontal="center" vertical="center" wrapText="1"/>
    </xf>
    <xf numFmtId="0" fontId="51" fillId="3" borderId="31" xfId="4" applyFont="1" applyFill="1" applyBorder="1" applyAlignment="1" applyProtection="1">
      <alignment horizontal="center" vertical="center" wrapText="1"/>
    </xf>
    <xf numFmtId="0" fontId="51" fillId="3" borderId="23" xfId="4" applyFont="1" applyFill="1" applyBorder="1" applyAlignment="1" applyProtection="1">
      <alignment horizontal="center" vertical="center" wrapText="1"/>
    </xf>
    <xf numFmtId="0" fontId="51" fillId="3" borderId="87" xfId="4" applyFont="1" applyFill="1" applyBorder="1" applyAlignment="1" applyProtection="1">
      <alignment horizontal="center" vertical="center" wrapText="1"/>
    </xf>
    <xf numFmtId="0" fontId="51" fillId="3" borderId="42" xfId="4" applyFont="1" applyFill="1" applyBorder="1" applyAlignment="1" applyProtection="1">
      <alignment horizontal="center" vertical="center" wrapText="1"/>
    </xf>
    <xf numFmtId="0" fontId="51" fillId="3" borderId="7" xfId="4" applyFont="1" applyFill="1" applyBorder="1" applyAlignment="1" applyProtection="1">
      <alignment horizontal="center" vertical="center" wrapText="1"/>
    </xf>
    <xf numFmtId="0" fontId="51" fillId="3" borderId="42" xfId="4" applyFont="1" applyFill="1" applyBorder="1" applyAlignment="1" applyProtection="1">
      <alignment horizontal="left" vertical="center" wrapText="1"/>
    </xf>
    <xf numFmtId="0" fontId="51" fillId="3" borderId="7" xfId="4" applyFont="1" applyFill="1" applyBorder="1" applyAlignment="1" applyProtection="1">
      <alignment horizontal="left" vertical="center" wrapText="1"/>
    </xf>
    <xf numFmtId="0" fontId="51" fillId="3" borderId="45" xfId="4" applyFont="1" applyFill="1" applyBorder="1" applyAlignment="1" applyProtection="1">
      <alignment horizontal="center" vertical="center" wrapText="1"/>
    </xf>
    <xf numFmtId="0" fontId="51" fillId="3" borderId="46" xfId="4" applyFont="1" applyFill="1" applyBorder="1" applyAlignment="1" applyProtection="1">
      <alignment horizontal="center" vertical="center" wrapText="1"/>
    </xf>
    <xf numFmtId="0" fontId="51" fillId="3" borderId="49" xfId="4" applyFont="1" applyFill="1" applyBorder="1" applyAlignment="1" applyProtection="1">
      <alignment horizontal="center" vertical="center" wrapText="1"/>
    </xf>
    <xf numFmtId="0" fontId="51" fillId="3" borderId="26" xfId="4" applyFont="1" applyFill="1" applyBorder="1" applyAlignment="1" applyProtection="1">
      <alignment horizontal="center" vertical="center" wrapText="1"/>
    </xf>
    <xf numFmtId="0" fontId="35" fillId="0" borderId="0" xfId="0" applyFont="1" applyAlignment="1" applyProtection="1">
      <alignment horizontal="center"/>
    </xf>
    <xf numFmtId="14" fontId="18" fillId="4" borderId="42" xfId="7" applyNumberFormat="1" applyFont="1" applyFill="1" applyBorder="1" applyAlignment="1" applyProtection="1">
      <alignment horizontal="center" vertical="center" wrapText="1"/>
    </xf>
    <xf numFmtId="14" fontId="18" fillId="4" borderId="7" xfId="7" applyNumberFormat="1" applyFont="1" applyFill="1" applyBorder="1" applyAlignment="1" applyProtection="1">
      <alignment horizontal="center" vertical="center" wrapText="1"/>
    </xf>
    <xf numFmtId="0" fontId="18" fillId="4" borderId="42" xfId="0" applyFont="1" applyFill="1" applyBorder="1" applyAlignment="1" applyProtection="1">
      <alignment horizontal="center"/>
    </xf>
    <xf numFmtId="0" fontId="18" fillId="4" borderId="43" xfId="0" applyFont="1" applyFill="1" applyBorder="1" applyAlignment="1" applyProtection="1">
      <alignment horizontal="center"/>
    </xf>
    <xf numFmtId="0" fontId="18" fillId="4" borderId="7" xfId="0" applyFont="1" applyFill="1" applyBorder="1" applyAlignment="1" applyProtection="1">
      <alignment horizontal="center"/>
    </xf>
    <xf numFmtId="0" fontId="18" fillId="4" borderId="45" xfId="7" applyFont="1" applyFill="1" applyBorder="1" applyAlignment="1" applyProtection="1">
      <alignment horizontal="center" vertical="center" wrapText="1"/>
    </xf>
    <xf numFmtId="0" fontId="18" fillId="4" borderId="49" xfId="7" applyFont="1" applyFill="1" applyBorder="1" applyAlignment="1" applyProtection="1">
      <alignment horizontal="center" vertical="center" wrapText="1"/>
    </xf>
    <xf numFmtId="0" fontId="18" fillId="6" borderId="17" xfId="0" applyFont="1" applyFill="1" applyBorder="1" applyAlignment="1" applyProtection="1">
      <alignment horizontal="center" vertical="center" wrapText="1"/>
    </xf>
    <xf numFmtId="0" fontId="18" fillId="6" borderId="103" xfId="0" applyFont="1" applyFill="1" applyBorder="1" applyAlignment="1" applyProtection="1">
      <alignment horizontal="center" vertical="center" wrapText="1"/>
    </xf>
    <xf numFmtId="0" fontId="18" fillId="4" borderId="42" xfId="7" applyFont="1" applyFill="1" applyBorder="1" applyAlignment="1" applyProtection="1">
      <alignment horizontal="center" vertical="center" wrapText="1"/>
    </xf>
    <xf numFmtId="0" fontId="18" fillId="4" borderId="43" xfId="7" applyFont="1" applyFill="1" applyBorder="1" applyAlignment="1" applyProtection="1">
      <alignment horizontal="center" vertical="center" wrapText="1"/>
    </xf>
    <xf numFmtId="0" fontId="18" fillId="4" borderId="7" xfId="7" applyFont="1" applyFill="1" applyBorder="1" applyAlignment="1" applyProtection="1">
      <alignment horizontal="center" vertical="center" wrapText="1"/>
    </xf>
    <xf numFmtId="0" fontId="18" fillId="6" borderId="28" xfId="8" quotePrefix="1" applyFont="1" applyFill="1" applyBorder="1" applyAlignment="1" applyProtection="1">
      <alignment horizontal="center" vertical="center" wrapText="1"/>
    </xf>
    <xf numFmtId="0" fontId="18" fillId="6" borderId="21" xfId="8" quotePrefix="1" applyFont="1" applyFill="1" applyBorder="1" applyAlignment="1" applyProtection="1">
      <alignment horizontal="center" vertical="center" wrapText="1"/>
    </xf>
    <xf numFmtId="0" fontId="18" fillId="6" borderId="75" xfId="0" applyFont="1" applyFill="1" applyBorder="1" applyAlignment="1" applyProtection="1">
      <alignment horizontal="center" vertical="center" wrapText="1"/>
    </xf>
    <xf numFmtId="0" fontId="18" fillId="6" borderId="9" xfId="0" applyFont="1" applyFill="1" applyBorder="1" applyAlignment="1" applyProtection="1">
      <alignment horizontal="center" vertical="center" wrapText="1"/>
    </xf>
    <xf numFmtId="0" fontId="18" fillId="6" borderId="40" xfId="0" applyFont="1" applyFill="1" applyBorder="1" applyAlignment="1" applyProtection="1">
      <alignment horizontal="center" vertical="center" wrapText="1"/>
    </xf>
    <xf numFmtId="164" fontId="17" fillId="4" borderId="42" xfId="1" applyNumberFormat="1" applyFont="1" applyFill="1" applyBorder="1" applyAlignment="1" applyProtection="1">
      <alignment horizontal="center" vertical="center" wrapText="1"/>
    </xf>
    <xf numFmtId="164" fontId="17" fillId="4" borderId="43" xfId="1" applyNumberFormat="1" applyFont="1" applyFill="1" applyBorder="1" applyAlignment="1" applyProtection="1">
      <alignment horizontal="center" vertical="center" wrapText="1"/>
    </xf>
    <xf numFmtId="164" fontId="17" fillId="4" borderId="7" xfId="1" applyNumberFormat="1" applyFont="1" applyFill="1" applyBorder="1" applyAlignment="1" applyProtection="1">
      <alignment horizontal="center" vertical="center" wrapText="1"/>
    </xf>
    <xf numFmtId="0" fontId="18" fillId="3" borderId="45" xfId="9" applyFont="1" applyFill="1" applyBorder="1" applyAlignment="1" applyProtection="1">
      <alignment horizontal="center" vertical="center" wrapText="1"/>
    </xf>
    <xf numFmtId="0" fontId="18" fillId="3" borderId="49" xfId="9" applyFont="1" applyFill="1" applyBorder="1" applyAlignment="1" applyProtection="1">
      <alignment horizontal="center" vertical="center" wrapText="1"/>
    </xf>
    <xf numFmtId="0" fontId="18" fillId="3" borderId="107" xfId="9" applyFont="1" applyFill="1" applyBorder="1" applyAlignment="1" applyProtection="1">
      <alignment horizontal="center" vertical="center" wrapText="1"/>
    </xf>
    <xf numFmtId="0" fontId="18" fillId="3" borderId="108" xfId="9" applyFont="1" applyFill="1" applyBorder="1" applyAlignment="1" applyProtection="1">
      <alignment horizontal="center" vertical="center" wrapText="1"/>
    </xf>
    <xf numFmtId="0" fontId="18" fillId="3" borderId="107" xfId="5" applyFont="1" applyFill="1" applyBorder="1" applyAlignment="1" applyProtection="1">
      <alignment horizontal="center" vertical="center" wrapText="1"/>
    </xf>
    <xf numFmtId="0" fontId="18" fillId="3" borderId="108" xfId="5" applyFont="1" applyFill="1" applyBorder="1" applyAlignment="1" applyProtection="1">
      <alignment horizontal="center" vertical="center" wrapText="1"/>
    </xf>
    <xf numFmtId="0" fontId="18" fillId="3" borderId="46" xfId="5" applyFont="1" applyFill="1" applyBorder="1" applyAlignment="1" applyProtection="1">
      <alignment horizontal="center" vertical="center" wrapText="1"/>
    </xf>
    <xf numFmtId="0" fontId="18" fillId="3" borderId="26" xfId="5" applyFont="1" applyFill="1" applyBorder="1" applyAlignment="1" applyProtection="1">
      <alignment horizontal="center" vertical="center" wrapText="1"/>
    </xf>
    <xf numFmtId="0" fontId="60" fillId="2" borderId="19" xfId="5" applyFont="1" applyFill="1" applyBorder="1" applyAlignment="1" applyProtection="1">
      <alignment horizontal="center" vertical="center" wrapText="1"/>
    </xf>
    <xf numFmtId="0" fontId="60" fillId="2" borderId="23" xfId="5" applyFont="1" applyFill="1" applyBorder="1" applyAlignment="1" applyProtection="1">
      <alignment horizontal="center" vertical="center" wrapText="1"/>
    </xf>
    <xf numFmtId="0" fontId="60" fillId="2" borderId="22" xfId="5" applyFont="1" applyFill="1" applyBorder="1" applyAlignment="1" applyProtection="1">
      <alignment horizontal="center" vertical="center" wrapText="1"/>
    </xf>
    <xf numFmtId="0" fontId="18" fillId="3" borderId="47" xfId="9" applyFont="1" applyFill="1" applyBorder="1" applyAlignment="1" applyProtection="1">
      <alignment horizontal="center" vertical="center" wrapText="1"/>
    </xf>
    <xf numFmtId="0" fontId="18" fillId="3" borderId="20" xfId="9" applyFont="1" applyFill="1" applyBorder="1" applyAlignment="1" applyProtection="1">
      <alignment horizontal="center" vertical="center" wrapText="1"/>
    </xf>
    <xf numFmtId="0" fontId="18" fillId="3" borderId="28" xfId="9" applyFont="1" applyFill="1" applyBorder="1" applyAlignment="1" applyProtection="1">
      <alignment horizontal="center" vertical="center" wrapText="1"/>
    </xf>
    <xf numFmtId="0" fontId="18" fillId="3" borderId="21" xfId="9" applyFont="1" applyFill="1" applyBorder="1" applyAlignment="1" applyProtection="1">
      <alignment horizontal="center" vertical="center" wrapText="1"/>
    </xf>
    <xf numFmtId="0" fontId="18" fillId="3" borderId="104" xfId="9" applyFont="1" applyFill="1" applyBorder="1" applyAlignment="1" applyProtection="1">
      <alignment horizontal="center" vertical="center" wrapText="1"/>
    </xf>
    <xf numFmtId="0" fontId="18" fillId="3" borderId="113" xfId="9" applyFont="1" applyFill="1" applyBorder="1" applyAlignment="1" applyProtection="1">
      <alignment horizontal="center" vertical="center" wrapText="1"/>
    </xf>
    <xf numFmtId="0" fontId="18" fillId="3" borderId="104" xfId="5" applyFont="1" applyFill="1" applyBorder="1" applyAlignment="1" applyProtection="1">
      <alignment horizontal="center" vertical="center" wrapText="1"/>
    </xf>
    <xf numFmtId="0" fontId="18" fillId="3" borderId="113" xfId="5" applyFont="1" applyFill="1" applyBorder="1" applyAlignment="1" applyProtection="1">
      <alignment horizontal="center" vertical="center" wrapText="1"/>
    </xf>
    <xf numFmtId="0" fontId="18" fillId="3" borderId="46" xfId="9" applyFont="1" applyFill="1" applyBorder="1" applyAlignment="1" applyProtection="1">
      <alignment horizontal="center" vertical="center" wrapText="1"/>
    </xf>
    <xf numFmtId="0" fontId="18" fillId="3" borderId="19" xfId="9" applyFont="1" applyFill="1" applyBorder="1" applyAlignment="1" applyProtection="1">
      <alignment horizontal="center" vertical="center" wrapText="1"/>
    </xf>
    <xf numFmtId="0" fontId="18" fillId="3" borderId="22" xfId="9" applyFont="1" applyFill="1" applyBorder="1" applyAlignment="1" applyProtection="1">
      <alignment horizontal="center" vertical="center" wrapText="1"/>
    </xf>
    <xf numFmtId="0" fontId="18" fillId="3" borderId="47" xfId="5" applyFont="1" applyFill="1" applyBorder="1" applyAlignment="1" applyProtection="1">
      <alignment horizontal="center" vertical="center"/>
    </xf>
    <xf numFmtId="0" fontId="18" fillId="3" borderId="28" xfId="5" applyFont="1" applyFill="1" applyBorder="1" applyAlignment="1" applyProtection="1">
      <alignment horizontal="center" vertical="center"/>
    </xf>
    <xf numFmtId="0" fontId="18" fillId="3" borderId="19" xfId="5" applyFont="1" applyFill="1" applyBorder="1" applyAlignment="1" applyProtection="1">
      <alignment horizontal="center" vertical="center" wrapText="1"/>
    </xf>
    <xf numFmtId="0" fontId="18" fillId="3" borderId="22" xfId="5" applyFont="1" applyFill="1" applyBorder="1" applyAlignment="1" applyProtection="1">
      <alignment horizontal="center" vertical="center" wrapText="1"/>
    </xf>
    <xf numFmtId="0" fontId="35" fillId="0" borderId="5" xfId="0" applyFont="1" applyBorder="1" applyAlignment="1" applyProtection="1">
      <alignment horizontal="center" vertical="center"/>
    </xf>
    <xf numFmtId="0" fontId="68" fillId="4" borderId="42" xfId="0" applyFont="1" applyFill="1" applyBorder="1" applyAlignment="1" applyProtection="1">
      <alignment horizontal="center" vertical="center" wrapText="1"/>
    </xf>
    <xf numFmtId="0" fontId="68" fillId="4" borderId="43" xfId="0" applyFont="1" applyFill="1" applyBorder="1" applyAlignment="1" applyProtection="1">
      <alignment horizontal="center" vertical="center" wrapText="1"/>
    </xf>
    <xf numFmtId="0" fontId="68" fillId="4" borderId="7" xfId="0" applyFont="1" applyFill="1" applyBorder="1" applyAlignment="1" applyProtection="1">
      <alignment horizontal="center" vertical="center" wrapText="1"/>
    </xf>
    <xf numFmtId="0" fontId="18" fillId="4" borderId="46" xfId="0" applyFont="1" applyFill="1" applyBorder="1" applyAlignment="1" applyProtection="1">
      <alignment horizontal="center" vertical="center" wrapText="1"/>
    </xf>
    <xf numFmtId="0" fontId="18" fillId="4" borderId="25" xfId="0" applyFont="1" applyFill="1" applyBorder="1" applyAlignment="1" applyProtection="1">
      <alignment horizontal="center" vertical="center" wrapText="1"/>
    </xf>
    <xf numFmtId="0" fontId="18" fillId="4" borderId="26" xfId="0" applyFont="1" applyFill="1" applyBorder="1" applyAlignment="1" applyProtection="1">
      <alignment horizontal="center" vertical="center" wrapText="1"/>
    </xf>
    <xf numFmtId="0" fontId="18" fillId="4" borderId="45" xfId="0" applyFont="1" applyFill="1" applyBorder="1" applyAlignment="1" applyProtection="1">
      <alignment horizontal="center" vertical="center" wrapText="1"/>
    </xf>
    <xf numFmtId="0" fontId="30" fillId="4" borderId="48" xfId="0" applyFont="1" applyFill="1" applyBorder="1" applyAlignment="1" applyProtection="1">
      <alignment wrapText="1"/>
    </xf>
    <xf numFmtId="0" fontId="30" fillId="4" borderId="49" xfId="0" applyFont="1" applyFill="1" applyBorder="1" applyAlignment="1" applyProtection="1">
      <alignment wrapText="1"/>
    </xf>
    <xf numFmtId="0" fontId="18" fillId="4" borderId="19" xfId="0" applyFont="1" applyFill="1" applyBorder="1" applyAlignment="1" applyProtection="1">
      <alignment horizontal="center" vertical="center" wrapText="1"/>
    </xf>
    <xf numFmtId="0" fontId="30" fillId="4" borderId="23" xfId="0" applyFont="1" applyFill="1" applyBorder="1" applyAlignment="1" applyProtection="1">
      <alignment wrapText="1"/>
    </xf>
    <xf numFmtId="0" fontId="30" fillId="4" borderId="22" xfId="0" applyFont="1" applyFill="1" applyBorder="1" applyAlignment="1" applyProtection="1">
      <alignment wrapText="1"/>
    </xf>
    <xf numFmtId="0" fontId="18" fillId="4" borderId="48" xfId="0" applyFont="1" applyFill="1" applyBorder="1" applyAlignment="1" applyProtection="1">
      <alignment horizontal="center" vertical="center" wrapText="1"/>
    </xf>
    <xf numFmtId="0" fontId="18" fillId="4" borderId="49" xfId="0" applyFont="1" applyFill="1" applyBorder="1" applyAlignment="1" applyProtection="1">
      <alignment horizontal="center" vertical="center" wrapText="1"/>
    </xf>
    <xf numFmtId="0" fontId="18" fillId="4" borderId="110" xfId="0" applyFont="1" applyFill="1" applyBorder="1" applyAlignment="1" applyProtection="1">
      <alignment horizontal="center" vertical="center" wrapText="1"/>
    </xf>
    <xf numFmtId="0" fontId="18" fillId="4" borderId="112" xfId="0" applyFont="1" applyFill="1" applyBorder="1" applyAlignment="1" applyProtection="1">
      <alignment horizontal="center" vertical="center" wrapText="1"/>
    </xf>
    <xf numFmtId="14" fontId="18" fillId="4" borderId="7" xfId="0" applyNumberFormat="1" applyFont="1" applyFill="1" applyBorder="1" applyAlignment="1" applyProtection="1">
      <alignment horizontal="center" vertical="center" wrapText="1"/>
    </xf>
    <xf numFmtId="0" fontId="18" fillId="4" borderId="28" xfId="0" applyFont="1" applyFill="1" applyBorder="1" applyAlignment="1" applyProtection="1">
      <alignment horizontal="center" vertical="center" wrapText="1"/>
    </xf>
    <xf numFmtId="0" fontId="18" fillId="4" borderId="39" xfId="0" applyFont="1" applyFill="1" applyBorder="1" applyAlignment="1" applyProtection="1">
      <alignment horizontal="center" vertical="center" wrapText="1"/>
    </xf>
    <xf numFmtId="0" fontId="18" fillId="4" borderId="21" xfId="0" applyFont="1" applyFill="1" applyBorder="1" applyAlignment="1" applyProtection="1">
      <alignment horizontal="center" vertical="center" wrapText="1"/>
    </xf>
    <xf numFmtId="0" fontId="19" fillId="4" borderId="114" xfId="0" applyFont="1" applyFill="1" applyBorder="1" applyAlignment="1" applyProtection="1">
      <alignment horizontal="center" vertical="center" wrapText="1"/>
    </xf>
    <xf numFmtId="0" fontId="19" fillId="4" borderId="20" xfId="0" applyFont="1" applyFill="1" applyBorder="1" applyAlignment="1" applyProtection="1">
      <alignment horizontal="center" vertical="center" wrapText="1"/>
    </xf>
    <xf numFmtId="0" fontId="19" fillId="4" borderId="35" xfId="0"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wrapText="1"/>
    </xf>
    <xf numFmtId="3" fontId="32" fillId="2" borderId="19" xfId="0" applyNumberFormat="1" applyFont="1" applyFill="1" applyBorder="1" applyAlignment="1" applyProtection="1">
      <alignment horizontal="center" vertical="center" wrapText="1"/>
    </xf>
    <xf numFmtId="3" fontId="32" fillId="2" borderId="23" xfId="0" applyNumberFormat="1" applyFont="1" applyFill="1" applyBorder="1" applyAlignment="1" applyProtection="1">
      <alignment horizontal="center" vertical="center" wrapText="1"/>
    </xf>
    <xf numFmtId="3" fontId="32" fillId="2" borderId="22" xfId="0" applyNumberFormat="1" applyFont="1" applyFill="1" applyBorder="1" applyAlignment="1" applyProtection="1">
      <alignment horizontal="center" vertical="center" wrapText="1"/>
    </xf>
    <xf numFmtId="2" fontId="19" fillId="4" borderId="77" xfId="0" applyNumberFormat="1" applyFont="1" applyFill="1" applyBorder="1" applyAlignment="1" applyProtection="1">
      <alignment horizontal="center" vertical="center" wrapText="1"/>
    </xf>
    <xf numFmtId="0" fontId="30" fillId="4" borderId="108" xfId="0" applyFont="1" applyFill="1" applyBorder="1" applyAlignment="1" applyProtection="1">
      <alignment horizontal="center" vertical="center" wrapText="1"/>
    </xf>
    <xf numFmtId="2" fontId="19" fillId="4" borderId="78" xfId="0" applyNumberFormat="1" applyFont="1" applyFill="1" applyBorder="1" applyAlignment="1" applyProtection="1">
      <alignment horizontal="center" vertical="center" wrapText="1"/>
    </xf>
    <xf numFmtId="0" fontId="30" fillId="4" borderId="113" xfId="0" applyFont="1" applyFill="1" applyBorder="1" applyAlignment="1" applyProtection="1">
      <alignment horizontal="center" vertical="center" wrapText="1"/>
    </xf>
    <xf numFmtId="3" fontId="20" fillId="2" borderId="0" xfId="6" applyNumberFormat="1" applyFont="1" applyFill="1" applyAlignment="1" applyProtection="1">
      <alignment horizontal="left" vertical="center" wrapText="1"/>
    </xf>
    <xf numFmtId="0" fontId="11" fillId="10" borderId="0" xfId="0" applyFont="1" applyFill="1" applyAlignment="1" applyProtection="1">
      <alignment horizontal="center" vertical="center"/>
    </xf>
    <xf numFmtId="0" fontId="62" fillId="10" borderId="0" xfId="0" applyFont="1" applyFill="1" applyAlignment="1" applyProtection="1">
      <alignment horizontal="center" vertical="center" wrapText="1"/>
    </xf>
    <xf numFmtId="0" fontId="35" fillId="10" borderId="0" xfId="0" applyFont="1" applyFill="1" applyAlignment="1" applyProtection="1">
      <alignment horizontal="center" vertical="center"/>
    </xf>
    <xf numFmtId="0" fontId="18" fillId="3" borderId="42" xfId="13" applyFont="1" applyFill="1" applyBorder="1" applyAlignment="1" applyProtection="1">
      <alignment horizontal="center" vertical="center"/>
    </xf>
    <xf numFmtId="0" fontId="18" fillId="3" borderId="43" xfId="13" applyFont="1" applyFill="1" applyBorder="1" applyAlignment="1" applyProtection="1">
      <alignment horizontal="center" vertical="center"/>
    </xf>
    <xf numFmtId="0" fontId="18" fillId="3" borderId="7" xfId="13" applyFont="1" applyFill="1" applyBorder="1" applyAlignment="1" applyProtection="1">
      <alignment horizontal="center" vertical="center"/>
    </xf>
    <xf numFmtId="0" fontId="18" fillId="6" borderId="45" xfId="13" applyFont="1" applyFill="1" applyBorder="1" applyAlignment="1" applyProtection="1">
      <alignment horizontal="center" vertical="center"/>
    </xf>
    <xf numFmtId="0" fontId="18" fillId="6" borderId="4" xfId="13" applyFont="1" applyFill="1" applyBorder="1" applyAlignment="1" applyProtection="1">
      <alignment horizontal="center" vertical="center"/>
    </xf>
    <xf numFmtId="0" fontId="0" fillId="0" borderId="46" xfId="0" applyBorder="1" applyAlignment="1" applyProtection="1">
      <alignment horizontal="center" vertical="center"/>
    </xf>
    <xf numFmtId="0" fontId="18" fillId="6" borderId="4" xfId="13" applyFont="1" applyFill="1" applyBorder="1" applyAlignment="1" applyProtection="1">
      <alignment horizontal="left" vertical="center" wrapText="1" indent="1"/>
    </xf>
    <xf numFmtId="0" fontId="0" fillId="0" borderId="46" xfId="0" applyBorder="1" applyAlignment="1" applyProtection="1">
      <alignment horizontal="left" vertical="center" wrapText="1" indent="1"/>
    </xf>
    <xf numFmtId="0" fontId="18" fillId="6" borderId="19" xfId="13" applyFont="1" applyFill="1" applyBorder="1" applyAlignment="1" applyProtection="1">
      <alignment horizontal="center" vertical="center" wrapText="1"/>
    </xf>
    <xf numFmtId="0" fontId="18" fillId="6" borderId="23" xfId="13" applyFont="1" applyFill="1" applyBorder="1" applyAlignment="1" applyProtection="1">
      <alignment horizontal="center" vertical="center" wrapText="1"/>
    </xf>
    <xf numFmtId="0" fontId="18" fillId="6" borderId="22" xfId="13" applyFont="1" applyFill="1" applyBorder="1" applyAlignment="1" applyProtection="1">
      <alignment horizontal="center" vertical="center" wrapText="1"/>
    </xf>
    <xf numFmtId="0" fontId="18" fillId="6" borderId="45" xfId="13" applyFont="1" applyFill="1" applyBorder="1" applyAlignment="1" applyProtection="1">
      <alignment horizontal="left" vertical="center" wrapText="1" indent="1"/>
    </xf>
    <xf numFmtId="0" fontId="18" fillId="6" borderId="114" xfId="13" applyFont="1" applyFill="1" applyBorder="1" applyAlignment="1" applyProtection="1">
      <alignment horizontal="center" vertical="center" wrapText="1"/>
    </xf>
    <xf numFmtId="0" fontId="18" fillId="6" borderId="20" xfId="13" applyFont="1" applyFill="1" applyBorder="1" applyAlignment="1" applyProtection="1">
      <alignment horizontal="center" vertical="center" wrapText="1"/>
    </xf>
    <xf numFmtId="0" fontId="18" fillId="6" borderId="78" xfId="13" applyFont="1" applyFill="1" applyBorder="1" applyAlignment="1" applyProtection="1">
      <alignment horizontal="center" vertical="center" wrapText="1"/>
    </xf>
    <xf numFmtId="0" fontId="0" fillId="0" borderId="118" xfId="0" applyBorder="1" applyAlignment="1" applyProtection="1">
      <alignment horizontal="center" vertical="center" wrapText="1"/>
    </xf>
    <xf numFmtId="0" fontId="72" fillId="6" borderId="48" xfId="13" applyFont="1" applyFill="1" applyBorder="1" applyAlignment="1" applyProtection="1">
      <alignment horizontal="center" vertical="top" wrapText="1"/>
    </xf>
    <xf numFmtId="0" fontId="18" fillId="6" borderId="49" xfId="13" applyFont="1" applyFill="1" applyBorder="1" applyAlignment="1" applyProtection="1">
      <alignment horizontal="center" vertical="top" wrapText="1"/>
    </xf>
    <xf numFmtId="0" fontId="18" fillId="6" borderId="34" xfId="13" applyFont="1" applyFill="1" applyBorder="1" applyAlignment="1" applyProtection="1">
      <alignment horizontal="center" vertical="center" wrapText="1"/>
    </xf>
    <xf numFmtId="0" fontId="18" fillId="6" borderId="36" xfId="13" applyFont="1" applyFill="1" applyBorder="1" applyAlignment="1" applyProtection="1">
      <alignment horizontal="center" vertical="center" wrapText="1"/>
    </xf>
    <xf numFmtId="0" fontId="18" fillId="6" borderId="120" xfId="13" applyFont="1" applyFill="1" applyBorder="1" applyAlignment="1" applyProtection="1">
      <alignment horizontal="center" vertical="center" wrapText="1"/>
    </xf>
    <xf numFmtId="0" fontId="16" fillId="2" borderId="0" xfId="13" applyFont="1" applyFill="1" applyAlignment="1" applyProtection="1">
      <alignment horizontal="left" vertical="center" wrapText="1"/>
    </xf>
    <xf numFmtId="0" fontId="18" fillId="6" borderId="77" xfId="13" applyFont="1" applyFill="1" applyBorder="1" applyAlignment="1" applyProtection="1">
      <alignment horizontal="center" vertical="center" wrapText="1"/>
    </xf>
    <xf numFmtId="0" fontId="18" fillId="6" borderId="108" xfId="13" applyFont="1" applyFill="1" applyBorder="1" applyAlignment="1" applyProtection="1">
      <alignment horizontal="center" vertical="center" wrapText="1"/>
    </xf>
    <xf numFmtId="0" fontId="0" fillId="0" borderId="0" xfId="0" applyAlignment="1" applyProtection="1">
      <alignment horizontal="center" vertical="center"/>
    </xf>
    <xf numFmtId="0" fontId="63" fillId="0" borderId="0" xfId="3" applyFont="1" applyAlignment="1" applyProtection="1">
      <alignment horizontal="center" wrapText="1"/>
    </xf>
    <xf numFmtId="0" fontId="0" fillId="0" borderId="0" xfId="0" applyAlignment="1" applyProtection="1">
      <alignment horizontal="center" wrapText="1"/>
    </xf>
    <xf numFmtId="0" fontId="18" fillId="6" borderId="45" xfId="9" applyFont="1" applyFill="1" applyBorder="1" applyAlignment="1" applyProtection="1">
      <alignment horizontal="left" vertical="center" wrapText="1" indent="2"/>
    </xf>
    <xf numFmtId="0" fontId="18" fillId="6" borderId="46" xfId="9" applyFont="1" applyFill="1" applyBorder="1" applyAlignment="1" applyProtection="1">
      <alignment horizontal="left" vertical="center" wrapText="1" indent="2"/>
    </xf>
    <xf numFmtId="0" fontId="18" fillId="6" borderId="10" xfId="13" applyFont="1" applyFill="1" applyBorder="1" applyAlignment="1" applyProtection="1">
      <alignment horizontal="left" vertical="center" wrapText="1" indent="1"/>
    </xf>
    <xf numFmtId="0" fontId="0" fillId="0" borderId="46" xfId="0" applyBorder="1" applyAlignment="1" applyProtection="1">
      <alignment horizontal="center" vertical="center" wrapText="1"/>
    </xf>
    <xf numFmtId="0" fontId="18" fillId="3" borderId="42" xfId="9" applyFont="1" applyFill="1" applyBorder="1" applyAlignment="1" applyProtection="1">
      <alignment horizontal="center" vertical="center" wrapText="1"/>
    </xf>
    <xf numFmtId="0" fontId="18" fillId="3" borderId="43" xfId="9" applyFont="1" applyFill="1" applyBorder="1" applyAlignment="1" applyProtection="1">
      <alignment horizontal="center" vertical="center" wrapText="1"/>
    </xf>
    <xf numFmtId="0" fontId="72" fillId="6" borderId="48" xfId="9" applyFont="1" applyFill="1" applyBorder="1" applyAlignment="1" applyProtection="1">
      <alignment horizontal="center" vertical="top" wrapText="1"/>
    </xf>
    <xf numFmtId="0" fontId="72" fillId="6" borderId="49" xfId="9" applyFont="1" applyFill="1" applyBorder="1" applyAlignment="1" applyProtection="1">
      <alignment horizontal="center" vertical="top" wrapText="1"/>
    </xf>
    <xf numFmtId="0" fontId="18" fillId="6" borderId="35" xfId="9" applyFont="1" applyFill="1" applyBorder="1" applyAlignment="1" applyProtection="1">
      <alignment horizontal="center" vertical="center" wrapText="1"/>
    </xf>
    <xf numFmtId="0" fontId="18" fillId="6" borderId="39" xfId="9" applyFont="1" applyFill="1" applyBorder="1" applyAlignment="1" applyProtection="1">
      <alignment horizontal="center" vertical="center" wrapText="1"/>
    </xf>
    <xf numFmtId="0" fontId="19" fillId="6" borderId="21" xfId="9" applyFont="1" applyFill="1" applyBorder="1" applyAlignment="1" applyProtection="1">
      <alignment horizontal="center" vertical="center" wrapText="1"/>
    </xf>
    <xf numFmtId="0" fontId="18" fillId="3" borderId="35" xfId="9" applyFont="1" applyFill="1"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21" xfId="0" applyBorder="1" applyAlignment="1" applyProtection="1">
      <alignment horizontal="center" vertical="center" wrapText="1"/>
    </xf>
    <xf numFmtId="0" fontId="16" fillId="0" borderId="0" xfId="0" applyFont="1" applyAlignment="1" applyProtection="1">
      <alignment horizontal="left" wrapText="1"/>
    </xf>
    <xf numFmtId="0" fontId="11" fillId="2" borderId="0" xfId="0" applyFont="1" applyFill="1" applyAlignment="1" applyProtection="1">
      <alignment horizontal="center" vertical="center"/>
    </xf>
    <xf numFmtId="0" fontId="49" fillId="3" borderId="8" xfId="0" applyFont="1" applyFill="1" applyBorder="1" applyAlignment="1" applyProtection="1">
      <alignment horizontal="center" vertical="center"/>
    </xf>
    <xf numFmtId="0" fontId="49" fillId="3" borderId="9" xfId="0" applyFont="1" applyFill="1" applyBorder="1" applyAlignment="1" applyProtection="1">
      <alignment horizontal="center" vertical="center"/>
    </xf>
    <xf numFmtId="0" fontId="49" fillId="3" borderId="10" xfId="0" applyFont="1" applyFill="1" applyBorder="1" applyAlignment="1" applyProtection="1">
      <alignment horizontal="center" vertical="center"/>
    </xf>
    <xf numFmtId="0" fontId="51" fillId="3" borderId="48" xfId="0" applyFont="1" applyFill="1" applyBorder="1" applyAlignment="1" applyProtection="1">
      <alignment horizontal="left" vertical="top" wrapText="1" indent="1"/>
    </xf>
    <xf numFmtId="0" fontId="51" fillId="3" borderId="0" xfId="0" applyFont="1" applyFill="1" applyAlignment="1" applyProtection="1">
      <alignment horizontal="left" vertical="top" wrapText="1" indent="1"/>
    </xf>
    <xf numFmtId="0" fontId="51" fillId="3" borderId="78" xfId="0" applyFont="1" applyFill="1" applyBorder="1" applyAlignment="1" applyProtection="1">
      <alignment horizontal="center" vertical="center" wrapText="1"/>
    </xf>
    <xf numFmtId="0" fontId="51" fillId="3" borderId="105" xfId="0" applyFont="1" applyFill="1" applyBorder="1" applyAlignment="1" applyProtection="1">
      <alignment horizontal="center" vertical="center" wrapText="1"/>
    </xf>
    <xf numFmtId="0" fontId="51" fillId="3" borderId="113" xfId="0" applyFont="1" applyFill="1" applyBorder="1" applyAlignment="1" applyProtection="1">
      <alignment horizontal="center" vertical="center" wrapText="1"/>
    </xf>
    <xf numFmtId="0" fontId="51" fillId="3" borderId="35" xfId="0" applyFont="1" applyFill="1" applyBorder="1" applyAlignment="1" applyProtection="1">
      <alignment horizontal="center" vertical="center" wrapText="1"/>
    </xf>
    <xf numFmtId="0" fontId="51" fillId="3" borderId="39" xfId="0" applyFont="1" applyFill="1" applyBorder="1" applyAlignment="1" applyProtection="1">
      <alignment horizontal="center" vertical="center" wrapText="1"/>
    </xf>
    <xf numFmtId="0" fontId="51" fillId="3" borderId="21" xfId="0" applyFont="1" applyFill="1" applyBorder="1" applyAlignment="1" applyProtection="1">
      <alignment horizontal="center" vertical="center" wrapText="1"/>
    </xf>
    <xf numFmtId="0" fontId="16" fillId="2" borderId="0" xfId="0" applyFont="1" applyFill="1" applyAlignment="1" applyProtection="1">
      <alignment horizontal="left" vertical="top" wrapText="1"/>
    </xf>
    <xf numFmtId="0" fontId="51" fillId="3" borderId="77" xfId="0" applyFont="1" applyFill="1" applyBorder="1" applyAlignment="1" applyProtection="1">
      <alignment horizontal="left" vertical="top" wrapText="1"/>
    </xf>
    <xf numFmtId="0" fontId="51" fillId="3" borderId="108" xfId="0" applyFont="1" applyFill="1" applyBorder="1" applyAlignment="1" applyProtection="1">
      <alignment horizontal="left" vertical="top" wrapText="1"/>
    </xf>
    <xf numFmtId="0" fontId="67" fillId="2" borderId="0" xfId="0" applyFont="1" applyFill="1" applyAlignment="1" applyProtection="1">
      <alignment horizontal="center" vertical="center"/>
    </xf>
    <xf numFmtId="0" fontId="76" fillId="2" borderId="0" xfId="0" applyFont="1" applyFill="1" applyAlignment="1" applyProtection="1">
      <alignment horizontal="center" vertical="center"/>
    </xf>
    <xf numFmtId="0" fontId="77" fillId="2" borderId="0" xfId="0" applyFont="1" applyFill="1" applyAlignment="1" applyProtection="1">
      <alignment horizontal="center" vertical="center"/>
    </xf>
    <xf numFmtId="0" fontId="16" fillId="2" borderId="0" xfId="0" applyFont="1" applyFill="1" applyAlignment="1" applyProtection="1">
      <alignment horizontal="left" wrapText="1"/>
    </xf>
    <xf numFmtId="0" fontId="0" fillId="0" borderId="0" xfId="0" applyAlignment="1" applyProtection="1">
      <alignment horizontal="left" wrapText="1"/>
    </xf>
    <xf numFmtId="0" fontId="51" fillId="3" borderId="76" xfId="0" applyFont="1" applyFill="1" applyBorder="1" applyAlignment="1" applyProtection="1">
      <alignment horizontal="left" vertical="center" wrapText="1"/>
    </xf>
    <xf numFmtId="0" fontId="0" fillId="0" borderId="34" xfId="0" applyBorder="1" applyAlignment="1" applyProtection="1">
      <alignment vertical="center" wrapText="1"/>
    </xf>
    <xf numFmtId="0" fontId="0" fillId="0" borderId="118" xfId="0" applyBorder="1" applyAlignment="1" applyProtection="1">
      <alignment vertical="center" wrapText="1"/>
    </xf>
    <xf numFmtId="0" fontId="51" fillId="3" borderId="78" xfId="0" applyFont="1" applyFill="1" applyBorder="1" applyAlignment="1" applyProtection="1">
      <alignment horizontal="left" vertical="center" wrapText="1"/>
    </xf>
    <xf numFmtId="0" fontId="11" fillId="2"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35" fillId="2" borderId="0" xfId="1" applyFont="1" applyFill="1" applyAlignment="1" applyProtection="1">
      <alignment horizontal="center" vertical="center"/>
    </xf>
    <xf numFmtId="0" fontId="49" fillId="3" borderId="42" xfId="1" applyFont="1" applyFill="1" applyBorder="1" applyAlignment="1" applyProtection="1">
      <alignment horizontal="center" vertical="center" wrapText="1"/>
    </xf>
    <xf numFmtId="0" fontId="49" fillId="3" borderId="43" xfId="1" applyFont="1" applyFill="1" applyBorder="1" applyAlignment="1" applyProtection="1">
      <alignment horizontal="center" vertical="center" wrapText="1"/>
    </xf>
    <xf numFmtId="0" fontId="10" fillId="0" borderId="43" xfId="1" applyFont="1" applyBorder="1" applyAlignment="1" applyProtection="1">
      <alignment horizontal="center" vertical="center" wrapText="1"/>
    </xf>
    <xf numFmtId="0" fontId="10" fillId="0" borderId="7" xfId="1" applyFont="1" applyBorder="1" applyAlignment="1" applyProtection="1">
      <alignment horizontal="center" vertical="center" wrapText="1"/>
    </xf>
    <xf numFmtId="0" fontId="51" fillId="3" borderId="45" xfId="1" applyFont="1" applyFill="1" applyBorder="1" applyAlignment="1" applyProtection="1">
      <alignment horizontal="left" vertical="center" wrapText="1" indent="1"/>
    </xf>
    <xf numFmtId="0" fontId="51" fillId="3" borderId="4" xfId="1" applyFont="1" applyFill="1" applyBorder="1" applyAlignment="1" applyProtection="1">
      <alignment horizontal="left" vertical="center" wrapText="1" indent="1"/>
    </xf>
    <xf numFmtId="0" fontId="51" fillId="3" borderId="27" xfId="1" applyFont="1" applyFill="1" applyBorder="1" applyAlignment="1" applyProtection="1">
      <alignment horizontal="left" vertical="center" wrapText="1" indent="1"/>
    </xf>
    <xf numFmtId="0" fontId="51" fillId="3" borderId="104" xfId="1" applyFont="1" applyFill="1" applyBorder="1" applyAlignment="1" applyProtection="1">
      <alignment horizontal="center" vertical="center" wrapText="1"/>
    </xf>
    <xf numFmtId="0" fontId="51" fillId="3" borderId="4" xfId="1" applyFont="1" applyFill="1" applyBorder="1" applyAlignment="1" applyProtection="1">
      <alignment horizontal="center" vertical="center" wrapText="1"/>
    </xf>
    <xf numFmtId="0" fontId="51" fillId="3" borderId="27" xfId="1" applyFont="1" applyFill="1" applyBorder="1" applyAlignment="1" applyProtection="1">
      <alignment horizontal="center" vertical="center" wrapText="1"/>
    </xf>
    <xf numFmtId="0" fontId="51" fillId="3" borderId="39" xfId="1" applyFont="1" applyFill="1" applyBorder="1" applyAlignment="1" applyProtection="1">
      <alignment horizontal="center" vertical="center" wrapText="1"/>
    </xf>
    <xf numFmtId="0" fontId="2" fillId="0" borderId="21" xfId="1" applyBorder="1" applyAlignment="1" applyProtection="1">
      <alignment horizontal="center" vertical="center" wrapText="1"/>
    </xf>
    <xf numFmtId="0" fontId="51" fillId="3" borderId="78" xfId="1" applyFont="1" applyFill="1" applyBorder="1" applyAlignment="1" applyProtection="1">
      <alignment horizontal="left" vertical="center" wrapText="1"/>
    </xf>
    <xf numFmtId="0" fontId="51" fillId="3" borderId="34" xfId="1" applyFont="1" applyFill="1" applyBorder="1" applyAlignment="1" applyProtection="1">
      <alignment horizontal="left" vertical="center" wrapText="1"/>
    </xf>
    <xf numFmtId="0" fontId="51" fillId="3" borderId="36" xfId="1" applyFont="1" applyFill="1" applyBorder="1" applyAlignment="1" applyProtection="1">
      <alignment horizontal="left" vertical="center" wrapText="1"/>
    </xf>
  </cellXfs>
  <cellStyles count="14">
    <cellStyle name="Normal 10" xfId="1"/>
    <cellStyle name="Normal 15 3" xfId="9"/>
    <cellStyle name="Normal 15 4" xfId="13"/>
    <cellStyle name="Normal 16" xfId="4"/>
    <cellStyle name="Normal 2 2 2" xfId="6"/>
    <cellStyle name="Normal 2 3" xfId="11"/>
    <cellStyle name="Normal 3 3" xfId="10"/>
    <cellStyle name="Normal 8 2 6 2" xfId="3"/>
    <cellStyle name="Normal 8 2 6 2 3" xfId="12"/>
    <cellStyle name="Normal 8 2 6 4 2" xfId="5"/>
    <cellStyle name="Normal_17 MKR IM 2 2" xfId="8"/>
    <cellStyle name="Normal_ListMarketRiskParameters" xfId="7"/>
    <cellStyle name="Normale" xfId="0" builtinId="0"/>
    <cellStyle name="Standard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5029201</xdr:colOff>
      <xdr:row>0</xdr:row>
      <xdr:rowOff>133351</xdr:rowOff>
    </xdr:from>
    <xdr:to>
      <xdr:col>2</xdr:col>
      <xdr:colOff>771525</xdr:colOff>
      <xdr:row>2</xdr:row>
      <xdr:rowOff>12905</xdr:rowOff>
    </xdr:to>
    <xdr:pic>
      <xdr:nvPicPr>
        <xdr:cNvPr id="2" name="Picture 1">
          <a:extLst>
            <a:ext uri="{FF2B5EF4-FFF2-40B4-BE49-F238E27FC236}">
              <a16:creationId xmlns:a16="http://schemas.microsoft.com/office/drawing/2014/main" id="{1636CA83-546B-409D-B3AF-6AA6677C3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326" y="133351"/>
          <a:ext cx="1981199" cy="736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0</xdr:row>
      <xdr:rowOff>269874</xdr:rowOff>
    </xdr:from>
    <xdr:to>
      <xdr:col>2</xdr:col>
      <xdr:colOff>163888</xdr:colOff>
      <xdr:row>2</xdr:row>
      <xdr:rowOff>269874</xdr:rowOff>
    </xdr:to>
    <xdr:pic>
      <xdr:nvPicPr>
        <xdr:cNvPr id="2" name="Picture 1">
          <a:extLst>
            <a:ext uri="{FF2B5EF4-FFF2-40B4-BE49-F238E27FC236}">
              <a16:creationId xmlns:a16="http://schemas.microsoft.com/office/drawing/2014/main" id="{A0E86685-4DF6-4880-8509-21D99B64D04E}"/>
            </a:ext>
          </a:extLst>
        </xdr:cNvPr>
        <xdr:cNvPicPr>
          <a:picLocks noChangeAspect="1"/>
        </xdr:cNvPicPr>
      </xdr:nvPicPr>
      <xdr:blipFill>
        <a:blip xmlns:r="http://schemas.openxmlformats.org/officeDocument/2006/relationships" r:embed="rId1"/>
        <a:stretch>
          <a:fillRect/>
        </a:stretch>
      </xdr:blipFill>
      <xdr:spPr>
        <a:xfrm>
          <a:off x="266700" y="269874"/>
          <a:ext cx="2068888" cy="771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3969</xdr:colOff>
      <xdr:row>1</xdr:row>
      <xdr:rowOff>88899</xdr:rowOff>
    </xdr:from>
    <xdr:to>
      <xdr:col>1</xdr:col>
      <xdr:colOff>1424460</xdr:colOff>
      <xdr:row>2</xdr:row>
      <xdr:rowOff>1733</xdr:rowOff>
    </xdr:to>
    <xdr:pic>
      <xdr:nvPicPr>
        <xdr:cNvPr id="2" name="Picture 1">
          <a:extLst>
            <a:ext uri="{FF2B5EF4-FFF2-40B4-BE49-F238E27FC236}">
              <a16:creationId xmlns:a16="http://schemas.microsoft.com/office/drawing/2014/main" id="{3DA05B02-FCBF-4E27-8542-A1C6C2E470C7}"/>
            </a:ext>
          </a:extLst>
        </xdr:cNvPr>
        <xdr:cNvPicPr>
          <a:picLocks noChangeAspect="1"/>
        </xdr:cNvPicPr>
      </xdr:nvPicPr>
      <xdr:blipFill>
        <a:blip xmlns:r="http://schemas.openxmlformats.org/officeDocument/2006/relationships" r:embed="rId1"/>
        <a:stretch>
          <a:fillRect/>
        </a:stretch>
      </xdr:blipFill>
      <xdr:spPr>
        <a:xfrm>
          <a:off x="175419" y="374649"/>
          <a:ext cx="1420491" cy="541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88900</xdr:rowOff>
    </xdr:from>
    <xdr:to>
      <xdr:col>1</xdr:col>
      <xdr:colOff>163191</xdr:colOff>
      <xdr:row>0</xdr:row>
      <xdr:rowOff>619791</xdr:rowOff>
    </xdr:to>
    <xdr:pic>
      <xdr:nvPicPr>
        <xdr:cNvPr id="2" name="Picture 1">
          <a:extLst>
            <a:ext uri="{FF2B5EF4-FFF2-40B4-BE49-F238E27FC236}">
              <a16:creationId xmlns:a16="http://schemas.microsoft.com/office/drawing/2014/main" id="{6C361851-9C1A-4A8B-B990-D57CA9EB9723}"/>
            </a:ext>
          </a:extLst>
        </xdr:cNvPr>
        <xdr:cNvPicPr>
          <a:picLocks noChangeAspect="1"/>
        </xdr:cNvPicPr>
      </xdr:nvPicPr>
      <xdr:blipFill>
        <a:blip xmlns:r="http://schemas.openxmlformats.org/officeDocument/2006/relationships" r:embed="rId1"/>
        <a:stretch>
          <a:fillRect/>
        </a:stretch>
      </xdr:blipFill>
      <xdr:spPr>
        <a:xfrm>
          <a:off x="266700" y="88900"/>
          <a:ext cx="1420491" cy="5308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1599786</xdr:colOff>
      <xdr:row>2</xdr:row>
      <xdr:rowOff>209422</xdr:rowOff>
    </xdr:to>
    <xdr:pic>
      <xdr:nvPicPr>
        <xdr:cNvPr id="2" name="Picture 1">
          <a:extLst>
            <a:ext uri="{FF2B5EF4-FFF2-40B4-BE49-F238E27FC236}">
              <a16:creationId xmlns:a16="http://schemas.microsoft.com/office/drawing/2014/main" id="{2F8525C0-A7D7-4DE0-92EA-BC1CCD826E22}"/>
            </a:ext>
          </a:extLst>
        </xdr:cNvPr>
        <xdr:cNvPicPr>
          <a:picLocks noChangeAspect="1"/>
        </xdr:cNvPicPr>
      </xdr:nvPicPr>
      <xdr:blipFill>
        <a:blip xmlns:r="http://schemas.openxmlformats.org/officeDocument/2006/relationships" r:embed="rId1"/>
        <a:stretch>
          <a:fillRect/>
        </a:stretch>
      </xdr:blipFill>
      <xdr:spPr>
        <a:xfrm>
          <a:off x="200025" y="180975"/>
          <a:ext cx="1599786" cy="523747"/>
        </a:xfrm>
        <a:prstGeom prst="rect">
          <a:avLst/>
        </a:prstGeom>
      </xdr:spPr>
    </xdr:pic>
    <xdr:clientData/>
  </xdr:twoCellAnchor>
  <xdr:twoCellAnchor editAs="oneCell">
    <xdr:from>
      <xdr:col>1</xdr:col>
      <xdr:colOff>0</xdr:colOff>
      <xdr:row>1</xdr:row>
      <xdr:rowOff>0</xdr:rowOff>
    </xdr:from>
    <xdr:to>
      <xdr:col>1</xdr:col>
      <xdr:colOff>1599786</xdr:colOff>
      <xdr:row>2</xdr:row>
      <xdr:rowOff>209422</xdr:rowOff>
    </xdr:to>
    <xdr:pic>
      <xdr:nvPicPr>
        <xdr:cNvPr id="3" name="Picture 2">
          <a:extLst>
            <a:ext uri="{FF2B5EF4-FFF2-40B4-BE49-F238E27FC236}">
              <a16:creationId xmlns:a16="http://schemas.microsoft.com/office/drawing/2014/main" id="{F4002352-7CAB-4E8D-B4B7-A00648D92F6D}"/>
            </a:ext>
          </a:extLst>
        </xdr:cNvPr>
        <xdr:cNvPicPr>
          <a:picLocks noChangeAspect="1"/>
        </xdr:cNvPicPr>
      </xdr:nvPicPr>
      <xdr:blipFill>
        <a:blip xmlns:r="http://schemas.openxmlformats.org/officeDocument/2006/relationships" r:embed="rId1"/>
        <a:stretch>
          <a:fillRect/>
        </a:stretch>
      </xdr:blipFill>
      <xdr:spPr>
        <a:xfrm>
          <a:off x="200025" y="180975"/>
          <a:ext cx="1599786" cy="5237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207169</xdr:colOff>
      <xdr:row>1</xdr:row>
      <xdr:rowOff>47625</xdr:rowOff>
    </xdr:from>
    <xdr:to>
      <xdr:col>1</xdr:col>
      <xdr:colOff>1592642</xdr:colOff>
      <xdr:row>2</xdr:row>
      <xdr:rowOff>257047</xdr:rowOff>
    </xdr:to>
    <xdr:pic>
      <xdr:nvPicPr>
        <xdr:cNvPr id="2" name="Picture 1">
          <a:extLst>
            <a:ext uri="{FF2B5EF4-FFF2-40B4-BE49-F238E27FC236}">
              <a16:creationId xmlns:a16="http://schemas.microsoft.com/office/drawing/2014/main" id="{5AFA71DF-E5D7-4800-ABA4-7916681DB9C6}"/>
            </a:ext>
          </a:extLst>
        </xdr:cNvPr>
        <xdr:cNvPicPr>
          <a:picLocks noChangeAspect="1"/>
        </xdr:cNvPicPr>
      </xdr:nvPicPr>
      <xdr:blipFill>
        <a:blip xmlns:r="http://schemas.openxmlformats.org/officeDocument/2006/relationships" r:embed="rId1"/>
        <a:stretch>
          <a:fillRect/>
        </a:stretch>
      </xdr:blipFill>
      <xdr:spPr>
        <a:xfrm>
          <a:off x="207169" y="209550"/>
          <a:ext cx="1614073" cy="5332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157238</xdr:colOff>
      <xdr:row>0</xdr:row>
      <xdr:rowOff>145143</xdr:rowOff>
    </xdr:from>
    <xdr:to>
      <xdr:col>1</xdr:col>
      <xdr:colOff>1153398</xdr:colOff>
      <xdr:row>2</xdr:row>
      <xdr:rowOff>191467</xdr:rowOff>
    </xdr:to>
    <xdr:pic>
      <xdr:nvPicPr>
        <xdr:cNvPr id="2" name="Picture 1">
          <a:extLst>
            <a:ext uri="{FF2B5EF4-FFF2-40B4-BE49-F238E27FC236}">
              <a16:creationId xmlns:a16="http://schemas.microsoft.com/office/drawing/2014/main" id="{2B1E1DF4-56E5-45EC-B102-F814BD6611B6}"/>
            </a:ext>
          </a:extLst>
        </xdr:cNvPr>
        <xdr:cNvPicPr>
          <a:picLocks noChangeAspect="1"/>
        </xdr:cNvPicPr>
      </xdr:nvPicPr>
      <xdr:blipFill>
        <a:blip xmlns:r="http://schemas.openxmlformats.org/officeDocument/2006/relationships" r:embed="rId1"/>
        <a:stretch>
          <a:fillRect/>
        </a:stretch>
      </xdr:blipFill>
      <xdr:spPr>
        <a:xfrm>
          <a:off x="157238" y="145143"/>
          <a:ext cx="1605760" cy="5320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606733</xdr:colOff>
      <xdr:row>0</xdr:row>
      <xdr:rowOff>134441</xdr:rowOff>
    </xdr:from>
    <xdr:to>
      <xdr:col>1</xdr:col>
      <xdr:colOff>1602893</xdr:colOff>
      <xdr:row>3</xdr:row>
      <xdr:rowOff>63040</xdr:rowOff>
    </xdr:to>
    <xdr:pic>
      <xdr:nvPicPr>
        <xdr:cNvPr id="2" name="Picture 1">
          <a:extLst>
            <a:ext uri="{FF2B5EF4-FFF2-40B4-BE49-F238E27FC236}">
              <a16:creationId xmlns:a16="http://schemas.microsoft.com/office/drawing/2014/main" id="{DF037CAF-71A9-458E-B39F-CB120C4AF09E}"/>
            </a:ext>
          </a:extLst>
        </xdr:cNvPr>
        <xdr:cNvPicPr>
          <a:picLocks noChangeAspect="1"/>
        </xdr:cNvPicPr>
      </xdr:nvPicPr>
      <xdr:blipFill>
        <a:blip xmlns:r="http://schemas.openxmlformats.org/officeDocument/2006/relationships" r:embed="rId1"/>
        <a:stretch>
          <a:fillRect/>
        </a:stretch>
      </xdr:blipFill>
      <xdr:spPr>
        <a:xfrm>
          <a:off x="606733" y="134441"/>
          <a:ext cx="1605760" cy="5286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157238</xdr:colOff>
      <xdr:row>0</xdr:row>
      <xdr:rowOff>145143</xdr:rowOff>
    </xdr:from>
    <xdr:to>
      <xdr:col>2</xdr:col>
      <xdr:colOff>1680575</xdr:colOff>
      <xdr:row>2</xdr:row>
      <xdr:rowOff>476340</xdr:rowOff>
    </xdr:to>
    <xdr:pic>
      <xdr:nvPicPr>
        <xdr:cNvPr id="2" name="Picture 1">
          <a:extLst>
            <a:ext uri="{FF2B5EF4-FFF2-40B4-BE49-F238E27FC236}">
              <a16:creationId xmlns:a16="http://schemas.microsoft.com/office/drawing/2014/main" id="{577DCC6D-F2E8-402A-A1EC-CFD3869E6457}"/>
            </a:ext>
          </a:extLst>
        </xdr:cNvPr>
        <xdr:cNvPicPr>
          <a:picLocks noChangeAspect="1"/>
        </xdr:cNvPicPr>
      </xdr:nvPicPr>
      <xdr:blipFill>
        <a:blip xmlns:r="http://schemas.openxmlformats.org/officeDocument/2006/relationships" r:embed="rId1"/>
        <a:stretch>
          <a:fillRect/>
        </a:stretch>
      </xdr:blipFill>
      <xdr:spPr>
        <a:xfrm>
          <a:off x="561975" y="145143"/>
          <a:ext cx="1680575" cy="855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1436739</xdr:colOff>
      <xdr:row>2</xdr:row>
      <xdr:rowOff>111298</xdr:rowOff>
    </xdr:to>
    <xdr:pic>
      <xdr:nvPicPr>
        <xdr:cNvPr id="2" name="Picture 1">
          <a:extLst>
            <a:ext uri="{FF2B5EF4-FFF2-40B4-BE49-F238E27FC236}">
              <a16:creationId xmlns:a16="http://schemas.microsoft.com/office/drawing/2014/main" id="{790311DC-A2DA-4E3A-9B17-424DD5449083}"/>
            </a:ext>
          </a:extLst>
        </xdr:cNvPr>
        <xdr:cNvPicPr>
          <a:picLocks noChangeAspect="1"/>
        </xdr:cNvPicPr>
      </xdr:nvPicPr>
      <xdr:blipFill>
        <a:blip xmlns:r="http://schemas.openxmlformats.org/officeDocument/2006/relationships" r:embed="rId1"/>
        <a:stretch>
          <a:fillRect/>
        </a:stretch>
      </xdr:blipFill>
      <xdr:spPr>
        <a:xfrm>
          <a:off x="361950" y="142875"/>
          <a:ext cx="1436739" cy="530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2</xdr:col>
      <xdr:colOff>829941</xdr:colOff>
      <xdr:row>2</xdr:row>
      <xdr:rowOff>149398</xdr:rowOff>
    </xdr:to>
    <xdr:pic>
      <xdr:nvPicPr>
        <xdr:cNvPr id="2" name="Picture 1">
          <a:extLst>
            <a:ext uri="{FF2B5EF4-FFF2-40B4-BE49-F238E27FC236}">
              <a16:creationId xmlns:a16="http://schemas.microsoft.com/office/drawing/2014/main" id="{BC579D7A-885E-4681-9E90-88B7367C7914}"/>
            </a:ext>
          </a:extLst>
        </xdr:cNvPr>
        <xdr:cNvPicPr>
          <a:picLocks noChangeAspect="1"/>
        </xdr:cNvPicPr>
      </xdr:nvPicPr>
      <xdr:blipFill>
        <a:blip xmlns:r="http://schemas.openxmlformats.org/officeDocument/2006/relationships" r:embed="rId1"/>
        <a:stretch>
          <a:fillRect/>
        </a:stretch>
      </xdr:blipFill>
      <xdr:spPr>
        <a:xfrm>
          <a:off x="409575" y="180975"/>
          <a:ext cx="1420491"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78442</xdr:colOff>
      <xdr:row>0</xdr:row>
      <xdr:rowOff>369794</xdr:rowOff>
    </xdr:from>
    <xdr:to>
      <xdr:col>1</xdr:col>
      <xdr:colOff>1678228</xdr:colOff>
      <xdr:row>2</xdr:row>
      <xdr:rowOff>217126</xdr:rowOff>
    </xdr:to>
    <xdr:pic>
      <xdr:nvPicPr>
        <xdr:cNvPr id="2" name="Picture 1">
          <a:extLst>
            <a:ext uri="{FF2B5EF4-FFF2-40B4-BE49-F238E27FC236}">
              <a16:creationId xmlns:a16="http://schemas.microsoft.com/office/drawing/2014/main" id="{695E3B28-6884-4861-9B66-BFA291D2063C}"/>
            </a:ext>
          </a:extLst>
        </xdr:cNvPr>
        <xdr:cNvPicPr>
          <a:picLocks noChangeAspect="1"/>
        </xdr:cNvPicPr>
      </xdr:nvPicPr>
      <xdr:blipFill>
        <a:blip xmlns:r="http://schemas.openxmlformats.org/officeDocument/2006/relationships" r:embed="rId1"/>
        <a:stretch>
          <a:fillRect/>
        </a:stretch>
      </xdr:blipFill>
      <xdr:spPr>
        <a:xfrm>
          <a:off x="249892" y="369794"/>
          <a:ext cx="1599786" cy="5331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36019</xdr:colOff>
      <xdr:row>1</xdr:row>
      <xdr:rowOff>18409</xdr:rowOff>
    </xdr:from>
    <xdr:to>
      <xdr:col>1</xdr:col>
      <xdr:colOff>1456510</xdr:colOff>
      <xdr:row>2</xdr:row>
      <xdr:rowOff>101064</xdr:rowOff>
    </xdr:to>
    <xdr:pic>
      <xdr:nvPicPr>
        <xdr:cNvPr id="2" name="Picture 1">
          <a:extLst>
            <a:ext uri="{FF2B5EF4-FFF2-40B4-BE49-F238E27FC236}">
              <a16:creationId xmlns:a16="http://schemas.microsoft.com/office/drawing/2014/main" id="{529C8EE0-5A4D-4421-8243-B0FAF03DB9D3}"/>
            </a:ext>
          </a:extLst>
        </xdr:cNvPr>
        <xdr:cNvPicPr>
          <a:picLocks noChangeAspect="1"/>
        </xdr:cNvPicPr>
      </xdr:nvPicPr>
      <xdr:blipFill>
        <a:blip xmlns:r="http://schemas.openxmlformats.org/officeDocument/2006/relationships" r:embed="rId1"/>
        <a:stretch>
          <a:fillRect/>
        </a:stretch>
      </xdr:blipFill>
      <xdr:spPr>
        <a:xfrm>
          <a:off x="264619" y="180334"/>
          <a:ext cx="1420491" cy="5303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xdr:col>
      <xdr:colOff>1420491</xdr:colOff>
      <xdr:row>2</xdr:row>
      <xdr:rowOff>187991</xdr:rowOff>
    </xdr:to>
    <xdr:pic>
      <xdr:nvPicPr>
        <xdr:cNvPr id="2" name="Picture 1">
          <a:extLst>
            <a:ext uri="{FF2B5EF4-FFF2-40B4-BE49-F238E27FC236}">
              <a16:creationId xmlns:a16="http://schemas.microsoft.com/office/drawing/2014/main" id="{1C9EF055-E092-4046-A4AF-A717AD3E87A1}"/>
            </a:ext>
          </a:extLst>
        </xdr:cNvPr>
        <xdr:cNvPicPr>
          <a:picLocks noChangeAspect="1"/>
        </xdr:cNvPicPr>
      </xdr:nvPicPr>
      <xdr:blipFill>
        <a:blip xmlns:r="http://schemas.openxmlformats.org/officeDocument/2006/relationships" r:embed="rId1"/>
        <a:stretch>
          <a:fillRect/>
        </a:stretch>
      </xdr:blipFill>
      <xdr:spPr>
        <a:xfrm>
          <a:off x="171450" y="161925"/>
          <a:ext cx="1420491" cy="5308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990600</xdr:colOff>
      <xdr:row>2</xdr:row>
      <xdr:rowOff>350520</xdr:rowOff>
    </xdr:to>
    <xdr:pic>
      <xdr:nvPicPr>
        <xdr:cNvPr id="2" name="Picture 1">
          <a:extLst>
            <a:ext uri="{FF2B5EF4-FFF2-40B4-BE49-F238E27FC236}">
              <a16:creationId xmlns:a16="http://schemas.microsoft.com/office/drawing/2014/main" id="{3EFC587C-72FD-46E5-8136-64DDFF2D4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161925"/>
          <a:ext cx="1419225" cy="512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196850</xdr:colOff>
      <xdr:row>1</xdr:row>
      <xdr:rowOff>41275</xdr:rowOff>
    </xdr:from>
    <xdr:to>
      <xdr:col>2</xdr:col>
      <xdr:colOff>1153791</xdr:colOff>
      <xdr:row>2</xdr:row>
      <xdr:rowOff>383125</xdr:rowOff>
    </xdr:to>
    <xdr:pic>
      <xdr:nvPicPr>
        <xdr:cNvPr id="2" name="Picture 1">
          <a:extLst>
            <a:ext uri="{FF2B5EF4-FFF2-40B4-BE49-F238E27FC236}">
              <a16:creationId xmlns:a16="http://schemas.microsoft.com/office/drawing/2014/main" id="{84FE4FAC-7D95-46D6-8AA9-6F53AB1BB1A5}"/>
            </a:ext>
          </a:extLst>
        </xdr:cNvPr>
        <xdr:cNvPicPr>
          <a:picLocks noChangeAspect="1"/>
        </xdr:cNvPicPr>
      </xdr:nvPicPr>
      <xdr:blipFill>
        <a:blip xmlns:r="http://schemas.openxmlformats.org/officeDocument/2006/relationships" r:embed="rId1"/>
        <a:stretch>
          <a:fillRect/>
        </a:stretch>
      </xdr:blipFill>
      <xdr:spPr>
        <a:xfrm>
          <a:off x="625475" y="203200"/>
          <a:ext cx="1385566" cy="503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50346</xdr:colOff>
      <xdr:row>0</xdr:row>
      <xdr:rowOff>136071</xdr:rowOff>
    </xdr:from>
    <xdr:to>
      <xdr:col>1</xdr:col>
      <xdr:colOff>1260021</xdr:colOff>
      <xdr:row>2</xdr:row>
      <xdr:rowOff>264322</xdr:rowOff>
    </xdr:to>
    <xdr:pic>
      <xdr:nvPicPr>
        <xdr:cNvPr id="2" name="Picture 1">
          <a:extLst>
            <a:ext uri="{FF2B5EF4-FFF2-40B4-BE49-F238E27FC236}">
              <a16:creationId xmlns:a16="http://schemas.microsoft.com/office/drawing/2014/main" id="{1F289BA3-1040-474D-AF66-10C79AB30720}"/>
            </a:ext>
          </a:extLst>
        </xdr:cNvPr>
        <xdr:cNvPicPr>
          <a:picLocks noChangeAspect="1"/>
        </xdr:cNvPicPr>
      </xdr:nvPicPr>
      <xdr:blipFill>
        <a:blip xmlns:r="http://schemas.openxmlformats.org/officeDocument/2006/relationships" r:embed="rId1"/>
        <a:stretch>
          <a:fillRect/>
        </a:stretch>
      </xdr:blipFill>
      <xdr:spPr>
        <a:xfrm>
          <a:off x="183696" y="136071"/>
          <a:ext cx="1209675" cy="4521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133"/>
  <sheetViews>
    <sheetView showGridLines="0" tabSelected="1" zoomScale="85" zoomScaleNormal="85" workbookViewId="0">
      <selection activeCell="C5" sqref="C5"/>
    </sheetView>
  </sheetViews>
  <sheetFormatPr defaultColWidth="0" defaultRowHeight="0" customHeight="1" zeroHeight="1"/>
  <cols>
    <col min="1" max="1" width="3.5703125" style="1" customWidth="1"/>
    <col min="2" max="3" width="93.5703125" style="3" customWidth="1"/>
    <col min="4" max="4" width="4.85546875" style="3" customWidth="1"/>
    <col min="5" max="5" width="0" style="3" hidden="1" customWidth="1"/>
    <col min="6" max="16384" width="9.140625" style="3" hidden="1"/>
  </cols>
  <sheetData>
    <row r="1" spans="1:4" ht="54.75" customHeight="1">
      <c r="A1" s="1" t="s">
        <v>0</v>
      </c>
      <c r="B1" s="770" t="s">
        <v>1</v>
      </c>
      <c r="C1" s="770"/>
      <c r="D1" s="2"/>
    </row>
    <row r="2" spans="1:4" ht="12.75" customHeight="1">
      <c r="A2" s="4">
        <v>44494</v>
      </c>
      <c r="B2" s="770"/>
      <c r="C2" s="770"/>
      <c r="D2" s="2"/>
    </row>
    <row r="3" spans="1:4" ht="41.25" customHeight="1">
      <c r="A3" s="1" t="s">
        <v>2</v>
      </c>
      <c r="B3" s="770"/>
      <c r="C3" s="770"/>
      <c r="D3" s="2"/>
    </row>
    <row r="4" spans="1:4" ht="21" customHeight="1" thickBot="1">
      <c r="A4" s="5">
        <v>44494.363043981481</v>
      </c>
      <c r="B4" s="6"/>
      <c r="C4" s="6"/>
      <c r="D4" s="7"/>
    </row>
    <row r="5" spans="1:4" s="11" customFormat="1" ht="38.25" customHeight="1">
      <c r="A5" s="8" t="s">
        <v>3</v>
      </c>
      <c r="B5" s="9" t="s">
        <v>4</v>
      </c>
      <c r="C5" s="10" t="s">
        <v>5</v>
      </c>
    </row>
    <row r="6" spans="1:4" s="11" customFormat="1" ht="38.25" customHeight="1">
      <c r="A6" s="5">
        <v>44494.366550925923</v>
      </c>
      <c r="B6" s="12" t="s">
        <v>6</v>
      </c>
      <c r="C6" s="13" t="s">
        <v>7</v>
      </c>
    </row>
    <row r="7" spans="1:4" s="11" customFormat="1" ht="38.25" customHeight="1" thickBot="1">
      <c r="A7" s="8"/>
      <c r="B7" s="14" t="s">
        <v>8</v>
      </c>
      <c r="C7" s="15" t="s">
        <v>9</v>
      </c>
    </row>
    <row r="8" spans="1:4" s="6" customFormat="1" ht="149.25" customHeight="1">
      <c r="A8" s="16"/>
      <c r="B8" s="771"/>
      <c r="C8" s="771"/>
      <c r="D8" s="17" t="str">
        <f>LEFT(C5,2)</f>
        <v>In</v>
      </c>
    </row>
    <row r="9" spans="1:4" s="6" customFormat="1" ht="12.75">
      <c r="A9" s="16"/>
      <c r="B9" s="18"/>
      <c r="C9" s="18"/>
      <c r="D9" s="18"/>
    </row>
    <row r="10" spans="1:4" ht="12.75">
      <c r="B10" s="19"/>
      <c r="C10" s="19"/>
      <c r="D10" s="19"/>
    </row>
    <row r="11" spans="1:4" ht="12.75" hidden="1">
      <c r="B11" s="6"/>
      <c r="C11" s="6"/>
    </row>
    <row r="12" spans="1:4" ht="12.75" hidden="1">
      <c r="B12" s="6"/>
      <c r="C12" s="6"/>
    </row>
    <row r="13" spans="1:4" ht="12.75" hidden="1">
      <c r="B13" s="6"/>
      <c r="C13" s="6"/>
    </row>
    <row r="14" spans="1:4" ht="12.75" hidden="1">
      <c r="B14" s="6"/>
      <c r="C14" s="6"/>
    </row>
    <row r="15" spans="1:4" ht="12.75" hidden="1">
      <c r="B15" s="6"/>
      <c r="C15" s="6"/>
    </row>
    <row r="16" spans="1:4" ht="12.75" hidden="1">
      <c r="B16" s="6"/>
      <c r="C16" s="6"/>
    </row>
    <row r="17" spans="2:3" ht="12.75" hidden="1">
      <c r="B17" s="6"/>
      <c r="C17" s="6"/>
    </row>
    <row r="18" spans="2:3" ht="12.75" hidden="1">
      <c r="B18" s="6"/>
      <c r="C18" s="6"/>
    </row>
    <row r="19" spans="2:3" ht="12.75" hidden="1">
      <c r="B19" s="6"/>
      <c r="C19" s="6"/>
    </row>
    <row r="20" spans="2:3" ht="12.75" hidden="1">
      <c r="B20" s="6"/>
      <c r="C20" s="6"/>
    </row>
    <row r="21" spans="2:3" ht="12.75" hidden="1">
      <c r="B21" s="6"/>
      <c r="C21" s="6"/>
    </row>
    <row r="22" spans="2:3" ht="12.75" hidden="1">
      <c r="B22" s="6"/>
      <c r="C22" s="6"/>
    </row>
    <row r="23" spans="2:3" ht="12.75" hidden="1">
      <c r="B23" s="6"/>
      <c r="C23" s="6"/>
    </row>
    <row r="24" spans="2:3" ht="12.75" hidden="1">
      <c r="B24" s="6"/>
      <c r="C24" s="6"/>
    </row>
    <row r="25" spans="2:3" ht="12.75" hidden="1">
      <c r="B25" s="6"/>
      <c r="C25" s="6"/>
    </row>
    <row r="26" spans="2:3" ht="12.75" hidden="1">
      <c r="B26" s="6"/>
      <c r="C26" s="6"/>
    </row>
    <row r="27" spans="2:3" ht="12.75" hidden="1">
      <c r="B27" s="6"/>
      <c r="C27" s="6"/>
    </row>
    <row r="28" spans="2:3" ht="12.75" hidden="1">
      <c r="B28" s="6"/>
      <c r="C28" s="6"/>
    </row>
    <row r="29" spans="2:3" ht="12.75" hidden="1">
      <c r="B29" s="6"/>
      <c r="C29" s="6"/>
    </row>
    <row r="30" spans="2:3" ht="12.75" hidden="1">
      <c r="B30" s="6"/>
      <c r="C30" s="6"/>
    </row>
    <row r="31" spans="2:3" ht="12.75" hidden="1">
      <c r="B31" s="6"/>
      <c r="C31" s="6"/>
    </row>
    <row r="32" spans="2:3" ht="12.75" hidden="1">
      <c r="B32" s="6"/>
      <c r="C32" s="6"/>
    </row>
    <row r="33" spans="2:3" ht="12.75" hidden="1">
      <c r="B33" s="6"/>
      <c r="C33" s="6"/>
    </row>
    <row r="34" spans="2:3" ht="12.75" hidden="1">
      <c r="B34" s="6"/>
      <c r="C34" s="6"/>
    </row>
    <row r="35" spans="2:3" ht="12.75" hidden="1">
      <c r="B35" s="6"/>
      <c r="C35" s="6"/>
    </row>
    <row r="36" spans="2:3" ht="12.75" hidden="1">
      <c r="B36" s="6"/>
      <c r="C36" s="6"/>
    </row>
    <row r="37" spans="2:3" ht="12.75" hidden="1">
      <c r="B37" s="6"/>
      <c r="C37" s="6"/>
    </row>
    <row r="38" spans="2:3" ht="12.75" hidden="1">
      <c r="B38" s="6"/>
      <c r="C38" s="6"/>
    </row>
    <row r="39" spans="2:3" ht="12.75" hidden="1">
      <c r="B39" s="6"/>
      <c r="C39" s="6"/>
    </row>
    <row r="40" spans="2:3" ht="12.75" hidden="1">
      <c r="B40" s="6"/>
      <c r="C40" s="6"/>
    </row>
    <row r="41" spans="2:3" ht="12.75" hidden="1">
      <c r="B41" s="6"/>
      <c r="C41" s="6"/>
    </row>
    <row r="42" spans="2:3" ht="12.75" hidden="1">
      <c r="B42" s="6"/>
      <c r="C42" s="6"/>
    </row>
    <row r="43" spans="2:3" ht="12.75" hidden="1">
      <c r="B43" s="6"/>
      <c r="C43" s="6"/>
    </row>
    <row r="44" spans="2:3" ht="12.75" hidden="1">
      <c r="B44" s="6"/>
      <c r="C44" s="6"/>
    </row>
    <row r="45" spans="2:3" ht="12.75" hidden="1">
      <c r="B45" s="6"/>
      <c r="C45" s="6"/>
    </row>
    <row r="46" spans="2:3" ht="12.75" hidden="1">
      <c r="B46" s="6"/>
      <c r="C46" s="6"/>
    </row>
    <row r="47" spans="2:3" ht="12.75" hidden="1">
      <c r="B47" s="6"/>
      <c r="C47" s="6"/>
    </row>
    <row r="48" spans="2:3" ht="12.75" hidden="1">
      <c r="B48" s="6"/>
      <c r="C48" s="6"/>
    </row>
    <row r="49" spans="2:3" ht="12.75" hidden="1">
      <c r="B49" s="6"/>
      <c r="C49" s="6"/>
    </row>
    <row r="50" spans="2:3" ht="12.75" hidden="1">
      <c r="B50" s="6"/>
      <c r="C50" s="6"/>
    </row>
    <row r="51" spans="2:3" ht="12.75" hidden="1">
      <c r="B51" s="6"/>
      <c r="C51" s="6"/>
    </row>
    <row r="52" spans="2:3" ht="12.75" hidden="1">
      <c r="B52" s="6"/>
      <c r="C52" s="6"/>
    </row>
    <row r="53" spans="2:3" ht="12.75" hidden="1">
      <c r="B53" s="6"/>
      <c r="C53" s="6"/>
    </row>
    <row r="54" spans="2:3" ht="12.75" hidden="1">
      <c r="B54" s="6"/>
      <c r="C54" s="6"/>
    </row>
    <row r="55" spans="2:3" ht="12.75" hidden="1">
      <c r="B55" s="6"/>
      <c r="C55" s="6"/>
    </row>
    <row r="56" spans="2:3" ht="12.75" hidden="1">
      <c r="B56" s="6"/>
      <c r="C56" s="6"/>
    </row>
    <row r="57" spans="2:3" ht="12.75" hidden="1">
      <c r="B57" s="6"/>
      <c r="C57" s="6"/>
    </row>
    <row r="58" spans="2:3" ht="12.75" hidden="1">
      <c r="B58" s="6"/>
      <c r="C58" s="6"/>
    </row>
    <row r="59" spans="2:3" ht="12.75" hidden="1">
      <c r="B59" s="6"/>
      <c r="C59" s="6"/>
    </row>
    <row r="60" spans="2:3" ht="12.75" hidden="1">
      <c r="B60" s="6"/>
      <c r="C60" s="6"/>
    </row>
    <row r="61" spans="2:3" ht="12.75" hidden="1">
      <c r="B61" s="6"/>
      <c r="C61" s="6"/>
    </row>
    <row r="62" spans="2:3" ht="12.75" hidden="1">
      <c r="B62" s="6"/>
      <c r="C62" s="6"/>
    </row>
    <row r="63" spans="2:3" ht="12.75" hidden="1">
      <c r="B63" s="6"/>
      <c r="C63" s="6"/>
    </row>
    <row r="64" spans="2:3" ht="12.75" hidden="1">
      <c r="B64" s="6"/>
      <c r="C64" s="6"/>
    </row>
    <row r="65" spans="2:3" ht="12.75" hidden="1">
      <c r="B65" s="6"/>
      <c r="C65" s="6"/>
    </row>
    <row r="66" spans="2:3" ht="12.75" hidden="1">
      <c r="B66" s="6"/>
      <c r="C66" s="6"/>
    </row>
    <row r="67" spans="2:3" ht="12.75" hidden="1">
      <c r="B67" s="6"/>
      <c r="C67" s="6"/>
    </row>
    <row r="68" spans="2:3" ht="12.75" hidden="1">
      <c r="B68" s="6"/>
      <c r="C68" s="6"/>
    </row>
    <row r="69" spans="2:3" ht="12.75" hidden="1">
      <c r="B69" s="6"/>
      <c r="C69" s="6"/>
    </row>
    <row r="70" spans="2:3" ht="12.75" hidden="1">
      <c r="B70" s="6"/>
      <c r="C70" s="6"/>
    </row>
    <row r="71" spans="2:3" ht="12.75" hidden="1">
      <c r="B71" s="6"/>
      <c r="C71" s="6"/>
    </row>
    <row r="72" spans="2:3" ht="12.75" hidden="1">
      <c r="B72" s="6"/>
      <c r="C72" s="6"/>
    </row>
    <row r="73" spans="2:3" ht="12.75" hidden="1">
      <c r="B73" s="6"/>
      <c r="C73" s="6"/>
    </row>
    <row r="74" spans="2:3" ht="12.75" hidden="1">
      <c r="B74" s="6"/>
      <c r="C74" s="6"/>
    </row>
    <row r="75" spans="2:3" ht="12.75" hidden="1">
      <c r="B75" s="6"/>
      <c r="C75" s="6"/>
    </row>
    <row r="76" spans="2:3" ht="12.75" hidden="1">
      <c r="B76" s="6"/>
      <c r="C76" s="6"/>
    </row>
    <row r="77" spans="2:3" ht="12.75" hidden="1">
      <c r="B77" s="6"/>
      <c r="C77" s="6"/>
    </row>
    <row r="78" spans="2:3" ht="12.75" hidden="1">
      <c r="B78" s="6"/>
      <c r="C78" s="6"/>
    </row>
    <row r="79" spans="2:3" ht="12.75" hidden="1">
      <c r="B79" s="6"/>
      <c r="C79" s="6"/>
    </row>
    <row r="80" spans="2:3" ht="12.75" hidden="1">
      <c r="B80" s="6"/>
      <c r="C80" s="6"/>
    </row>
    <row r="81" spans="2:3" ht="12.75" hidden="1">
      <c r="B81" s="6"/>
      <c r="C81" s="6"/>
    </row>
    <row r="82" spans="2:3" ht="12.75" hidden="1">
      <c r="B82" s="6"/>
      <c r="C82" s="6"/>
    </row>
    <row r="83" spans="2:3" ht="12.75" hidden="1">
      <c r="B83" s="6"/>
      <c r="C83" s="6"/>
    </row>
    <row r="84" spans="2:3" ht="12.75" hidden="1">
      <c r="B84" s="6"/>
      <c r="C84" s="6"/>
    </row>
    <row r="85" spans="2:3" ht="12.75" hidden="1">
      <c r="B85" s="6"/>
      <c r="C85" s="6"/>
    </row>
    <row r="86" spans="2:3" ht="12.75" hidden="1">
      <c r="B86" s="6"/>
      <c r="C86" s="6"/>
    </row>
    <row r="87" spans="2:3" ht="12.75" hidden="1">
      <c r="B87" s="6"/>
      <c r="C87" s="6"/>
    </row>
    <row r="88" spans="2:3" ht="12.75" hidden="1">
      <c r="B88" s="6"/>
      <c r="C88" s="6"/>
    </row>
    <row r="89" spans="2:3" ht="12.75" hidden="1">
      <c r="B89" s="6"/>
      <c r="C89" s="6"/>
    </row>
    <row r="90" spans="2:3" ht="12.75" hidden="1">
      <c r="B90" s="6"/>
      <c r="C90" s="6"/>
    </row>
    <row r="91" spans="2:3" ht="12.75" hidden="1">
      <c r="B91" s="6"/>
      <c r="C91" s="6"/>
    </row>
    <row r="92" spans="2:3" ht="12.75" hidden="1">
      <c r="B92" s="6"/>
      <c r="C92" s="6"/>
    </row>
    <row r="93" spans="2:3" ht="12.75" hidden="1">
      <c r="B93" s="6"/>
      <c r="C93" s="6"/>
    </row>
    <row r="94" spans="2:3" ht="12.75" hidden="1">
      <c r="B94" s="6"/>
      <c r="C94" s="6"/>
    </row>
    <row r="95" spans="2:3" ht="12.75" hidden="1">
      <c r="B95" s="6"/>
      <c r="C95" s="6"/>
    </row>
    <row r="96" spans="2:3" ht="12.75" hidden="1">
      <c r="B96" s="6"/>
      <c r="C96" s="6"/>
    </row>
    <row r="97" spans="2:3" ht="12.75" hidden="1">
      <c r="B97" s="6"/>
      <c r="C97" s="6"/>
    </row>
    <row r="98" spans="2:3" ht="12.75" hidden="1">
      <c r="B98" s="6"/>
      <c r="C98" s="6"/>
    </row>
    <row r="99" spans="2:3" ht="12.75" hidden="1">
      <c r="B99" s="6"/>
      <c r="C99" s="6"/>
    </row>
    <row r="100" spans="2:3" ht="12.75" hidden="1">
      <c r="B100" s="6"/>
      <c r="C100" s="6"/>
    </row>
    <row r="101" spans="2:3" ht="12.75" hidden="1" customHeight="1">
      <c r="B101" s="6"/>
      <c r="C101" s="6"/>
    </row>
    <row r="102" spans="2:3" ht="12.75" hidden="1" customHeight="1">
      <c r="B102" s="6"/>
      <c r="C102" s="6"/>
    </row>
    <row r="103" spans="2:3" ht="12.75" hidden="1" customHeight="1">
      <c r="B103" s="6"/>
      <c r="C103" s="6"/>
    </row>
    <row r="104" spans="2:3" ht="12.75" hidden="1" customHeight="1">
      <c r="B104" s="6"/>
      <c r="C104" s="6"/>
    </row>
    <row r="105" spans="2:3" ht="12.75" hidden="1" customHeight="1">
      <c r="B105" s="6"/>
      <c r="C105" s="6"/>
    </row>
    <row r="106" spans="2:3" ht="12.75" hidden="1" customHeight="1">
      <c r="B106" s="6"/>
      <c r="C106" s="6"/>
    </row>
    <row r="107" spans="2:3" ht="12.75" hidden="1" customHeight="1">
      <c r="B107" s="6"/>
      <c r="C107" s="6"/>
    </row>
    <row r="108" spans="2:3" ht="12.75" hidden="1" customHeight="1">
      <c r="B108" s="6"/>
      <c r="C108" s="6"/>
    </row>
    <row r="109" spans="2:3" ht="12.75" hidden="1" customHeight="1">
      <c r="B109" s="6"/>
      <c r="C109" s="6"/>
    </row>
    <row r="110" spans="2:3" ht="12.75" hidden="1" customHeight="1">
      <c r="B110" s="6"/>
      <c r="C110" s="6"/>
    </row>
    <row r="111" spans="2:3" ht="12.75" hidden="1" customHeight="1">
      <c r="B111" s="6"/>
      <c r="C111" s="6"/>
    </row>
    <row r="112" spans="2:3" ht="12.75" hidden="1" customHeight="1">
      <c r="B112" s="6"/>
      <c r="C112" s="6"/>
    </row>
    <row r="113" spans="2:3" ht="12.75" hidden="1" customHeight="1">
      <c r="B113" s="6"/>
      <c r="C113" s="6"/>
    </row>
    <row r="114" spans="2:3" ht="12.75" hidden="1" customHeight="1">
      <c r="B114" s="6"/>
      <c r="C114" s="6"/>
    </row>
    <row r="115" spans="2:3" ht="12.75" hidden="1" customHeight="1">
      <c r="B115" s="6"/>
      <c r="C115" s="6"/>
    </row>
    <row r="116" spans="2:3" ht="12.75" hidden="1" customHeight="1">
      <c r="B116" s="6"/>
      <c r="C116" s="6"/>
    </row>
    <row r="117" spans="2:3" ht="12.75" hidden="1" customHeight="1">
      <c r="B117" s="6"/>
      <c r="C117" s="6"/>
    </row>
    <row r="118" spans="2:3" ht="12.75" hidden="1" customHeight="1">
      <c r="B118" s="6"/>
      <c r="C118" s="6"/>
    </row>
    <row r="119" spans="2:3" ht="12.75" hidden="1" customHeight="1">
      <c r="B119" s="6"/>
      <c r="C119" s="6"/>
    </row>
    <row r="120" spans="2:3" ht="12.75" hidden="1" customHeight="1">
      <c r="B120" s="6"/>
      <c r="C120" s="6"/>
    </row>
    <row r="121" spans="2:3" ht="12.75" hidden="1" customHeight="1">
      <c r="B121" s="6"/>
      <c r="C121" s="6"/>
    </row>
    <row r="122" spans="2:3" ht="12.75" hidden="1" customHeight="1">
      <c r="B122" s="6"/>
      <c r="C122" s="6"/>
    </row>
    <row r="123" spans="2:3" ht="12.75" hidden="1" customHeight="1">
      <c r="B123" s="6"/>
      <c r="C123" s="6"/>
    </row>
    <row r="124" spans="2:3" ht="12.75" hidden="1" customHeight="1">
      <c r="B124" s="6"/>
      <c r="C124" s="6"/>
    </row>
    <row r="125" spans="2:3" ht="12.75" hidden="1" customHeight="1">
      <c r="B125" s="6"/>
      <c r="C125" s="6"/>
    </row>
    <row r="126" spans="2:3" ht="12.75" hidden="1" customHeight="1">
      <c r="B126" s="6"/>
      <c r="C126" s="6"/>
    </row>
    <row r="127" spans="2:3" ht="12.75" hidden="1" customHeight="1">
      <c r="B127" s="6"/>
      <c r="C127" s="6"/>
    </row>
    <row r="128" spans="2:3" ht="12.75" hidden="1" customHeight="1">
      <c r="B128" s="6"/>
      <c r="C128" s="6"/>
    </row>
    <row r="129" spans="2:3" ht="12.75" hidden="1" customHeight="1">
      <c r="B129" s="6"/>
      <c r="C129" s="6"/>
    </row>
    <row r="130" spans="2:3" ht="12.75" hidden="1" customHeight="1">
      <c r="B130" s="6"/>
      <c r="C130" s="6"/>
    </row>
    <row r="131" spans="2:3" ht="12.75" hidden="1" customHeight="1">
      <c r="B131" s="6"/>
      <c r="C131" s="6"/>
    </row>
    <row r="132" spans="2:3" ht="12.75" hidden="1" customHeight="1">
      <c r="B132" s="6"/>
      <c r="C132" s="6"/>
    </row>
    <row r="133" spans="2:3" ht="12.75" hidden="1" customHeight="1">
      <c r="B133" s="6"/>
      <c r="C133" s="6"/>
    </row>
  </sheetData>
  <sheetProtection algorithmName="SHA-512" hashValue="hzlRBd9oaZD8f6XxMvPXoohpg0mvKZ/6qeKvRXR0N+rOrZxeHIVaVkiwjFCSg1/MWYrM9RP+ftf2YBQBgHNe3Q==" saltValue="a0KZfgVN2uzWBeb3FUmVoA==" spinCount="100000"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8"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67"/>
  <sheetViews>
    <sheetView showGridLines="0" zoomScale="50" zoomScaleNormal="50" workbookViewId="0">
      <selection activeCell="A2" sqref="A2"/>
    </sheetView>
  </sheetViews>
  <sheetFormatPr defaultColWidth="9.140625" defaultRowHeight="0" customHeight="1" zeroHeight="1"/>
  <cols>
    <col min="1" max="1" width="2.5703125" style="340" customWidth="1"/>
    <col min="2" max="2" width="30" style="340" customWidth="1"/>
    <col min="3" max="3" width="85.5703125" style="340" bestFit="1" customWidth="1"/>
    <col min="4" max="6" width="24.42578125" style="340" customWidth="1"/>
    <col min="7" max="7" width="24.42578125" style="206" customWidth="1"/>
    <col min="8" max="10" width="24.42578125" style="340" customWidth="1"/>
    <col min="11" max="19" width="24.42578125" style="206" customWidth="1"/>
    <col min="20" max="16384" width="9.140625" style="340"/>
  </cols>
  <sheetData>
    <row r="1" spans="2:19" s="337" customFormat="1" ht="22.5">
      <c r="B1" s="336"/>
      <c r="D1" s="337">
        <v>202009</v>
      </c>
      <c r="E1" s="337">
        <v>202009</v>
      </c>
      <c r="F1" s="337">
        <v>202009</v>
      </c>
      <c r="G1" s="337">
        <v>202009</v>
      </c>
      <c r="H1" s="337">
        <v>202012</v>
      </c>
      <c r="I1" s="337">
        <v>202012</v>
      </c>
      <c r="J1" s="337">
        <v>202012</v>
      </c>
      <c r="K1" s="337">
        <v>202012</v>
      </c>
      <c r="L1" s="337">
        <v>202103</v>
      </c>
      <c r="M1" s="337">
        <v>202103</v>
      </c>
      <c r="N1" s="337">
        <v>202103</v>
      </c>
      <c r="O1" s="337">
        <v>202103</v>
      </c>
      <c r="P1" s="337">
        <v>202106</v>
      </c>
      <c r="Q1" s="337">
        <v>202106</v>
      </c>
      <c r="R1" s="337">
        <v>202106</v>
      </c>
      <c r="S1" s="337">
        <v>202106</v>
      </c>
    </row>
    <row r="2" spans="2:19" ht="38.25" customHeight="1">
      <c r="B2" s="338"/>
      <c r="C2" s="339" t="s">
        <v>1</v>
      </c>
      <c r="D2" s="267"/>
      <c r="E2" s="267"/>
      <c r="F2" s="267"/>
      <c r="G2" s="267"/>
      <c r="H2" s="267"/>
      <c r="I2" s="267"/>
      <c r="J2" s="267"/>
      <c r="K2" s="267"/>
      <c r="L2" s="339"/>
      <c r="M2" s="339"/>
      <c r="N2" s="339"/>
      <c r="O2" s="339"/>
      <c r="P2" s="339"/>
      <c r="Q2" s="339"/>
      <c r="R2" s="339"/>
      <c r="S2" s="339"/>
    </row>
    <row r="3" spans="2:19" ht="31.5" customHeight="1">
      <c r="B3" s="338"/>
      <c r="C3" s="341" t="s">
        <v>466</v>
      </c>
      <c r="D3" s="342"/>
      <c r="E3" s="342"/>
      <c r="F3" s="342"/>
      <c r="G3" s="342"/>
      <c r="H3" s="342"/>
      <c r="I3" s="342"/>
      <c r="J3" s="342"/>
      <c r="K3" s="342"/>
      <c r="L3" s="341"/>
      <c r="M3" s="341"/>
      <c r="N3" s="341"/>
      <c r="O3" s="341"/>
      <c r="P3" s="341"/>
      <c r="Q3" s="341"/>
      <c r="R3" s="341"/>
      <c r="S3" s="341"/>
    </row>
    <row r="4" spans="2:19" ht="45" customHeight="1">
      <c r="B4" s="338"/>
      <c r="C4" s="343" t="str">
        <f>Cover!C5</f>
        <v>Intesa Sanpaolo S.p.A.</v>
      </c>
      <c r="D4" s="344"/>
      <c r="E4" s="344"/>
      <c r="F4" s="344"/>
      <c r="G4" s="344"/>
      <c r="H4" s="344"/>
      <c r="I4" s="344"/>
      <c r="J4" s="344"/>
      <c r="K4" s="344"/>
      <c r="L4" s="343"/>
      <c r="M4" s="343"/>
      <c r="N4" s="343"/>
      <c r="O4" s="343"/>
      <c r="P4" s="343"/>
      <c r="Q4" s="343"/>
      <c r="R4" s="343"/>
      <c r="S4" s="343"/>
    </row>
    <row r="5" spans="2:19" ht="15.75" customHeight="1" thickBot="1">
      <c r="B5" s="338"/>
      <c r="C5" s="341"/>
      <c r="D5" s="341"/>
      <c r="E5" s="341"/>
      <c r="F5" s="341"/>
      <c r="G5" s="341"/>
      <c r="H5" s="341"/>
      <c r="I5" s="341"/>
      <c r="J5" s="341"/>
      <c r="K5" s="341"/>
      <c r="L5" s="341"/>
      <c r="M5" s="341"/>
      <c r="N5" s="341"/>
      <c r="O5" s="341"/>
      <c r="P5" s="341"/>
      <c r="Q5" s="341"/>
      <c r="R5" s="341"/>
      <c r="S5" s="341"/>
    </row>
    <row r="6" spans="2:19" ht="32.25" customHeight="1" thickBot="1">
      <c r="B6" s="338"/>
      <c r="D6" s="891" t="s">
        <v>467</v>
      </c>
      <c r="E6" s="786"/>
      <c r="F6" s="786"/>
      <c r="G6" s="786"/>
      <c r="H6" s="786"/>
      <c r="I6" s="786"/>
      <c r="J6" s="786"/>
      <c r="K6" s="786"/>
      <c r="L6" s="892" t="str">
        <f>$D$6</f>
        <v>Standardised Approach</v>
      </c>
      <c r="M6" s="786"/>
      <c r="N6" s="786"/>
      <c r="O6" s="786"/>
      <c r="P6" s="786"/>
      <c r="Q6" s="786"/>
      <c r="R6" s="786"/>
      <c r="S6" s="787"/>
    </row>
    <row r="7" spans="2:19" ht="32.25" customHeight="1" thickBot="1">
      <c r="B7" s="338"/>
      <c r="C7" s="342"/>
      <c r="D7" s="891" t="s">
        <v>12</v>
      </c>
      <c r="E7" s="892"/>
      <c r="F7" s="892"/>
      <c r="G7" s="893"/>
      <c r="H7" s="891" t="s">
        <v>13</v>
      </c>
      <c r="I7" s="892"/>
      <c r="J7" s="892"/>
      <c r="K7" s="893"/>
      <c r="L7" s="891" t="s">
        <v>14</v>
      </c>
      <c r="M7" s="892"/>
      <c r="N7" s="892"/>
      <c r="O7" s="893"/>
      <c r="P7" s="891" t="s">
        <v>15</v>
      </c>
      <c r="Q7" s="892"/>
      <c r="R7" s="892"/>
      <c r="S7" s="893"/>
    </row>
    <row r="8" spans="2:19" ht="51" customHeight="1">
      <c r="B8" s="345"/>
      <c r="C8" s="342"/>
      <c r="D8" s="894" t="s">
        <v>468</v>
      </c>
      <c r="E8" s="896" t="s">
        <v>469</v>
      </c>
      <c r="F8" s="898" t="s">
        <v>470</v>
      </c>
      <c r="G8" s="900" t="s">
        <v>471</v>
      </c>
      <c r="H8" s="894" t="s">
        <v>468</v>
      </c>
      <c r="I8" s="896" t="s">
        <v>469</v>
      </c>
      <c r="J8" s="898" t="s">
        <v>470</v>
      </c>
      <c r="K8" s="900" t="s">
        <v>471</v>
      </c>
      <c r="L8" s="894" t="s">
        <v>468</v>
      </c>
      <c r="M8" s="896" t="s">
        <v>469</v>
      </c>
      <c r="N8" s="898" t="s">
        <v>470</v>
      </c>
      <c r="O8" s="900" t="s">
        <v>471</v>
      </c>
      <c r="P8" s="894" t="s">
        <v>468</v>
      </c>
      <c r="Q8" s="896" t="s">
        <v>469</v>
      </c>
      <c r="R8" s="898" t="s">
        <v>470</v>
      </c>
      <c r="S8" s="900" t="s">
        <v>471</v>
      </c>
    </row>
    <row r="9" spans="2:19" ht="33" customHeight="1" thickBot="1">
      <c r="C9" s="346" t="s">
        <v>11</v>
      </c>
      <c r="D9" s="895"/>
      <c r="E9" s="897"/>
      <c r="F9" s="899"/>
      <c r="G9" s="901"/>
      <c r="H9" s="895"/>
      <c r="I9" s="897"/>
      <c r="J9" s="899"/>
      <c r="K9" s="901"/>
      <c r="L9" s="895"/>
      <c r="M9" s="897"/>
      <c r="N9" s="899"/>
      <c r="O9" s="901"/>
      <c r="P9" s="895"/>
      <c r="Q9" s="897"/>
      <c r="R9" s="899"/>
      <c r="S9" s="901"/>
    </row>
    <row r="10" spans="2:19" ht="15.75" customHeight="1">
      <c r="B10" s="902" t="s">
        <v>472</v>
      </c>
      <c r="C10" s="347" t="s">
        <v>473</v>
      </c>
      <c r="D10" s="348">
        <v>185215.19920800001</v>
      </c>
      <c r="E10" s="349">
        <v>222590.385622</v>
      </c>
      <c r="F10" s="349">
        <v>21261.525021000001</v>
      </c>
      <c r="G10" s="350"/>
      <c r="H10" s="348">
        <v>192187.78230600001</v>
      </c>
      <c r="I10" s="349">
        <v>235318.33712400001</v>
      </c>
      <c r="J10" s="349">
        <v>23893.681496000001</v>
      </c>
      <c r="K10" s="350"/>
      <c r="L10" s="348">
        <v>214864.27524300001</v>
      </c>
      <c r="M10" s="349">
        <v>260120.772386</v>
      </c>
      <c r="N10" s="349">
        <v>23589.804413000002</v>
      </c>
      <c r="O10" s="350"/>
      <c r="P10" s="348">
        <v>237380.22050200001</v>
      </c>
      <c r="Q10" s="349">
        <v>285618.85925400001</v>
      </c>
      <c r="R10" s="349">
        <v>22941.580861999999</v>
      </c>
      <c r="S10" s="350"/>
    </row>
    <row r="11" spans="2:19" ht="15.75" customHeight="1">
      <c r="B11" s="903"/>
      <c r="C11" s="351" t="s">
        <v>474</v>
      </c>
      <c r="D11" s="352">
        <v>2137.1265440000002</v>
      </c>
      <c r="E11" s="353">
        <v>1723.5095819999999</v>
      </c>
      <c r="F11" s="353">
        <v>457.55079999999998</v>
      </c>
      <c r="G11" s="354"/>
      <c r="H11" s="352">
        <v>2303.6604779999998</v>
      </c>
      <c r="I11" s="353">
        <v>1696.6835679999999</v>
      </c>
      <c r="J11" s="353">
        <v>452.05036100000001</v>
      </c>
      <c r="K11" s="354"/>
      <c r="L11" s="352">
        <v>1532.42824</v>
      </c>
      <c r="M11" s="353">
        <v>1403.018671</v>
      </c>
      <c r="N11" s="353">
        <v>388.84307999999999</v>
      </c>
      <c r="O11" s="354"/>
      <c r="P11" s="352">
        <v>1115.7488000000001</v>
      </c>
      <c r="Q11" s="353">
        <v>1184.97147</v>
      </c>
      <c r="R11" s="353">
        <v>330.69464900000003</v>
      </c>
      <c r="S11" s="354"/>
    </row>
    <row r="12" spans="2:19" ht="15.75" customHeight="1">
      <c r="B12" s="903"/>
      <c r="C12" s="351" t="s">
        <v>475</v>
      </c>
      <c r="D12" s="352">
        <v>2883.1045730000001</v>
      </c>
      <c r="E12" s="353">
        <v>1160.6839339999999</v>
      </c>
      <c r="F12" s="353">
        <v>826.59315900000001</v>
      </c>
      <c r="G12" s="354"/>
      <c r="H12" s="352">
        <v>2966.3617939999999</v>
      </c>
      <c r="I12" s="353">
        <v>1310.798413</v>
      </c>
      <c r="J12" s="353">
        <v>813.96347500000002</v>
      </c>
      <c r="K12" s="354"/>
      <c r="L12" s="352">
        <v>2657.1439439999999</v>
      </c>
      <c r="M12" s="353">
        <v>1437.9773929999999</v>
      </c>
      <c r="N12" s="353">
        <v>784.08379600000001</v>
      </c>
      <c r="O12" s="354"/>
      <c r="P12" s="352">
        <v>1995.636315</v>
      </c>
      <c r="Q12" s="353">
        <v>1058.463497</v>
      </c>
      <c r="R12" s="353">
        <v>722.483296</v>
      </c>
      <c r="S12" s="354"/>
    </row>
    <row r="13" spans="2:19" ht="15.75" customHeight="1">
      <c r="B13" s="903"/>
      <c r="C13" s="351" t="s">
        <v>476</v>
      </c>
      <c r="D13" s="352">
        <v>3419.9009930000002</v>
      </c>
      <c r="E13" s="353">
        <v>3598.217717</v>
      </c>
      <c r="F13" s="353">
        <v>0</v>
      </c>
      <c r="G13" s="354"/>
      <c r="H13" s="352">
        <v>3130.7988780000001</v>
      </c>
      <c r="I13" s="353">
        <v>3348.4286040000002</v>
      </c>
      <c r="J13" s="353">
        <v>0</v>
      </c>
      <c r="K13" s="354"/>
      <c r="L13" s="352">
        <v>3126.2501739999998</v>
      </c>
      <c r="M13" s="353">
        <v>3361.80366</v>
      </c>
      <c r="N13" s="353">
        <v>0</v>
      </c>
      <c r="O13" s="354"/>
      <c r="P13" s="352">
        <v>2951.045388</v>
      </c>
      <c r="Q13" s="353">
        <v>3247.7362739999999</v>
      </c>
      <c r="R13" s="353">
        <v>0</v>
      </c>
      <c r="S13" s="354"/>
    </row>
    <row r="14" spans="2:19" ht="15.75" customHeight="1">
      <c r="B14" s="903"/>
      <c r="C14" s="351" t="s">
        <v>477</v>
      </c>
      <c r="D14" s="352">
        <v>134.52969300000001</v>
      </c>
      <c r="E14" s="353">
        <v>134.527525</v>
      </c>
      <c r="F14" s="353">
        <v>0</v>
      </c>
      <c r="G14" s="354"/>
      <c r="H14" s="352">
        <v>619.00783899999999</v>
      </c>
      <c r="I14" s="353">
        <v>618.99816699999997</v>
      </c>
      <c r="J14" s="353">
        <v>0</v>
      </c>
      <c r="K14" s="354"/>
      <c r="L14" s="352">
        <v>815.82958199999996</v>
      </c>
      <c r="M14" s="353">
        <v>815.81691899999998</v>
      </c>
      <c r="N14" s="353">
        <v>0</v>
      </c>
      <c r="O14" s="354"/>
      <c r="P14" s="352">
        <v>1205.027607</v>
      </c>
      <c r="Q14" s="353">
        <v>1205.0107</v>
      </c>
      <c r="R14" s="353">
        <v>0</v>
      </c>
      <c r="S14" s="354"/>
    </row>
    <row r="15" spans="2:19" ht="15.75" customHeight="1">
      <c r="B15" s="903"/>
      <c r="C15" s="351" t="s">
        <v>478</v>
      </c>
      <c r="D15" s="352">
        <v>29643.493853</v>
      </c>
      <c r="E15" s="353">
        <v>21169.919430999998</v>
      </c>
      <c r="F15" s="353">
        <v>3938.0697690000002</v>
      </c>
      <c r="G15" s="354"/>
      <c r="H15" s="352">
        <v>24154.275400999999</v>
      </c>
      <c r="I15" s="353">
        <v>17013.468274999999</v>
      </c>
      <c r="J15" s="353">
        <v>3363.1053710000001</v>
      </c>
      <c r="K15" s="354"/>
      <c r="L15" s="352">
        <v>20861.329323000002</v>
      </c>
      <c r="M15" s="353">
        <v>17940.186762000001</v>
      </c>
      <c r="N15" s="353">
        <v>3597.219916</v>
      </c>
      <c r="O15" s="354"/>
      <c r="P15" s="352">
        <v>24403.740527999998</v>
      </c>
      <c r="Q15" s="353">
        <v>19123.914818000001</v>
      </c>
      <c r="R15" s="353">
        <v>5376.6026569999995</v>
      </c>
      <c r="S15" s="354"/>
    </row>
    <row r="16" spans="2:19" ht="15.75" customHeight="1">
      <c r="B16" s="903"/>
      <c r="C16" s="351" t="s">
        <v>479</v>
      </c>
      <c r="D16" s="352">
        <v>58599.680312999997</v>
      </c>
      <c r="E16" s="353">
        <v>32808.455970000003</v>
      </c>
      <c r="F16" s="353">
        <v>30317.291560000001</v>
      </c>
      <c r="G16" s="354"/>
      <c r="H16" s="352">
        <v>53253.873274999998</v>
      </c>
      <c r="I16" s="353">
        <v>31964.604158999999</v>
      </c>
      <c r="J16" s="353">
        <v>29314.008561999999</v>
      </c>
      <c r="K16" s="354"/>
      <c r="L16" s="352">
        <v>53984.875820000001</v>
      </c>
      <c r="M16" s="353">
        <v>32291.776717000001</v>
      </c>
      <c r="N16" s="353">
        <v>29906.281068000004</v>
      </c>
      <c r="O16" s="354"/>
      <c r="P16" s="352">
        <v>52696.997884999997</v>
      </c>
      <c r="Q16" s="353">
        <v>30570.878034000001</v>
      </c>
      <c r="R16" s="353">
        <v>28195.943149999999</v>
      </c>
      <c r="S16" s="354"/>
    </row>
    <row r="17" spans="2:23" ht="15.75" customHeight="1">
      <c r="B17" s="903"/>
      <c r="C17" s="355" t="s">
        <v>480</v>
      </c>
      <c r="D17" s="352">
        <v>10388.947555000001</v>
      </c>
      <c r="E17" s="353">
        <v>6574.8758760000001</v>
      </c>
      <c r="F17" s="353">
        <v>5612.1771479999998</v>
      </c>
      <c r="G17" s="354"/>
      <c r="H17" s="352">
        <v>9994.9746080000004</v>
      </c>
      <c r="I17" s="353">
        <v>6074.1837320000004</v>
      </c>
      <c r="J17" s="353">
        <v>5209.3504790000006</v>
      </c>
      <c r="K17" s="354"/>
      <c r="L17" s="352">
        <v>10118.617433999998</v>
      </c>
      <c r="M17" s="353">
        <v>6056.8058790000014</v>
      </c>
      <c r="N17" s="353">
        <v>5222.8827000000001</v>
      </c>
      <c r="O17" s="354"/>
      <c r="P17" s="352">
        <v>11438.033588</v>
      </c>
      <c r="Q17" s="353">
        <v>6886.2365319999999</v>
      </c>
      <c r="R17" s="353">
        <v>5839.9719580000001</v>
      </c>
      <c r="S17" s="354"/>
    </row>
    <row r="18" spans="2:23" ht="15.75" customHeight="1">
      <c r="B18" s="903"/>
      <c r="C18" s="351" t="s">
        <v>481</v>
      </c>
      <c r="D18" s="352">
        <v>23904.413369000002</v>
      </c>
      <c r="E18" s="353">
        <v>14503.375270000002</v>
      </c>
      <c r="F18" s="353">
        <v>10254.041233999998</v>
      </c>
      <c r="G18" s="354"/>
      <c r="H18" s="352">
        <v>24177.860126</v>
      </c>
      <c r="I18" s="353">
        <v>14462.724049</v>
      </c>
      <c r="J18" s="353">
        <v>9539.4197170000007</v>
      </c>
      <c r="K18" s="354"/>
      <c r="L18" s="352">
        <v>24319.347900000004</v>
      </c>
      <c r="M18" s="353">
        <v>14498.446694000002</v>
      </c>
      <c r="N18" s="353">
        <v>9531.8943610000006</v>
      </c>
      <c r="O18" s="354"/>
      <c r="P18" s="352">
        <v>26656.997798</v>
      </c>
      <c r="Q18" s="353">
        <v>14766.748122999999</v>
      </c>
      <c r="R18" s="353">
        <v>10026.234053</v>
      </c>
      <c r="S18" s="354"/>
    </row>
    <row r="19" spans="2:23" ht="15.75" customHeight="1">
      <c r="B19" s="903"/>
      <c r="C19" s="355" t="s">
        <v>480</v>
      </c>
      <c r="D19" s="352">
        <v>5597.9459459999998</v>
      </c>
      <c r="E19" s="353">
        <v>3789.257584</v>
      </c>
      <c r="F19" s="353">
        <v>2373.2987370000001</v>
      </c>
      <c r="G19" s="354"/>
      <c r="H19" s="352">
        <v>4538.9691229999999</v>
      </c>
      <c r="I19" s="353">
        <v>2896.6954430000001</v>
      </c>
      <c r="J19" s="353">
        <v>1691.4386870000001</v>
      </c>
      <c r="K19" s="354"/>
      <c r="L19" s="352">
        <v>4636.1061569999993</v>
      </c>
      <c r="M19" s="353">
        <v>3029.7888830000002</v>
      </c>
      <c r="N19" s="353">
        <v>1760.2175400000001</v>
      </c>
      <c r="O19" s="354"/>
      <c r="P19" s="352">
        <v>3940.0845519999998</v>
      </c>
      <c r="Q19" s="353">
        <v>1960.619488</v>
      </c>
      <c r="R19" s="353">
        <v>1149.371122</v>
      </c>
      <c r="S19" s="354"/>
    </row>
    <row r="20" spans="2:23" ht="15.75" customHeight="1">
      <c r="B20" s="903"/>
      <c r="C20" s="351" t="s">
        <v>482</v>
      </c>
      <c r="D20" s="352">
        <v>5895.5678520000001</v>
      </c>
      <c r="E20" s="353">
        <v>5785.9707729999991</v>
      </c>
      <c r="F20" s="353">
        <v>2154.4624509999999</v>
      </c>
      <c r="G20" s="354"/>
      <c r="H20" s="352">
        <v>5961.1233049999992</v>
      </c>
      <c r="I20" s="353">
        <v>5828.7161449999994</v>
      </c>
      <c r="J20" s="353">
        <v>2161.094767</v>
      </c>
      <c r="K20" s="354"/>
      <c r="L20" s="352">
        <v>6193.5529539999998</v>
      </c>
      <c r="M20" s="353">
        <v>6078.9453039999999</v>
      </c>
      <c r="N20" s="353">
        <v>2234.9896429999999</v>
      </c>
      <c r="O20" s="354"/>
      <c r="P20" s="352">
        <v>6917.9400960000003</v>
      </c>
      <c r="Q20" s="353">
        <v>6415.4188320000003</v>
      </c>
      <c r="R20" s="353">
        <v>2357.7177219999999</v>
      </c>
      <c r="S20" s="354"/>
    </row>
    <row r="21" spans="2:23" ht="15.75" customHeight="1">
      <c r="B21" s="903"/>
      <c r="C21" s="355" t="s">
        <v>480</v>
      </c>
      <c r="D21" s="352">
        <v>1863.3550130000001</v>
      </c>
      <c r="E21" s="353">
        <v>1804.0353560000001</v>
      </c>
      <c r="F21" s="353">
        <v>730.32736299999999</v>
      </c>
      <c r="G21" s="354"/>
      <c r="H21" s="352">
        <v>1742.8271549999999</v>
      </c>
      <c r="I21" s="353">
        <v>1690.3425239999999</v>
      </c>
      <c r="J21" s="353">
        <v>635.10144100000002</v>
      </c>
      <c r="K21" s="354"/>
      <c r="L21" s="352">
        <v>1644.6774809999999</v>
      </c>
      <c r="M21" s="353">
        <v>1597.432951</v>
      </c>
      <c r="N21" s="353">
        <v>593.37996699999997</v>
      </c>
      <c r="O21" s="354"/>
      <c r="P21" s="352">
        <v>1464.56942</v>
      </c>
      <c r="Q21" s="353">
        <v>1415.8206499999999</v>
      </c>
      <c r="R21" s="353">
        <v>513.48663299999998</v>
      </c>
      <c r="S21" s="354"/>
    </row>
    <row r="22" spans="2:23" ht="15.75" customHeight="1">
      <c r="B22" s="903"/>
      <c r="C22" s="351" t="s">
        <v>483</v>
      </c>
      <c r="D22" s="352">
        <v>4476.8831259999997</v>
      </c>
      <c r="E22" s="353">
        <v>2069.877845</v>
      </c>
      <c r="F22" s="353">
        <v>2294.5965289999999</v>
      </c>
      <c r="G22" s="356">
        <v>2282.3839859999998</v>
      </c>
      <c r="H22" s="352">
        <v>4231.2390269999996</v>
      </c>
      <c r="I22" s="353">
        <v>1678.722945</v>
      </c>
      <c r="J22" s="353">
        <v>1851.4434980000001</v>
      </c>
      <c r="K22" s="356">
        <v>2463.962869</v>
      </c>
      <c r="L22" s="352">
        <v>4214.334621</v>
      </c>
      <c r="M22" s="353">
        <v>1616.329962</v>
      </c>
      <c r="N22" s="353">
        <v>1786.35952</v>
      </c>
      <c r="O22" s="356">
        <v>2498.0200810000001</v>
      </c>
      <c r="P22" s="352">
        <v>3802.7538930000001</v>
      </c>
      <c r="Q22" s="353">
        <v>1289.040078</v>
      </c>
      <c r="R22" s="353">
        <v>1442.2797230000001</v>
      </c>
      <c r="S22" s="356">
        <v>2440.744048</v>
      </c>
    </row>
    <row r="23" spans="2:23" ht="15.75" customHeight="1">
      <c r="B23" s="903"/>
      <c r="C23" s="351" t="s">
        <v>484</v>
      </c>
      <c r="D23" s="352">
        <v>851.89077999999995</v>
      </c>
      <c r="E23" s="353">
        <v>745.75054599999999</v>
      </c>
      <c r="F23" s="353">
        <v>1118.625822</v>
      </c>
      <c r="G23" s="354"/>
      <c r="H23" s="352">
        <v>781.84535400000004</v>
      </c>
      <c r="I23" s="353">
        <v>743.82106899999997</v>
      </c>
      <c r="J23" s="353">
        <v>1115.7316080000001</v>
      </c>
      <c r="K23" s="354"/>
      <c r="L23" s="352">
        <v>798.84467600000005</v>
      </c>
      <c r="M23" s="353">
        <v>748.41550800000005</v>
      </c>
      <c r="N23" s="353">
        <v>1122.6232680000001</v>
      </c>
      <c r="O23" s="354"/>
      <c r="P23" s="352">
        <v>574.21274100000005</v>
      </c>
      <c r="Q23" s="353">
        <v>494.12791800000002</v>
      </c>
      <c r="R23" s="353">
        <v>738.25642500000004</v>
      </c>
      <c r="S23" s="354"/>
    </row>
    <row r="24" spans="2:23" ht="15.75" customHeight="1">
      <c r="B24" s="903"/>
      <c r="C24" s="351" t="s">
        <v>485</v>
      </c>
      <c r="D24" s="352">
        <v>1922.2966750000001</v>
      </c>
      <c r="E24" s="353">
        <v>1920.834621</v>
      </c>
      <c r="F24" s="353">
        <v>231.68364099999999</v>
      </c>
      <c r="G24" s="354"/>
      <c r="H24" s="352">
        <v>1897.4034919999999</v>
      </c>
      <c r="I24" s="353">
        <v>1896.4930810000001</v>
      </c>
      <c r="J24" s="353">
        <v>230.30579499999999</v>
      </c>
      <c r="K24" s="354"/>
      <c r="L24" s="352">
        <v>1837.23578</v>
      </c>
      <c r="M24" s="353">
        <v>1836.3113020000001</v>
      </c>
      <c r="N24" s="353">
        <v>224.04547099999999</v>
      </c>
      <c r="O24" s="354"/>
      <c r="P24" s="352">
        <v>1798.4467589999999</v>
      </c>
      <c r="Q24" s="353">
        <v>1797.493919</v>
      </c>
      <c r="R24" s="353">
        <v>220.14834099999999</v>
      </c>
      <c r="S24" s="354"/>
    </row>
    <row r="25" spans="2:23" ht="14.25">
      <c r="B25" s="903"/>
      <c r="C25" s="351" t="s">
        <v>486</v>
      </c>
      <c r="D25" s="352">
        <v>9.9999999999999995E-7</v>
      </c>
      <c r="E25" s="353">
        <v>9.9999999999999995E-7</v>
      </c>
      <c r="F25" s="353">
        <v>0</v>
      </c>
      <c r="G25" s="354"/>
      <c r="H25" s="352">
        <v>9.9999999999999995E-7</v>
      </c>
      <c r="I25" s="353">
        <v>9.9999999999999995E-7</v>
      </c>
      <c r="J25" s="353">
        <v>0</v>
      </c>
      <c r="K25" s="354"/>
      <c r="L25" s="352">
        <v>9.9999999999999995E-7</v>
      </c>
      <c r="M25" s="353">
        <v>9.9999999999999995E-7</v>
      </c>
      <c r="N25" s="353">
        <v>0</v>
      </c>
      <c r="O25" s="354"/>
      <c r="P25" s="352">
        <v>9.9999999999999995E-7</v>
      </c>
      <c r="Q25" s="353">
        <v>9.9999999999999995E-7</v>
      </c>
      <c r="R25" s="353">
        <v>0</v>
      </c>
      <c r="S25" s="354"/>
    </row>
    <row r="26" spans="2:23" ht="15.75" customHeight="1">
      <c r="B26" s="903"/>
      <c r="C26" s="351" t="s">
        <v>487</v>
      </c>
      <c r="D26" s="352">
        <v>4735.1635289999995</v>
      </c>
      <c r="E26" s="353">
        <v>3704.928355</v>
      </c>
      <c r="F26" s="353">
        <v>2908.68597</v>
      </c>
      <c r="G26" s="354"/>
      <c r="H26" s="352">
        <v>5994.8467280000004</v>
      </c>
      <c r="I26" s="353">
        <v>4419.787104</v>
      </c>
      <c r="J26" s="353">
        <v>3921.1844799999999</v>
      </c>
      <c r="K26" s="354"/>
      <c r="L26" s="352">
        <v>6249.1664099999998</v>
      </c>
      <c r="M26" s="353">
        <v>4599.9884679999996</v>
      </c>
      <c r="N26" s="353">
        <v>3887.2867379999998</v>
      </c>
      <c r="O26" s="354"/>
      <c r="P26" s="352">
        <v>3475.7408829999999</v>
      </c>
      <c r="Q26" s="353">
        <v>3012.0522890000002</v>
      </c>
      <c r="R26" s="353">
        <v>5630.5640400000002</v>
      </c>
      <c r="S26" s="354"/>
    </row>
    <row r="27" spans="2:23" ht="15.75" customHeight="1">
      <c r="B27" s="903"/>
      <c r="C27" s="351" t="s">
        <v>488</v>
      </c>
      <c r="D27" s="352">
        <v>2889.2895170000002</v>
      </c>
      <c r="E27" s="353">
        <v>2888.7273930000001</v>
      </c>
      <c r="F27" s="353">
        <v>4102.7745450000002</v>
      </c>
      <c r="G27" s="354"/>
      <c r="H27" s="352">
        <v>3350.990773</v>
      </c>
      <c r="I27" s="353">
        <v>3349.50101</v>
      </c>
      <c r="J27" s="353">
        <v>5598.8145830000012</v>
      </c>
      <c r="K27" s="354"/>
      <c r="L27" s="352">
        <v>3047.7181220000002</v>
      </c>
      <c r="M27" s="353">
        <v>3047.1540799999998</v>
      </c>
      <c r="N27" s="353">
        <v>5327.1289769999994</v>
      </c>
      <c r="O27" s="354"/>
      <c r="P27" s="352">
        <v>1572.0625640000001</v>
      </c>
      <c r="Q27" s="353">
        <v>1572.062563</v>
      </c>
      <c r="R27" s="353">
        <v>1934.551526</v>
      </c>
      <c r="S27" s="354"/>
    </row>
    <row r="28" spans="2:23" ht="15.75" hidden="1" customHeight="1">
      <c r="B28" s="903"/>
      <c r="C28" s="357"/>
      <c r="D28" s="358"/>
      <c r="E28" s="359"/>
      <c r="F28" s="359"/>
      <c r="G28" s="360"/>
      <c r="H28" s="358"/>
      <c r="I28" s="359"/>
      <c r="J28" s="359"/>
      <c r="K28" s="360"/>
      <c r="L28" s="358"/>
      <c r="M28" s="359"/>
      <c r="N28" s="359"/>
      <c r="O28" s="360"/>
      <c r="P28" s="358"/>
      <c r="Q28" s="359"/>
      <c r="R28" s="359"/>
      <c r="S28" s="360"/>
    </row>
    <row r="29" spans="2:23" ht="15.75" customHeight="1">
      <c r="B29" s="903"/>
      <c r="C29" s="361" t="s">
        <v>489</v>
      </c>
      <c r="D29" s="362">
        <v>21664.650179999997</v>
      </c>
      <c r="E29" s="363">
        <v>21530.822165000001</v>
      </c>
      <c r="F29" s="363">
        <v>12314.171621</v>
      </c>
      <c r="G29" s="364"/>
      <c r="H29" s="362">
        <v>22268.027903999999</v>
      </c>
      <c r="I29" s="363">
        <v>22147.649597</v>
      </c>
      <c r="J29" s="363">
        <v>13325.430055999999</v>
      </c>
      <c r="K29" s="364"/>
      <c r="L29" s="362">
        <v>19640.271637000002</v>
      </c>
      <c r="M29" s="363">
        <v>19520.120323999996</v>
      </c>
      <c r="N29" s="363">
        <v>12746.893907</v>
      </c>
      <c r="O29" s="364"/>
      <c r="P29" s="362">
        <v>19205.863513</v>
      </c>
      <c r="Q29" s="363">
        <v>19085.046765999999</v>
      </c>
      <c r="R29" s="363">
        <v>12308.15206</v>
      </c>
      <c r="S29" s="364"/>
    </row>
    <row r="30" spans="2:23" ht="18" customHeight="1" thickBot="1">
      <c r="B30" s="904"/>
      <c r="C30" s="365" t="s">
        <v>490</v>
      </c>
      <c r="D30" s="366">
        <f>+D10+D11+D12+D13+D14+D15+D16+D18+D20+D23+D22+D24+D25+D26+D27+D29</f>
        <v>348373.19020600006</v>
      </c>
      <c r="E30" s="367">
        <f>+E10+E11+E12+E13+E14+E15+E16+E18+E20+E23+E22+E24+E25+E26+E27+E29</f>
        <v>336335.98674999998</v>
      </c>
      <c r="F30" s="367">
        <f>+F10+F11+F12+F13+F14+F15+F16+F18+F20+F23+F22+F24+F25+F26+F27+F29</f>
        <v>92180.072122000027</v>
      </c>
      <c r="G30" s="368">
        <v>3126.658316</v>
      </c>
      <c r="H30" s="366">
        <f>+H10+H11+H12+H13+H14+H15+H16+H18+H20+H23+H22+H24+H25+H26+H27+H29</f>
        <v>347279.09668100002</v>
      </c>
      <c r="I30" s="367">
        <f>+I10+I11+I12+I13+I14+I15+I16+I18+I20+I23+I22+I24+I25+I26+I27+I29</f>
        <v>345798.73331099999</v>
      </c>
      <c r="J30" s="367">
        <f>+J10+J11+J12+J13+J14+J15+J16+J18+J20+J23+J22+J24+J25+J26+J27+J29</f>
        <v>95580.233768999984</v>
      </c>
      <c r="K30" s="368">
        <v>3276.2887729999993</v>
      </c>
      <c r="L30" s="366">
        <f>+L10+L11+L12+L13+L14+L15+L16+L18+L20+L23+L22+L24+L25+L26+L27+L29</f>
        <v>364142.60442700004</v>
      </c>
      <c r="M30" s="367">
        <f>+M10+M11+M12+M13+M14+M15+M16+M18+M20+M23+M22+M24+M25+M26+M27+M29</f>
        <v>369317.06415100006</v>
      </c>
      <c r="N30" s="367">
        <f>+N10+N11+N12+N13+N14+N15+N16+N18+N20+N23+N22+N24+N25+N26+N27+N29</f>
        <v>95127.454157999993</v>
      </c>
      <c r="O30" s="368">
        <v>3357.615753</v>
      </c>
      <c r="P30" s="366">
        <f>+P10+P11+P12+P13+P14+P15+P16+P18+P20+P23+P22+P24+P25+P26+P27+P29</f>
        <v>385752.4352730001</v>
      </c>
      <c r="Q30" s="367">
        <f>+Q10+Q11+Q12+Q13+Q14+Q15+Q16+Q18+Q20+Q23+Q22+Q24+Q25+Q26+Q27+Q29</f>
        <v>390441.82453599997</v>
      </c>
      <c r="R30" s="367">
        <f>+R10+R11+R12+R13+R14+R15+R16+R18+R20+R23+R22+R24+R25+R26+R27+R29</f>
        <v>92225.20850399998</v>
      </c>
      <c r="S30" s="368">
        <v>3345.3894660000001</v>
      </c>
    </row>
    <row r="31" spans="2:23" ht="17.25" customHeight="1">
      <c r="D31" s="369" t="s">
        <v>491</v>
      </c>
      <c r="E31" s="369"/>
    </row>
    <row r="32" spans="2:23" s="3" customFormat="1" ht="17.25" customHeight="1">
      <c r="D32" s="369" t="s">
        <v>492</v>
      </c>
      <c r="E32" s="369"/>
      <c r="T32" s="340"/>
      <c r="U32" s="340"/>
      <c r="V32" s="340"/>
      <c r="W32" s="340"/>
    </row>
    <row r="33" spans="2:19" ht="14.25"/>
    <row r="34" spans="2:19" ht="23.25" customHeight="1" thickBot="1">
      <c r="B34" s="370"/>
    </row>
    <row r="35" spans="2:19" ht="32.25" customHeight="1" thickBot="1">
      <c r="B35" s="338"/>
      <c r="C35" s="342"/>
      <c r="D35" s="891" t="s">
        <v>467</v>
      </c>
      <c r="E35" s="786"/>
      <c r="F35" s="786"/>
      <c r="G35" s="786"/>
      <c r="H35" s="786"/>
      <c r="I35" s="786"/>
      <c r="J35" s="786"/>
      <c r="K35" s="786"/>
      <c r="L35" s="892" t="str">
        <f>$D$6</f>
        <v>Standardised Approach</v>
      </c>
      <c r="M35" s="786"/>
      <c r="N35" s="786"/>
      <c r="O35" s="786"/>
      <c r="P35" s="786"/>
      <c r="Q35" s="786"/>
      <c r="R35" s="786"/>
      <c r="S35" s="787"/>
    </row>
    <row r="36" spans="2:19" ht="32.25" customHeight="1" thickBot="1">
      <c r="B36" s="338"/>
      <c r="C36" s="342"/>
      <c r="D36" s="891" t="s">
        <v>12</v>
      </c>
      <c r="E36" s="892"/>
      <c r="F36" s="892"/>
      <c r="G36" s="893"/>
      <c r="H36" s="891" t="s">
        <v>13</v>
      </c>
      <c r="I36" s="892"/>
      <c r="J36" s="892"/>
      <c r="K36" s="893"/>
      <c r="L36" s="891" t="s">
        <v>14</v>
      </c>
      <c r="M36" s="892"/>
      <c r="N36" s="892"/>
      <c r="O36" s="893"/>
      <c r="P36" s="891" t="s">
        <v>15</v>
      </c>
      <c r="Q36" s="892"/>
      <c r="R36" s="892"/>
      <c r="S36" s="893"/>
    </row>
    <row r="37" spans="2:19" ht="51" customHeight="1">
      <c r="B37" s="345"/>
      <c r="C37" s="342"/>
      <c r="D37" s="905" t="s">
        <v>468</v>
      </c>
      <c r="E37" s="896" t="s">
        <v>469</v>
      </c>
      <c r="F37" s="898" t="s">
        <v>470</v>
      </c>
      <c r="G37" s="907" t="s">
        <v>493</v>
      </c>
      <c r="H37" s="905" t="s">
        <v>468</v>
      </c>
      <c r="I37" s="896" t="s">
        <v>469</v>
      </c>
      <c r="J37" s="898" t="s">
        <v>470</v>
      </c>
      <c r="K37" s="907" t="s">
        <v>493</v>
      </c>
      <c r="L37" s="905" t="s">
        <v>468</v>
      </c>
      <c r="M37" s="896" t="s">
        <v>469</v>
      </c>
      <c r="N37" s="898" t="s">
        <v>470</v>
      </c>
      <c r="O37" s="907" t="s">
        <v>493</v>
      </c>
      <c r="P37" s="905" t="s">
        <v>468</v>
      </c>
      <c r="Q37" s="896" t="s">
        <v>469</v>
      </c>
      <c r="R37" s="898" t="s">
        <v>470</v>
      </c>
      <c r="S37" s="907" t="s">
        <v>493</v>
      </c>
    </row>
    <row r="38" spans="2:19" ht="33" customHeight="1" thickBot="1">
      <c r="B38" s="371">
        <v>1</v>
      </c>
      <c r="C38" s="346" t="s">
        <v>11</v>
      </c>
      <c r="D38" s="906"/>
      <c r="E38" s="897"/>
      <c r="F38" s="899"/>
      <c r="G38" s="908"/>
      <c r="H38" s="906"/>
      <c r="I38" s="897"/>
      <c r="J38" s="899"/>
      <c r="K38" s="908"/>
      <c r="L38" s="906"/>
      <c r="M38" s="897"/>
      <c r="N38" s="899"/>
      <c r="O38" s="908"/>
      <c r="P38" s="906"/>
      <c r="Q38" s="897"/>
      <c r="R38" s="899"/>
      <c r="S38" s="908"/>
    </row>
    <row r="39" spans="2:19" ht="15.75" customHeight="1">
      <c r="B39" s="902" t="s">
        <v>710</v>
      </c>
      <c r="C39" s="347" t="s">
        <v>473</v>
      </c>
      <c r="D39" s="348">
        <v>113853.34260799999</v>
      </c>
      <c r="E39" s="372">
        <v>152398.16306200001</v>
      </c>
      <c r="F39" s="372">
        <v>16145.023671000001</v>
      </c>
      <c r="G39" s="373"/>
      <c r="H39" s="348">
        <v>130003.015465</v>
      </c>
      <c r="I39" s="372">
        <v>174506.963456</v>
      </c>
      <c r="J39" s="372">
        <v>18390.451235</v>
      </c>
      <c r="K39" s="373"/>
      <c r="L39" s="348">
        <v>152016.43320199999</v>
      </c>
      <c r="M39" s="372">
        <v>198879.52141300001</v>
      </c>
      <c r="N39" s="372">
        <v>18275.349342000001</v>
      </c>
      <c r="O39" s="373"/>
      <c r="P39" s="348">
        <v>169509.309736</v>
      </c>
      <c r="Q39" s="372">
        <v>219002.04541200001</v>
      </c>
      <c r="R39" s="372">
        <v>17303.146162000001</v>
      </c>
      <c r="S39" s="373"/>
    </row>
    <row r="40" spans="2:19" ht="15.75" customHeight="1">
      <c r="B40" s="903"/>
      <c r="C40" s="351" t="s">
        <v>474</v>
      </c>
      <c r="D40" s="352">
        <v>1192.802068</v>
      </c>
      <c r="E40" s="374">
        <v>679.00891100000001</v>
      </c>
      <c r="F40" s="374">
        <v>134.83280199999999</v>
      </c>
      <c r="G40" s="375"/>
      <c r="H40" s="352">
        <v>1431.3860549999999</v>
      </c>
      <c r="I40" s="374">
        <v>695.30162600000006</v>
      </c>
      <c r="J40" s="374">
        <v>138.11000799999999</v>
      </c>
      <c r="K40" s="375"/>
      <c r="L40" s="352">
        <v>664.548631</v>
      </c>
      <c r="M40" s="374">
        <v>415.97481900000002</v>
      </c>
      <c r="N40" s="374">
        <v>82.926975999999996</v>
      </c>
      <c r="O40" s="375"/>
      <c r="P40" s="352">
        <v>255.59712099999999</v>
      </c>
      <c r="Q40" s="374">
        <v>215.37878000000001</v>
      </c>
      <c r="R40" s="374">
        <v>43.075755999999998</v>
      </c>
      <c r="S40" s="375"/>
    </row>
    <row r="41" spans="2:19" ht="15.75" customHeight="1">
      <c r="B41" s="903"/>
      <c r="C41" s="351" t="s">
        <v>475</v>
      </c>
      <c r="D41" s="352">
        <v>1754.8825859999999</v>
      </c>
      <c r="E41" s="374">
        <v>719.00213900000006</v>
      </c>
      <c r="F41" s="374">
        <v>520.26636199999996</v>
      </c>
      <c r="G41" s="375"/>
      <c r="H41" s="352">
        <v>1813.116475</v>
      </c>
      <c r="I41" s="374">
        <v>844.54203099999995</v>
      </c>
      <c r="J41" s="374">
        <v>509.42171300000001</v>
      </c>
      <c r="K41" s="375"/>
      <c r="L41" s="352">
        <v>1183.999969</v>
      </c>
      <c r="M41" s="374">
        <v>639.35844899999995</v>
      </c>
      <c r="N41" s="374">
        <v>416.09551499999998</v>
      </c>
      <c r="O41" s="375"/>
      <c r="P41" s="352">
        <v>597.37497299999995</v>
      </c>
      <c r="Q41" s="374">
        <v>400.36493100000001</v>
      </c>
      <c r="R41" s="374">
        <v>375.72523699999999</v>
      </c>
      <c r="S41" s="375"/>
    </row>
    <row r="42" spans="2:19" ht="15.75" customHeight="1">
      <c r="B42" s="903"/>
      <c r="C42" s="351" t="s">
        <v>476</v>
      </c>
      <c r="D42" s="352">
        <v>0</v>
      </c>
      <c r="E42" s="374">
        <v>0</v>
      </c>
      <c r="F42" s="374">
        <v>0</v>
      </c>
      <c r="G42" s="375"/>
      <c r="H42" s="352">
        <v>0</v>
      </c>
      <c r="I42" s="374">
        <v>0</v>
      </c>
      <c r="J42" s="374">
        <v>0</v>
      </c>
      <c r="K42" s="375"/>
      <c r="L42" s="352">
        <v>0</v>
      </c>
      <c r="M42" s="374">
        <v>0</v>
      </c>
      <c r="N42" s="374">
        <v>0</v>
      </c>
      <c r="O42" s="375"/>
      <c r="P42" s="352">
        <v>0</v>
      </c>
      <c r="Q42" s="374">
        <v>0</v>
      </c>
      <c r="R42" s="374">
        <v>0</v>
      </c>
      <c r="S42" s="375"/>
    </row>
    <row r="43" spans="2:19" ht="15.75" customHeight="1">
      <c r="B43" s="903"/>
      <c r="C43" s="351" t="s">
        <v>477</v>
      </c>
      <c r="D43" s="352">
        <v>0</v>
      </c>
      <c r="E43" s="374">
        <v>0</v>
      </c>
      <c r="F43" s="374">
        <v>0</v>
      </c>
      <c r="G43" s="375"/>
      <c r="H43" s="352">
        <v>0</v>
      </c>
      <c r="I43" s="374">
        <v>0</v>
      </c>
      <c r="J43" s="374">
        <v>0</v>
      </c>
      <c r="K43" s="375"/>
      <c r="L43" s="352">
        <v>0</v>
      </c>
      <c r="M43" s="374">
        <v>0</v>
      </c>
      <c r="N43" s="374">
        <v>0</v>
      </c>
      <c r="O43" s="375"/>
      <c r="P43" s="352">
        <v>0</v>
      </c>
      <c r="Q43" s="374">
        <v>0</v>
      </c>
      <c r="R43" s="374">
        <v>0</v>
      </c>
      <c r="S43" s="375"/>
    </row>
    <row r="44" spans="2:19" ht="15.75" customHeight="1">
      <c r="B44" s="903"/>
      <c r="C44" s="351" t="s">
        <v>478</v>
      </c>
      <c r="D44" s="352">
        <v>8897.5887610000009</v>
      </c>
      <c r="E44" s="374">
        <v>3892.553304</v>
      </c>
      <c r="F44" s="374">
        <v>1298.9173479999999</v>
      </c>
      <c r="G44" s="375"/>
      <c r="H44" s="352">
        <v>7490.5957790000011</v>
      </c>
      <c r="I44" s="374">
        <v>3541.0135519999999</v>
      </c>
      <c r="J44" s="374">
        <v>1265.7212750000001</v>
      </c>
      <c r="K44" s="375"/>
      <c r="L44" s="352">
        <v>4590.9916979999998</v>
      </c>
      <c r="M44" s="374">
        <v>3721.4828560000001</v>
      </c>
      <c r="N44" s="374">
        <v>1140.314071</v>
      </c>
      <c r="O44" s="375"/>
      <c r="P44" s="352">
        <v>6333.1458460000003</v>
      </c>
      <c r="Q44" s="374">
        <v>3391.7422029999998</v>
      </c>
      <c r="R44" s="374">
        <v>2014.421094</v>
      </c>
      <c r="S44" s="375"/>
    </row>
    <row r="45" spans="2:19" ht="15.75" customHeight="1">
      <c r="B45" s="903"/>
      <c r="C45" s="351" t="s">
        <v>479</v>
      </c>
      <c r="D45" s="352">
        <v>31625.787609999999</v>
      </c>
      <c r="E45" s="374">
        <v>12989.775116000001</v>
      </c>
      <c r="F45" s="374">
        <v>11968.063163999999</v>
      </c>
      <c r="G45" s="375"/>
      <c r="H45" s="352">
        <v>26265.089214</v>
      </c>
      <c r="I45" s="374">
        <v>11760.298939</v>
      </c>
      <c r="J45" s="374">
        <v>10957.916836</v>
      </c>
      <c r="K45" s="375"/>
      <c r="L45" s="352">
        <v>26049.559949999999</v>
      </c>
      <c r="M45" s="374">
        <v>11527.486252999999</v>
      </c>
      <c r="N45" s="374">
        <v>10879.745204999999</v>
      </c>
      <c r="O45" s="375"/>
      <c r="P45" s="352">
        <v>26369.291766999999</v>
      </c>
      <c r="Q45" s="374">
        <v>11443.379935999999</v>
      </c>
      <c r="R45" s="374">
        <v>10597.686985</v>
      </c>
      <c r="S45" s="375"/>
    </row>
    <row r="46" spans="2:19" ht="15.75" customHeight="1">
      <c r="B46" s="903"/>
      <c r="C46" s="355" t="s">
        <v>480</v>
      </c>
      <c r="D46" s="352">
        <v>6103.9984030000005</v>
      </c>
      <c r="E46" s="374">
        <v>3505.833975</v>
      </c>
      <c r="F46" s="374">
        <v>2872.3862180000001</v>
      </c>
      <c r="G46" s="375"/>
      <c r="H46" s="352">
        <v>5886.8360540000003</v>
      </c>
      <c r="I46" s="374">
        <v>3144.8184719999999</v>
      </c>
      <c r="J46" s="374">
        <v>2589.804044</v>
      </c>
      <c r="K46" s="375"/>
      <c r="L46" s="352">
        <v>5810.5367999999999</v>
      </c>
      <c r="M46" s="374">
        <v>2922.9594870000001</v>
      </c>
      <c r="N46" s="374">
        <v>2382.0752149999998</v>
      </c>
      <c r="O46" s="375"/>
      <c r="P46" s="352">
        <v>7144.3686689999995</v>
      </c>
      <c r="Q46" s="374">
        <v>3864.5552480000001</v>
      </c>
      <c r="R46" s="374">
        <v>3103.7038040000002</v>
      </c>
      <c r="S46" s="375"/>
    </row>
    <row r="47" spans="2:19" ht="15.75" customHeight="1">
      <c r="B47" s="903"/>
      <c r="C47" s="351" t="s">
        <v>481</v>
      </c>
      <c r="D47" s="352">
        <v>11656.005710000001</v>
      </c>
      <c r="E47" s="374">
        <v>5492.9741569999987</v>
      </c>
      <c r="F47" s="374">
        <v>3741.6002010000002</v>
      </c>
      <c r="G47" s="375"/>
      <c r="H47" s="352">
        <v>12077.965224</v>
      </c>
      <c r="I47" s="374">
        <v>5687.6400209999993</v>
      </c>
      <c r="J47" s="374">
        <v>3180.309557</v>
      </c>
      <c r="K47" s="375"/>
      <c r="L47" s="352">
        <v>12182.568160000001</v>
      </c>
      <c r="M47" s="374">
        <v>5768.7242759999999</v>
      </c>
      <c r="N47" s="374">
        <v>3231.8205969999999</v>
      </c>
      <c r="O47" s="375"/>
      <c r="P47" s="352">
        <v>13115.047966000002</v>
      </c>
      <c r="Q47" s="374">
        <v>5464.0169759999999</v>
      </c>
      <c r="R47" s="374">
        <v>3204.1626620000002</v>
      </c>
      <c r="S47" s="375"/>
    </row>
    <row r="48" spans="2:19" ht="15.75" customHeight="1">
      <c r="B48" s="903"/>
      <c r="C48" s="355" t="s">
        <v>480</v>
      </c>
      <c r="D48" s="352">
        <v>3377.5634300000002</v>
      </c>
      <c r="E48" s="374">
        <v>2122.4404319999999</v>
      </c>
      <c r="F48" s="374">
        <v>1213.6999249999999</v>
      </c>
      <c r="G48" s="375"/>
      <c r="H48" s="352">
        <v>3252.3181089999998</v>
      </c>
      <c r="I48" s="374">
        <v>2005.3815810000001</v>
      </c>
      <c r="J48" s="374">
        <v>1146.7664090000001</v>
      </c>
      <c r="K48" s="375"/>
      <c r="L48" s="352">
        <v>3259.3512679999999</v>
      </c>
      <c r="M48" s="374">
        <v>2029.296562</v>
      </c>
      <c r="N48" s="374">
        <v>1160.194988</v>
      </c>
      <c r="O48" s="375"/>
      <c r="P48" s="352">
        <v>2537.8597319999999</v>
      </c>
      <c r="Q48" s="374">
        <v>913.00327200000004</v>
      </c>
      <c r="R48" s="374">
        <v>521.881798</v>
      </c>
      <c r="S48" s="375"/>
    </row>
    <row r="49" spans="2:19" ht="15.75" customHeight="1">
      <c r="B49" s="903"/>
      <c r="C49" s="351" t="s">
        <v>482</v>
      </c>
      <c r="D49" s="352">
        <v>2695.343359</v>
      </c>
      <c r="E49" s="374">
        <v>2634.7665699999998</v>
      </c>
      <c r="F49" s="374">
        <v>1031.4021560000001</v>
      </c>
      <c r="G49" s="375"/>
      <c r="H49" s="352">
        <v>2649.5963590000001</v>
      </c>
      <c r="I49" s="374">
        <v>2584.7164029999999</v>
      </c>
      <c r="J49" s="374">
        <v>1009.462256</v>
      </c>
      <c r="K49" s="375"/>
      <c r="L49" s="352">
        <v>2785.8695659999998</v>
      </c>
      <c r="M49" s="374">
        <v>2740.472679</v>
      </c>
      <c r="N49" s="374">
        <v>1054.4123360000001</v>
      </c>
      <c r="O49" s="375"/>
      <c r="P49" s="352">
        <v>2765.3438719999999</v>
      </c>
      <c r="Q49" s="374">
        <v>2718.4715820000001</v>
      </c>
      <c r="R49" s="374">
        <v>1039.531616</v>
      </c>
      <c r="S49" s="375"/>
    </row>
    <row r="50" spans="2:19" ht="15.75" customHeight="1">
      <c r="B50" s="903"/>
      <c r="C50" s="355" t="s">
        <v>480</v>
      </c>
      <c r="D50" s="352">
        <v>1625.1179790000001</v>
      </c>
      <c r="E50" s="374">
        <v>1586.7708150000001</v>
      </c>
      <c r="F50" s="374">
        <v>601.44593499999996</v>
      </c>
      <c r="G50" s="375"/>
      <c r="H50" s="352">
        <v>1586.2252539999999</v>
      </c>
      <c r="I50" s="374">
        <v>1543.3257169999999</v>
      </c>
      <c r="J50" s="374">
        <v>583.55395899999996</v>
      </c>
      <c r="K50" s="375"/>
      <c r="L50" s="352">
        <v>1458.9552140000001</v>
      </c>
      <c r="M50" s="374">
        <v>1423.0259349999999</v>
      </c>
      <c r="N50" s="374">
        <v>534.90587300000004</v>
      </c>
      <c r="O50" s="375"/>
      <c r="P50" s="352">
        <v>1259.760432</v>
      </c>
      <c r="Q50" s="374">
        <v>1225.9012479999999</v>
      </c>
      <c r="R50" s="374">
        <v>449.16640000000001</v>
      </c>
      <c r="S50" s="375"/>
    </row>
    <row r="51" spans="2:19" ht="15.75" customHeight="1">
      <c r="B51" s="903"/>
      <c r="C51" s="351" t="s">
        <v>483</v>
      </c>
      <c r="D51" s="352">
        <v>3198.6060430000002</v>
      </c>
      <c r="E51" s="374">
        <v>1524.2490439999999</v>
      </c>
      <c r="F51" s="374">
        <v>1705.5266529999999</v>
      </c>
      <c r="G51" s="376">
        <v>1591.11653</v>
      </c>
      <c r="H51" s="352">
        <v>2938.2733659999999</v>
      </c>
      <c r="I51" s="374">
        <v>1075.566135</v>
      </c>
      <c r="J51" s="374">
        <v>1178.9757159999999</v>
      </c>
      <c r="K51" s="376">
        <v>1815.2782380000001</v>
      </c>
      <c r="L51" s="352">
        <v>2902.9500840000001</v>
      </c>
      <c r="M51" s="374">
        <v>1032.1337559999999</v>
      </c>
      <c r="N51" s="374">
        <v>1133.5036889999999</v>
      </c>
      <c r="O51" s="376">
        <v>1825.067851</v>
      </c>
      <c r="P51" s="352">
        <v>2570.2180309999999</v>
      </c>
      <c r="Q51" s="374">
        <v>744.39399800000001</v>
      </c>
      <c r="R51" s="374">
        <v>828.63387899999998</v>
      </c>
      <c r="S51" s="376">
        <v>1790.2989279999999</v>
      </c>
    </row>
    <row r="52" spans="2:19" ht="15.75" customHeight="1">
      <c r="B52" s="903"/>
      <c r="C52" s="351" t="s">
        <v>484</v>
      </c>
      <c r="D52" s="352">
        <v>536.04327899999998</v>
      </c>
      <c r="E52" s="374">
        <v>484.53706899999997</v>
      </c>
      <c r="F52" s="374">
        <v>726.80560400000002</v>
      </c>
      <c r="G52" s="375"/>
      <c r="H52" s="352">
        <v>383.94056499999999</v>
      </c>
      <c r="I52" s="374">
        <v>367.97580299999998</v>
      </c>
      <c r="J52" s="374">
        <v>551.963708</v>
      </c>
      <c r="K52" s="375"/>
      <c r="L52" s="352">
        <v>475.35576200000003</v>
      </c>
      <c r="M52" s="374">
        <v>441.97748000000001</v>
      </c>
      <c r="N52" s="374">
        <v>662.96622400000001</v>
      </c>
      <c r="O52" s="375"/>
      <c r="P52" s="352">
        <v>317.93165800000003</v>
      </c>
      <c r="Q52" s="374">
        <v>260.56070999999997</v>
      </c>
      <c r="R52" s="374">
        <v>390.84106500000001</v>
      </c>
      <c r="S52" s="375"/>
    </row>
    <row r="53" spans="2:19" ht="15.75" customHeight="1">
      <c r="B53" s="903"/>
      <c r="C53" s="351" t="s">
        <v>485</v>
      </c>
      <c r="D53" s="352">
        <v>391.54332199999999</v>
      </c>
      <c r="E53" s="374">
        <v>390.72637800000001</v>
      </c>
      <c r="F53" s="374">
        <v>45.385905000000001</v>
      </c>
      <c r="G53" s="375"/>
      <c r="H53" s="352">
        <v>371.86224900000002</v>
      </c>
      <c r="I53" s="374">
        <v>371.46344399999998</v>
      </c>
      <c r="J53" s="374">
        <v>43.463748000000002</v>
      </c>
      <c r="K53" s="375"/>
      <c r="L53" s="352">
        <v>385.00736499999999</v>
      </c>
      <c r="M53" s="374">
        <v>384.61445200000003</v>
      </c>
      <c r="N53" s="374">
        <v>43.747841999999999</v>
      </c>
      <c r="O53" s="375"/>
      <c r="P53" s="352">
        <v>383.89416599999998</v>
      </c>
      <c r="Q53" s="374">
        <v>383.374526</v>
      </c>
      <c r="R53" s="374">
        <v>43.621405000000003</v>
      </c>
      <c r="S53" s="375"/>
    </row>
    <row r="54" spans="2:19" ht="15.75" customHeight="1">
      <c r="B54" s="903"/>
      <c r="C54" s="351" t="s">
        <v>486</v>
      </c>
      <c r="D54" s="352">
        <v>9.9999999999999995E-7</v>
      </c>
      <c r="E54" s="374">
        <v>9.9999999999999995E-7</v>
      </c>
      <c r="F54" s="374">
        <v>0</v>
      </c>
      <c r="G54" s="375"/>
      <c r="H54" s="352">
        <v>9.9999999999999995E-7</v>
      </c>
      <c r="I54" s="374">
        <v>9.9999999999999995E-7</v>
      </c>
      <c r="J54" s="374">
        <v>0</v>
      </c>
      <c r="K54" s="375"/>
      <c r="L54" s="352">
        <v>9.9999999999999995E-7</v>
      </c>
      <c r="M54" s="374">
        <v>9.9999999999999995E-7</v>
      </c>
      <c r="N54" s="374">
        <v>0</v>
      </c>
      <c r="O54" s="375"/>
      <c r="P54" s="352">
        <v>9.9999999999999995E-7</v>
      </c>
      <c r="Q54" s="374">
        <v>9.9999999999999995E-7</v>
      </c>
      <c r="R54" s="374">
        <v>0</v>
      </c>
      <c r="S54" s="375"/>
    </row>
    <row r="55" spans="2:19" ht="15.75" customHeight="1">
      <c r="B55" s="903"/>
      <c r="C55" s="351" t="s">
        <v>487</v>
      </c>
      <c r="D55" s="352">
        <v>2398.0486169999999</v>
      </c>
      <c r="E55" s="374">
        <v>1674.6487970000001</v>
      </c>
      <c r="F55" s="374">
        <v>1734.0748169999999</v>
      </c>
      <c r="G55" s="375"/>
      <c r="H55" s="352">
        <v>3419.5245890000001</v>
      </c>
      <c r="I55" s="374">
        <v>2345.8463430000002</v>
      </c>
      <c r="J55" s="374">
        <v>2603.3481780000002</v>
      </c>
      <c r="K55" s="375"/>
      <c r="L55" s="352">
        <v>3352.3593310000001</v>
      </c>
      <c r="M55" s="374">
        <v>2216.6710750000002</v>
      </c>
      <c r="N55" s="374">
        <v>2481.8427000000001</v>
      </c>
      <c r="O55" s="375"/>
      <c r="P55" s="352">
        <v>1489.030383</v>
      </c>
      <c r="Q55" s="374">
        <v>1313.775267</v>
      </c>
      <c r="R55" s="374">
        <v>1738.949537</v>
      </c>
      <c r="S55" s="375"/>
    </row>
    <row r="56" spans="2:19" ht="15.75" customHeight="1">
      <c r="B56" s="903"/>
      <c r="C56" s="351" t="s">
        <v>488</v>
      </c>
      <c r="D56" s="352">
        <v>2481.0522609999998</v>
      </c>
      <c r="E56" s="374">
        <v>2480.4901369999998</v>
      </c>
      <c r="F56" s="374">
        <v>3297.557984</v>
      </c>
      <c r="G56" s="375"/>
      <c r="H56" s="352">
        <v>3010.7536319999999</v>
      </c>
      <c r="I56" s="374">
        <v>3009.2653890000001</v>
      </c>
      <c r="J56" s="374">
        <v>4873.2039870000008</v>
      </c>
      <c r="K56" s="375"/>
      <c r="L56" s="352">
        <v>2681.0106329999999</v>
      </c>
      <c r="M56" s="374">
        <v>2680.4465909999999</v>
      </c>
      <c r="N56" s="374">
        <v>4544.6664289999999</v>
      </c>
      <c r="O56" s="375"/>
      <c r="P56" s="352">
        <v>1286.6252850000001</v>
      </c>
      <c r="Q56" s="374">
        <v>1286.6252850000001</v>
      </c>
      <c r="R56" s="374">
        <v>1294.215741</v>
      </c>
      <c r="S56" s="375"/>
    </row>
    <row r="57" spans="2:19" ht="15.75" hidden="1" customHeight="1">
      <c r="B57" s="903"/>
      <c r="C57" s="357"/>
      <c r="D57" s="358"/>
      <c r="E57" s="377"/>
      <c r="F57" s="377"/>
      <c r="G57" s="378"/>
      <c r="H57" s="358"/>
      <c r="I57" s="377"/>
      <c r="J57" s="377"/>
      <c r="K57" s="378"/>
      <c r="L57" s="358"/>
      <c r="M57" s="377"/>
      <c r="N57" s="377"/>
      <c r="O57" s="378"/>
      <c r="P57" s="358"/>
      <c r="Q57" s="377"/>
      <c r="R57" s="377"/>
      <c r="S57" s="378"/>
    </row>
    <row r="58" spans="2:19" ht="15.75" customHeight="1" thickBot="1">
      <c r="B58" s="903"/>
      <c r="C58" s="351" t="s">
        <v>489</v>
      </c>
      <c r="D58" s="352">
        <v>19178.703207999999</v>
      </c>
      <c r="E58" s="374">
        <v>19170.624361999999</v>
      </c>
      <c r="F58" s="374">
        <v>10917.821153999997</v>
      </c>
      <c r="G58" s="375"/>
      <c r="H58" s="352">
        <v>19684.579083000001</v>
      </c>
      <c r="I58" s="374">
        <v>19680.884549999999</v>
      </c>
      <c r="J58" s="374">
        <v>11828.481817999998</v>
      </c>
      <c r="K58" s="375"/>
      <c r="L58" s="352">
        <v>17149.444326000001</v>
      </c>
      <c r="M58" s="374">
        <v>17147.436557000001</v>
      </c>
      <c r="N58" s="374">
        <v>11296.779081999997</v>
      </c>
      <c r="O58" s="375"/>
      <c r="P58" s="352">
        <v>16542.201070000003</v>
      </c>
      <c r="Q58" s="374">
        <v>16542.034987999999</v>
      </c>
      <c r="R58" s="374">
        <v>10834.475167000001</v>
      </c>
      <c r="S58" s="375"/>
    </row>
    <row r="59" spans="2:19" ht="18" customHeight="1" thickBot="1">
      <c r="B59" s="904"/>
      <c r="C59" s="379" t="s">
        <v>494</v>
      </c>
      <c r="D59" s="380"/>
      <c r="E59" s="381"/>
      <c r="F59" s="381"/>
      <c r="G59" s="382">
        <v>1854.962871</v>
      </c>
      <c r="H59" s="380"/>
      <c r="I59" s="381"/>
      <c r="J59" s="381"/>
      <c r="K59" s="382">
        <v>2065.6060359999997</v>
      </c>
      <c r="L59" s="380"/>
      <c r="M59" s="381"/>
      <c r="N59" s="381"/>
      <c r="O59" s="382">
        <v>2094.5679390000005</v>
      </c>
      <c r="P59" s="380"/>
      <c r="Q59" s="381"/>
      <c r="R59" s="381"/>
      <c r="S59" s="382">
        <v>2108.2328110000003</v>
      </c>
    </row>
    <row r="60" spans="2:19" ht="18.75" customHeight="1">
      <c r="D60" s="369" t="s">
        <v>491</v>
      </c>
      <c r="G60" s="383"/>
      <c r="K60" s="383"/>
    </row>
    <row r="61" spans="2:19" ht="18.75" customHeight="1">
      <c r="D61" s="369" t="s">
        <v>495</v>
      </c>
    </row>
    <row r="62" spans="2:19" ht="18.75" customHeight="1" thickBot="1">
      <c r="D62" s="384" t="s">
        <v>496</v>
      </c>
    </row>
    <row r="63" spans="2:19" ht="32.25" customHeight="1" thickBot="1">
      <c r="B63" s="338"/>
      <c r="C63" s="342"/>
      <c r="D63" s="891" t="s">
        <v>467</v>
      </c>
      <c r="E63" s="786"/>
      <c r="F63" s="786"/>
      <c r="G63" s="786"/>
      <c r="H63" s="786"/>
      <c r="I63" s="786"/>
      <c r="J63" s="786"/>
      <c r="K63" s="786"/>
      <c r="L63" s="892" t="str">
        <f>$D$6</f>
        <v>Standardised Approach</v>
      </c>
      <c r="M63" s="786"/>
      <c r="N63" s="786"/>
      <c r="O63" s="786"/>
      <c r="P63" s="786"/>
      <c r="Q63" s="786"/>
      <c r="R63" s="786"/>
      <c r="S63" s="787"/>
    </row>
    <row r="64" spans="2:19" ht="32.25" customHeight="1" thickBot="1">
      <c r="B64" s="338"/>
      <c r="C64" s="342"/>
      <c r="D64" s="891" t="s">
        <v>12</v>
      </c>
      <c r="E64" s="892"/>
      <c r="F64" s="892"/>
      <c r="G64" s="893"/>
      <c r="H64" s="891" t="s">
        <v>13</v>
      </c>
      <c r="I64" s="892"/>
      <c r="J64" s="892"/>
      <c r="K64" s="893"/>
      <c r="L64" s="891" t="s">
        <v>14</v>
      </c>
      <c r="M64" s="892"/>
      <c r="N64" s="892"/>
      <c r="O64" s="893"/>
      <c r="P64" s="891" t="s">
        <v>15</v>
      </c>
      <c r="Q64" s="892"/>
      <c r="R64" s="892"/>
      <c r="S64" s="893"/>
    </row>
    <row r="65" spans="2:19" ht="51" customHeight="1">
      <c r="B65" s="345"/>
      <c r="C65" s="342"/>
      <c r="D65" s="894" t="s">
        <v>468</v>
      </c>
      <c r="E65" s="909" t="s">
        <v>469</v>
      </c>
      <c r="F65" s="911" t="s">
        <v>470</v>
      </c>
      <c r="G65" s="907" t="s">
        <v>493</v>
      </c>
      <c r="H65" s="894" t="s">
        <v>468</v>
      </c>
      <c r="I65" s="909" t="s">
        <v>469</v>
      </c>
      <c r="J65" s="911" t="s">
        <v>470</v>
      </c>
      <c r="K65" s="907" t="s">
        <v>493</v>
      </c>
      <c r="L65" s="894" t="s">
        <v>468</v>
      </c>
      <c r="M65" s="909" t="s">
        <v>469</v>
      </c>
      <c r="N65" s="911" t="s">
        <v>470</v>
      </c>
      <c r="O65" s="907" t="s">
        <v>493</v>
      </c>
      <c r="P65" s="894" t="s">
        <v>468</v>
      </c>
      <c r="Q65" s="909" t="s">
        <v>469</v>
      </c>
      <c r="R65" s="911" t="s">
        <v>470</v>
      </c>
      <c r="S65" s="907" t="s">
        <v>493</v>
      </c>
    </row>
    <row r="66" spans="2:19" ht="33" customHeight="1" thickBot="1">
      <c r="B66" s="371">
        <v>2</v>
      </c>
      <c r="C66" s="346" t="s">
        <v>11</v>
      </c>
      <c r="D66" s="895"/>
      <c r="E66" s="910"/>
      <c r="F66" s="912"/>
      <c r="G66" s="908"/>
      <c r="H66" s="895"/>
      <c r="I66" s="910"/>
      <c r="J66" s="912"/>
      <c r="K66" s="908"/>
      <c r="L66" s="895"/>
      <c r="M66" s="910"/>
      <c r="N66" s="912"/>
      <c r="O66" s="908"/>
      <c r="P66" s="895"/>
      <c r="Q66" s="910"/>
      <c r="R66" s="912"/>
      <c r="S66" s="908"/>
    </row>
    <row r="67" spans="2:19" ht="15.75" customHeight="1">
      <c r="B67" s="902" t="s">
        <v>713</v>
      </c>
      <c r="C67" s="347" t="s">
        <v>473</v>
      </c>
      <c r="D67" s="348">
        <v>9300.933712</v>
      </c>
      <c r="E67" s="372">
        <v>9100.8543200000004</v>
      </c>
      <c r="F67" s="372">
        <v>0.65250799999999998</v>
      </c>
      <c r="G67" s="373"/>
      <c r="H67" s="348">
        <v>7725.0284220000003</v>
      </c>
      <c r="I67" s="372">
        <v>7524.9663710000013</v>
      </c>
      <c r="J67" s="372">
        <v>0.88313799999999998</v>
      </c>
      <c r="K67" s="373"/>
      <c r="L67" s="348">
        <v>7233.75749</v>
      </c>
      <c r="M67" s="372">
        <v>7033.679932</v>
      </c>
      <c r="N67" s="372">
        <v>0.87246800000000002</v>
      </c>
      <c r="O67" s="373"/>
      <c r="P67" s="348">
        <v>8235.0707939999993</v>
      </c>
      <c r="Q67" s="372">
        <v>8034.9910929999987</v>
      </c>
      <c r="R67" s="372">
        <v>0.40051799999999999</v>
      </c>
      <c r="S67" s="373"/>
    </row>
    <row r="68" spans="2:19" ht="15.75" customHeight="1">
      <c r="B68" s="903"/>
      <c r="C68" s="351" t="s">
        <v>474</v>
      </c>
      <c r="D68" s="352">
        <v>0</v>
      </c>
      <c r="E68" s="374">
        <v>0</v>
      </c>
      <c r="F68" s="374">
        <v>0</v>
      </c>
      <c r="G68" s="375"/>
      <c r="H68" s="352">
        <v>0</v>
      </c>
      <c r="I68" s="374">
        <v>0</v>
      </c>
      <c r="J68" s="374">
        <v>0</v>
      </c>
      <c r="K68" s="375"/>
      <c r="L68" s="352">
        <v>0</v>
      </c>
      <c r="M68" s="374">
        <v>0</v>
      </c>
      <c r="N68" s="374">
        <v>0</v>
      </c>
      <c r="O68" s="375"/>
      <c r="P68" s="352">
        <v>0</v>
      </c>
      <c r="Q68" s="374">
        <v>0</v>
      </c>
      <c r="R68" s="374">
        <v>0</v>
      </c>
      <c r="S68" s="375"/>
    </row>
    <row r="69" spans="2:19" ht="15.75" customHeight="1">
      <c r="B69" s="903"/>
      <c r="C69" s="351" t="s">
        <v>475</v>
      </c>
      <c r="D69" s="352">
        <v>4.2609139999999996</v>
      </c>
      <c r="E69" s="374">
        <v>4.2609139999999996</v>
      </c>
      <c r="F69" s="374">
        <v>0.85218300000000002</v>
      </c>
      <c r="G69" s="375"/>
      <c r="H69" s="352">
        <v>4.0778129999999999</v>
      </c>
      <c r="I69" s="374">
        <v>4.0778129999999999</v>
      </c>
      <c r="J69" s="374">
        <v>0.81556300000000004</v>
      </c>
      <c r="K69" s="375"/>
      <c r="L69" s="352">
        <v>4.2575409999999998</v>
      </c>
      <c r="M69" s="374">
        <v>4.2575419999999999</v>
      </c>
      <c r="N69" s="374">
        <v>0.85150800000000004</v>
      </c>
      <c r="O69" s="375"/>
      <c r="P69" s="352">
        <v>4.2072849999999997</v>
      </c>
      <c r="Q69" s="374">
        <v>4.2072849999999997</v>
      </c>
      <c r="R69" s="374">
        <v>0.84145700000000001</v>
      </c>
      <c r="S69" s="375"/>
    </row>
    <row r="70" spans="2:19" ht="15.75" customHeight="1">
      <c r="B70" s="903"/>
      <c r="C70" s="351" t="s">
        <v>476</v>
      </c>
      <c r="D70" s="352">
        <v>2.1999999999999999E-5</v>
      </c>
      <c r="E70" s="374">
        <v>2.1999999999999999E-5</v>
      </c>
      <c r="F70" s="374">
        <v>0</v>
      </c>
      <c r="G70" s="375"/>
      <c r="H70" s="352">
        <v>2.3E-5</v>
      </c>
      <c r="I70" s="374">
        <v>2.3E-5</v>
      </c>
      <c r="J70" s="374">
        <v>0</v>
      </c>
      <c r="K70" s="375"/>
      <c r="L70" s="352">
        <v>2.4000000000000001E-5</v>
      </c>
      <c r="M70" s="374">
        <v>2.4000000000000001E-5</v>
      </c>
      <c r="N70" s="374">
        <v>0</v>
      </c>
      <c r="O70" s="375"/>
      <c r="P70" s="352">
        <v>2.1999999999999999E-5</v>
      </c>
      <c r="Q70" s="374">
        <v>2.1999999999999999E-5</v>
      </c>
      <c r="R70" s="374">
        <v>0</v>
      </c>
      <c r="S70" s="375"/>
    </row>
    <row r="71" spans="2:19" ht="15.75" customHeight="1">
      <c r="B71" s="903"/>
      <c r="C71" s="351" t="s">
        <v>477</v>
      </c>
      <c r="D71" s="352">
        <v>0</v>
      </c>
      <c r="E71" s="374">
        <v>0</v>
      </c>
      <c r="F71" s="374">
        <v>0</v>
      </c>
      <c r="G71" s="375"/>
      <c r="H71" s="352">
        <v>0</v>
      </c>
      <c r="I71" s="374">
        <v>0</v>
      </c>
      <c r="J71" s="374">
        <v>0</v>
      </c>
      <c r="K71" s="375"/>
      <c r="L71" s="352">
        <v>0</v>
      </c>
      <c r="M71" s="374">
        <v>0</v>
      </c>
      <c r="N71" s="374">
        <v>0</v>
      </c>
      <c r="O71" s="375"/>
      <c r="P71" s="352">
        <v>0</v>
      </c>
      <c r="Q71" s="374">
        <v>0</v>
      </c>
      <c r="R71" s="374">
        <v>0</v>
      </c>
      <c r="S71" s="375"/>
    </row>
    <row r="72" spans="2:19" ht="15.75" customHeight="1">
      <c r="B72" s="903"/>
      <c r="C72" s="351" t="s">
        <v>478</v>
      </c>
      <c r="D72" s="352">
        <v>807.51559399999996</v>
      </c>
      <c r="E72" s="374">
        <v>592.78891099999998</v>
      </c>
      <c r="F72" s="374">
        <v>174.61089200000001</v>
      </c>
      <c r="G72" s="375"/>
      <c r="H72" s="352">
        <v>627.53181199999995</v>
      </c>
      <c r="I72" s="374">
        <v>414.36554599999999</v>
      </c>
      <c r="J72" s="374">
        <v>162.75560300000001</v>
      </c>
      <c r="K72" s="375"/>
      <c r="L72" s="352">
        <v>587.58196299999997</v>
      </c>
      <c r="M72" s="374">
        <v>373.38009899999997</v>
      </c>
      <c r="N72" s="374">
        <v>142.837704</v>
      </c>
      <c r="O72" s="375"/>
      <c r="P72" s="352">
        <v>685.13642900000002</v>
      </c>
      <c r="Q72" s="374">
        <v>337.87038100000001</v>
      </c>
      <c r="R72" s="374">
        <v>117.112578</v>
      </c>
      <c r="S72" s="375"/>
    </row>
    <row r="73" spans="2:19" ht="15.75" customHeight="1">
      <c r="B73" s="903"/>
      <c r="C73" s="351" t="s">
        <v>479</v>
      </c>
      <c r="D73" s="352">
        <v>994.72765700000002</v>
      </c>
      <c r="E73" s="374">
        <v>764.13809700000002</v>
      </c>
      <c r="F73" s="374">
        <v>575.359555</v>
      </c>
      <c r="G73" s="375"/>
      <c r="H73" s="352">
        <v>1102.0740760000001</v>
      </c>
      <c r="I73" s="374">
        <v>925.11509100000001</v>
      </c>
      <c r="J73" s="374">
        <v>747.54895299999998</v>
      </c>
      <c r="K73" s="375"/>
      <c r="L73" s="352">
        <v>1087.032191</v>
      </c>
      <c r="M73" s="374">
        <v>908.90052300000002</v>
      </c>
      <c r="N73" s="374">
        <v>704.35834599999998</v>
      </c>
      <c r="O73" s="375"/>
      <c r="P73" s="352">
        <v>817.14118699999995</v>
      </c>
      <c r="Q73" s="374">
        <v>749.73441400000002</v>
      </c>
      <c r="R73" s="374">
        <v>615.98504100000002</v>
      </c>
      <c r="S73" s="375"/>
    </row>
    <row r="74" spans="2:19" ht="15.75" customHeight="1">
      <c r="B74" s="903"/>
      <c r="C74" s="355" t="s">
        <v>480</v>
      </c>
      <c r="D74" s="352">
        <v>17.330795999999999</v>
      </c>
      <c r="E74" s="374">
        <v>17.113395000000001</v>
      </c>
      <c r="F74" s="374">
        <v>11.394781999999999</v>
      </c>
      <c r="G74" s="375"/>
      <c r="H74" s="352">
        <v>26.331372999999999</v>
      </c>
      <c r="I74" s="374">
        <v>26.105218000000001</v>
      </c>
      <c r="J74" s="374">
        <v>18.294422000000001</v>
      </c>
      <c r="K74" s="375"/>
      <c r="L74" s="352">
        <v>26.119053000000001</v>
      </c>
      <c r="M74" s="374">
        <v>25.885354</v>
      </c>
      <c r="N74" s="374">
        <v>18.074003999999999</v>
      </c>
      <c r="O74" s="375"/>
      <c r="P74" s="352">
        <v>11.776344</v>
      </c>
      <c r="Q74" s="374">
        <v>0.79948900000000001</v>
      </c>
      <c r="R74" s="374">
        <v>0.61721300000000001</v>
      </c>
      <c r="S74" s="375"/>
    </row>
    <row r="75" spans="2:19" ht="15.75" customHeight="1">
      <c r="B75" s="903"/>
      <c r="C75" s="351" t="s">
        <v>481</v>
      </c>
      <c r="D75" s="352">
        <v>12.796564999999999</v>
      </c>
      <c r="E75" s="374">
        <v>6.405246</v>
      </c>
      <c r="F75" s="374">
        <v>4.677657</v>
      </c>
      <c r="G75" s="375"/>
      <c r="H75" s="352">
        <v>13.970459999999999</v>
      </c>
      <c r="I75" s="374">
        <v>6.8352139999999997</v>
      </c>
      <c r="J75" s="374">
        <v>5.0053720000000004</v>
      </c>
      <c r="K75" s="375"/>
      <c r="L75" s="352">
        <v>15.482663000000001</v>
      </c>
      <c r="M75" s="374">
        <v>7.5911739999999996</v>
      </c>
      <c r="N75" s="374">
        <v>5.5029830000000004</v>
      </c>
      <c r="O75" s="375"/>
      <c r="P75" s="352">
        <v>43.661099</v>
      </c>
      <c r="Q75" s="374">
        <v>17.625216000000002</v>
      </c>
      <c r="R75" s="374">
        <v>13.02614</v>
      </c>
      <c r="S75" s="375"/>
    </row>
    <row r="76" spans="2:19" ht="15.75" customHeight="1">
      <c r="B76" s="903"/>
      <c r="C76" s="355" t="s">
        <v>480</v>
      </c>
      <c r="D76" s="352">
        <v>0.74480900000000005</v>
      </c>
      <c r="E76" s="374">
        <v>0.70515700000000003</v>
      </c>
      <c r="F76" s="374">
        <v>0.40294400000000002</v>
      </c>
      <c r="G76" s="375"/>
      <c r="H76" s="352">
        <v>0.71036900000000003</v>
      </c>
      <c r="I76" s="374">
        <v>0.67239700000000002</v>
      </c>
      <c r="J76" s="374">
        <v>0.38422499999999998</v>
      </c>
      <c r="K76" s="375"/>
      <c r="L76" s="352">
        <v>1.084892</v>
      </c>
      <c r="M76" s="374">
        <v>1.064198</v>
      </c>
      <c r="N76" s="374">
        <v>0.60811000000000004</v>
      </c>
      <c r="O76" s="375"/>
      <c r="P76" s="352">
        <v>1.102606</v>
      </c>
      <c r="Q76" s="374">
        <v>1.0794900000000001</v>
      </c>
      <c r="R76" s="374">
        <v>0.61684700000000003</v>
      </c>
      <c r="S76" s="375"/>
    </row>
    <row r="77" spans="2:19" ht="15.75" customHeight="1">
      <c r="B77" s="903"/>
      <c r="C77" s="351" t="s">
        <v>482</v>
      </c>
      <c r="D77" s="352">
        <v>0.170045</v>
      </c>
      <c r="E77" s="374">
        <v>0.162887</v>
      </c>
      <c r="F77" s="374">
        <v>5.7012E-2</v>
      </c>
      <c r="G77" s="375"/>
      <c r="H77" s="352">
        <v>0.166549</v>
      </c>
      <c r="I77" s="374">
        <v>0.16620799999999999</v>
      </c>
      <c r="J77" s="374">
        <v>5.8173000000000002E-2</v>
      </c>
      <c r="K77" s="375"/>
      <c r="L77" s="352">
        <v>0.228405</v>
      </c>
      <c r="M77" s="374">
        <v>0.22731499999999999</v>
      </c>
      <c r="N77" s="374">
        <v>7.9560000000000006E-2</v>
      </c>
      <c r="O77" s="375"/>
      <c r="P77" s="352">
        <v>7.6170270000000002</v>
      </c>
      <c r="Q77" s="374">
        <v>4.149273</v>
      </c>
      <c r="R77" s="374">
        <v>1.553957</v>
      </c>
      <c r="S77" s="375"/>
    </row>
    <row r="78" spans="2:19" ht="15.75" customHeight="1">
      <c r="B78" s="903"/>
      <c r="C78" s="355" t="s">
        <v>480</v>
      </c>
      <c r="D78" s="352">
        <v>0</v>
      </c>
      <c r="E78" s="374">
        <v>0</v>
      </c>
      <c r="F78" s="374">
        <v>0</v>
      </c>
      <c r="G78" s="375"/>
      <c r="H78" s="352">
        <v>0</v>
      </c>
      <c r="I78" s="374">
        <v>0</v>
      </c>
      <c r="J78" s="374">
        <v>0</v>
      </c>
      <c r="K78" s="375"/>
      <c r="L78" s="352">
        <v>0</v>
      </c>
      <c r="M78" s="374">
        <v>0</v>
      </c>
      <c r="N78" s="374">
        <v>0</v>
      </c>
      <c r="O78" s="375"/>
      <c r="P78" s="352">
        <v>2.8548689999999999</v>
      </c>
      <c r="Q78" s="374">
        <v>2.6905429999999999</v>
      </c>
      <c r="R78" s="374">
        <v>1.0434019999999999</v>
      </c>
      <c r="S78" s="375"/>
    </row>
    <row r="79" spans="2:19" ht="15.75" customHeight="1">
      <c r="B79" s="903"/>
      <c r="C79" s="351" t="s">
        <v>483</v>
      </c>
      <c r="D79" s="352">
        <v>5.8139999999999997E-3</v>
      </c>
      <c r="E79" s="374">
        <v>3.163E-3</v>
      </c>
      <c r="F79" s="374">
        <v>3.467E-3</v>
      </c>
      <c r="G79" s="376">
        <v>2.6510000000000001E-3</v>
      </c>
      <c r="H79" s="352">
        <v>6.182E-3</v>
      </c>
      <c r="I79" s="374">
        <v>3.4350000000000001E-3</v>
      </c>
      <c r="J79" s="374">
        <v>3.8440000000000002E-3</v>
      </c>
      <c r="K79" s="376">
        <v>2.7469999999999999E-3</v>
      </c>
      <c r="L79" s="352">
        <v>1.4480000000000001E-3</v>
      </c>
      <c r="M79" s="374">
        <v>5.1999999999999995E-4</v>
      </c>
      <c r="N79" s="374">
        <v>5.2700000000000002E-4</v>
      </c>
      <c r="O79" s="376">
        <v>9.2800000000000001E-4</v>
      </c>
      <c r="P79" s="352">
        <v>1.023E-3</v>
      </c>
      <c r="Q79" s="374">
        <v>1.4899999999999999E-4</v>
      </c>
      <c r="R79" s="374">
        <v>1.4899999999999999E-4</v>
      </c>
      <c r="S79" s="376">
        <v>8.7500000000000002E-4</v>
      </c>
    </row>
    <row r="80" spans="2:19" ht="15.75" customHeight="1">
      <c r="B80" s="903"/>
      <c r="C80" s="351" t="s">
        <v>484</v>
      </c>
      <c r="D80" s="352">
        <v>34.819102999999998</v>
      </c>
      <c r="E80" s="374">
        <v>34.819104000000003</v>
      </c>
      <c r="F80" s="374">
        <v>52.228656000000001</v>
      </c>
      <c r="G80" s="375"/>
      <c r="H80" s="352">
        <v>32.545988000000001</v>
      </c>
      <c r="I80" s="374">
        <v>32.545988999999999</v>
      </c>
      <c r="J80" s="374">
        <v>48.818984</v>
      </c>
      <c r="K80" s="375"/>
      <c r="L80" s="352">
        <v>26.391753999999999</v>
      </c>
      <c r="M80" s="374">
        <v>26.391753999999999</v>
      </c>
      <c r="N80" s="374">
        <v>39.587631999999999</v>
      </c>
      <c r="O80" s="375"/>
      <c r="P80" s="352">
        <v>25.440474999999999</v>
      </c>
      <c r="Q80" s="374">
        <v>25.389285999999998</v>
      </c>
      <c r="R80" s="374">
        <v>38.083928999999998</v>
      </c>
      <c r="S80" s="375"/>
    </row>
    <row r="81" spans="2:19" ht="15.75" customHeight="1">
      <c r="B81" s="903"/>
      <c r="C81" s="351" t="s">
        <v>485</v>
      </c>
      <c r="D81" s="352">
        <v>0</v>
      </c>
      <c r="E81" s="374">
        <v>0</v>
      </c>
      <c r="F81" s="374">
        <v>0</v>
      </c>
      <c r="G81" s="375"/>
      <c r="H81" s="352">
        <v>0</v>
      </c>
      <c r="I81" s="374">
        <v>0</v>
      </c>
      <c r="J81" s="374">
        <v>0</v>
      </c>
      <c r="K81" s="375"/>
      <c r="L81" s="352">
        <v>0</v>
      </c>
      <c r="M81" s="374">
        <v>0</v>
      </c>
      <c r="N81" s="374">
        <v>0</v>
      </c>
      <c r="O81" s="375"/>
      <c r="P81" s="352">
        <v>0</v>
      </c>
      <c r="Q81" s="374">
        <v>0</v>
      </c>
      <c r="R81" s="374">
        <v>0</v>
      </c>
      <c r="S81" s="375"/>
    </row>
    <row r="82" spans="2:19" ht="15.75" customHeight="1">
      <c r="B82" s="903"/>
      <c r="C82" s="351" t="s">
        <v>486</v>
      </c>
      <c r="D82" s="352">
        <v>0</v>
      </c>
      <c r="E82" s="374">
        <v>0</v>
      </c>
      <c r="F82" s="374">
        <v>0</v>
      </c>
      <c r="G82" s="375"/>
      <c r="H82" s="352">
        <v>0</v>
      </c>
      <c r="I82" s="374">
        <v>0</v>
      </c>
      <c r="J82" s="374">
        <v>0</v>
      </c>
      <c r="K82" s="375"/>
      <c r="L82" s="352">
        <v>0</v>
      </c>
      <c r="M82" s="374">
        <v>0</v>
      </c>
      <c r="N82" s="374">
        <v>0</v>
      </c>
      <c r="O82" s="375"/>
      <c r="P82" s="352">
        <v>0</v>
      </c>
      <c r="Q82" s="374">
        <v>0</v>
      </c>
      <c r="R82" s="374">
        <v>0</v>
      </c>
      <c r="S82" s="375"/>
    </row>
    <row r="83" spans="2:19" ht="15.75" customHeight="1">
      <c r="B83" s="903"/>
      <c r="C83" s="351" t="s">
        <v>487</v>
      </c>
      <c r="D83" s="352">
        <v>132.479387</v>
      </c>
      <c r="E83" s="374">
        <v>102.759226</v>
      </c>
      <c r="F83" s="374">
        <v>102.759226</v>
      </c>
      <c r="G83" s="375"/>
      <c r="H83" s="352">
        <v>284.33301599999999</v>
      </c>
      <c r="I83" s="374">
        <v>186.69967800000001</v>
      </c>
      <c r="J83" s="374">
        <v>186.69967800000001</v>
      </c>
      <c r="K83" s="375"/>
      <c r="L83" s="352">
        <v>370.82816700000001</v>
      </c>
      <c r="M83" s="374">
        <v>185.82301100000001</v>
      </c>
      <c r="N83" s="374">
        <v>185.82301100000001</v>
      </c>
      <c r="O83" s="375"/>
      <c r="P83" s="352">
        <v>139.11873800000001</v>
      </c>
      <c r="Q83" s="374">
        <v>99.801261999999994</v>
      </c>
      <c r="R83" s="374">
        <v>360.54126000000002</v>
      </c>
      <c r="S83" s="375"/>
    </row>
    <row r="84" spans="2:19" ht="15.75" customHeight="1">
      <c r="B84" s="903"/>
      <c r="C84" s="351" t="s">
        <v>488</v>
      </c>
      <c r="D84" s="352">
        <v>1.1231230000000001</v>
      </c>
      <c r="E84" s="374">
        <v>1.1231230000000001</v>
      </c>
      <c r="F84" s="374">
        <v>1.123124</v>
      </c>
      <c r="G84" s="375"/>
      <c r="H84" s="352">
        <v>0.117353</v>
      </c>
      <c r="I84" s="374">
        <v>0.117353</v>
      </c>
      <c r="J84" s="374">
        <v>0.117354</v>
      </c>
      <c r="K84" s="375"/>
      <c r="L84" s="352">
        <v>6.3139120000000002</v>
      </c>
      <c r="M84" s="374">
        <v>6.3139120000000002</v>
      </c>
      <c r="N84" s="374">
        <v>6.3139120000000002</v>
      </c>
      <c r="O84" s="375"/>
      <c r="P84" s="352">
        <v>6.6619859999999997</v>
      </c>
      <c r="Q84" s="374">
        <v>6.6619859999999997</v>
      </c>
      <c r="R84" s="374">
        <v>6.6619859999999997</v>
      </c>
      <c r="S84" s="375"/>
    </row>
    <row r="85" spans="2:19" ht="15.75" hidden="1" customHeight="1">
      <c r="B85" s="903"/>
      <c r="C85" s="357"/>
      <c r="D85" s="358"/>
      <c r="E85" s="377"/>
      <c r="F85" s="377"/>
      <c r="G85" s="378"/>
      <c r="H85" s="358"/>
      <c r="I85" s="377"/>
      <c r="J85" s="377"/>
      <c r="K85" s="378"/>
      <c r="L85" s="358"/>
      <c r="M85" s="377"/>
      <c r="N85" s="377"/>
      <c r="O85" s="378"/>
      <c r="P85" s="358"/>
      <c r="Q85" s="377"/>
      <c r="R85" s="377"/>
      <c r="S85" s="378"/>
    </row>
    <row r="86" spans="2:19" ht="15.75" customHeight="1" thickBot="1">
      <c r="B86" s="903"/>
      <c r="C86" s="361" t="s">
        <v>489</v>
      </c>
      <c r="D86" s="352">
        <v>32.753656999999997</v>
      </c>
      <c r="E86" s="374">
        <v>32.753656999999997</v>
      </c>
      <c r="F86" s="374">
        <v>7.5701039999999997</v>
      </c>
      <c r="G86" s="375"/>
      <c r="H86" s="352">
        <v>17.922190000000001</v>
      </c>
      <c r="I86" s="374">
        <v>17.922190000000001</v>
      </c>
      <c r="J86" s="374">
        <v>7.9550830000000001</v>
      </c>
      <c r="K86" s="375"/>
      <c r="L86" s="352">
        <v>14.97678</v>
      </c>
      <c r="M86" s="374">
        <v>14.97678</v>
      </c>
      <c r="N86" s="374">
        <v>9.8111519999999999</v>
      </c>
      <c r="O86" s="375"/>
      <c r="P86" s="352">
        <v>13.471698</v>
      </c>
      <c r="Q86" s="374">
        <v>13.471698</v>
      </c>
      <c r="R86" s="374">
        <v>10.198359</v>
      </c>
      <c r="S86" s="375"/>
    </row>
    <row r="87" spans="2:19" ht="18" customHeight="1" thickBot="1">
      <c r="B87" s="904"/>
      <c r="C87" s="379" t="s">
        <v>494</v>
      </c>
      <c r="D87" s="380"/>
      <c r="E87" s="381"/>
      <c r="F87" s="381"/>
      <c r="G87" s="382">
        <v>5.6953490000000011</v>
      </c>
      <c r="H87" s="380"/>
      <c r="I87" s="381"/>
      <c r="J87" s="381"/>
      <c r="K87" s="382">
        <v>10.089756</v>
      </c>
      <c r="L87" s="380"/>
      <c r="M87" s="381"/>
      <c r="N87" s="381"/>
      <c r="O87" s="382">
        <v>5.6783729999999997</v>
      </c>
      <c r="P87" s="380"/>
      <c r="Q87" s="381"/>
      <c r="R87" s="381"/>
      <c r="S87" s="382">
        <v>4.869929</v>
      </c>
    </row>
    <row r="88" spans="2:19" ht="18" customHeight="1">
      <c r="B88" s="369"/>
      <c r="D88" s="369" t="s">
        <v>491</v>
      </c>
    </row>
    <row r="89" spans="2:19" ht="18" customHeight="1">
      <c r="B89" s="369"/>
      <c r="D89" s="369" t="s">
        <v>495</v>
      </c>
    </row>
    <row r="90" spans="2:19" ht="18" customHeight="1" thickBot="1">
      <c r="D90" s="384" t="s">
        <v>496</v>
      </c>
    </row>
    <row r="91" spans="2:19" ht="32.25" customHeight="1" thickBot="1">
      <c r="B91" s="338"/>
      <c r="C91" s="342"/>
      <c r="D91" s="891" t="s">
        <v>467</v>
      </c>
      <c r="E91" s="786"/>
      <c r="F91" s="786"/>
      <c r="G91" s="786"/>
      <c r="H91" s="786"/>
      <c r="I91" s="786"/>
      <c r="J91" s="786"/>
      <c r="K91" s="786"/>
      <c r="L91" s="892" t="str">
        <f>$D$6</f>
        <v>Standardised Approach</v>
      </c>
      <c r="M91" s="786"/>
      <c r="N91" s="786"/>
      <c r="O91" s="786"/>
      <c r="P91" s="786"/>
      <c r="Q91" s="786"/>
      <c r="R91" s="786"/>
      <c r="S91" s="787"/>
    </row>
    <row r="92" spans="2:19" ht="32.25" customHeight="1" thickBot="1">
      <c r="B92" s="338"/>
      <c r="C92" s="342"/>
      <c r="D92" s="891" t="s">
        <v>12</v>
      </c>
      <c r="E92" s="892"/>
      <c r="F92" s="892"/>
      <c r="G92" s="893"/>
      <c r="H92" s="891" t="s">
        <v>13</v>
      </c>
      <c r="I92" s="892"/>
      <c r="J92" s="892"/>
      <c r="K92" s="893"/>
      <c r="L92" s="891" t="s">
        <v>14</v>
      </c>
      <c r="M92" s="892"/>
      <c r="N92" s="892"/>
      <c r="O92" s="893"/>
      <c r="P92" s="891" t="s">
        <v>15</v>
      </c>
      <c r="Q92" s="892"/>
      <c r="R92" s="892"/>
      <c r="S92" s="893"/>
    </row>
    <row r="93" spans="2:19" ht="51" customHeight="1">
      <c r="B93" s="345"/>
      <c r="C93" s="342"/>
      <c r="D93" s="894" t="s">
        <v>468</v>
      </c>
      <c r="E93" s="909" t="s">
        <v>469</v>
      </c>
      <c r="F93" s="911" t="s">
        <v>470</v>
      </c>
      <c r="G93" s="907" t="s">
        <v>493</v>
      </c>
      <c r="H93" s="894" t="s">
        <v>468</v>
      </c>
      <c r="I93" s="909" t="s">
        <v>469</v>
      </c>
      <c r="J93" s="911" t="s">
        <v>470</v>
      </c>
      <c r="K93" s="907" t="s">
        <v>493</v>
      </c>
      <c r="L93" s="894" t="s">
        <v>468</v>
      </c>
      <c r="M93" s="909" t="s">
        <v>469</v>
      </c>
      <c r="N93" s="911" t="s">
        <v>470</v>
      </c>
      <c r="O93" s="907" t="s">
        <v>493</v>
      </c>
      <c r="P93" s="894" t="s">
        <v>468</v>
      </c>
      <c r="Q93" s="909" t="s">
        <v>469</v>
      </c>
      <c r="R93" s="911" t="s">
        <v>470</v>
      </c>
      <c r="S93" s="907" t="s">
        <v>493</v>
      </c>
    </row>
    <row r="94" spans="2:19" ht="33" customHeight="1" thickBot="1">
      <c r="B94" s="371">
        <v>3</v>
      </c>
      <c r="C94" s="346" t="s">
        <v>11</v>
      </c>
      <c r="D94" s="895"/>
      <c r="E94" s="910"/>
      <c r="F94" s="912"/>
      <c r="G94" s="908"/>
      <c r="H94" s="895"/>
      <c r="I94" s="910"/>
      <c r="J94" s="912"/>
      <c r="K94" s="908"/>
      <c r="L94" s="895"/>
      <c r="M94" s="910"/>
      <c r="N94" s="912"/>
      <c r="O94" s="908"/>
      <c r="P94" s="895"/>
      <c r="Q94" s="910"/>
      <c r="R94" s="912"/>
      <c r="S94" s="908"/>
    </row>
    <row r="95" spans="2:19" ht="15.75" customHeight="1">
      <c r="B95" s="902" t="s">
        <v>707</v>
      </c>
      <c r="C95" s="347" t="s">
        <v>473</v>
      </c>
      <c r="D95" s="348">
        <v>7333.290078</v>
      </c>
      <c r="E95" s="372">
        <v>7665.8606639999998</v>
      </c>
      <c r="F95" s="372">
        <v>0</v>
      </c>
      <c r="G95" s="373"/>
      <c r="H95" s="348">
        <v>6271.5887400000001</v>
      </c>
      <c r="I95" s="372">
        <v>6595.2954159999999</v>
      </c>
      <c r="J95" s="372">
        <v>1.3982330000000001</v>
      </c>
      <c r="K95" s="373"/>
      <c r="L95" s="348">
        <v>5028.563502</v>
      </c>
      <c r="M95" s="372">
        <v>5343.4574249999987</v>
      </c>
      <c r="N95" s="372">
        <v>4.1276849999999996</v>
      </c>
      <c r="O95" s="373"/>
      <c r="P95" s="348">
        <v>5345.9626249999992</v>
      </c>
      <c r="Q95" s="372">
        <v>5650.2533670000012</v>
      </c>
      <c r="R95" s="372">
        <v>4.1936349999999996</v>
      </c>
      <c r="S95" s="373"/>
    </row>
    <row r="96" spans="2:19" ht="15.75" customHeight="1">
      <c r="B96" s="903"/>
      <c r="C96" s="351" t="s">
        <v>474</v>
      </c>
      <c r="D96" s="352">
        <v>47.967365999999998</v>
      </c>
      <c r="E96" s="374">
        <v>47.923858000000003</v>
      </c>
      <c r="F96" s="374">
        <v>9.5847719999999992</v>
      </c>
      <c r="G96" s="375"/>
      <c r="H96" s="352">
        <v>44.685884999999999</v>
      </c>
      <c r="I96" s="374">
        <v>44.646362000000003</v>
      </c>
      <c r="J96" s="374">
        <v>8.9292719999999992</v>
      </c>
      <c r="K96" s="375"/>
      <c r="L96" s="352">
        <v>44.707377999999999</v>
      </c>
      <c r="M96" s="374">
        <v>44.665857000000003</v>
      </c>
      <c r="N96" s="374">
        <v>8.9331709999999998</v>
      </c>
      <c r="O96" s="375"/>
      <c r="P96" s="352">
        <v>43.253017</v>
      </c>
      <c r="Q96" s="374">
        <v>43.230637000000002</v>
      </c>
      <c r="R96" s="374">
        <v>8.6461269999999999</v>
      </c>
      <c r="S96" s="375"/>
    </row>
    <row r="97" spans="2:19" ht="15.75" customHeight="1">
      <c r="B97" s="903"/>
      <c r="C97" s="351" t="s">
        <v>475</v>
      </c>
      <c r="D97" s="352">
        <v>94.568286000000001</v>
      </c>
      <c r="E97" s="374">
        <v>94.424762000000001</v>
      </c>
      <c r="F97" s="374">
        <v>18.884951999999998</v>
      </c>
      <c r="G97" s="375"/>
      <c r="H97" s="352">
        <v>146.23061899999999</v>
      </c>
      <c r="I97" s="374">
        <v>146.037769</v>
      </c>
      <c r="J97" s="374">
        <v>29.207553999999998</v>
      </c>
      <c r="K97" s="375"/>
      <c r="L97" s="352">
        <v>487.99918200000002</v>
      </c>
      <c r="M97" s="374">
        <v>487.60403200000002</v>
      </c>
      <c r="N97" s="374">
        <v>97.520807000000005</v>
      </c>
      <c r="O97" s="375"/>
      <c r="P97" s="352">
        <v>343.99697700000002</v>
      </c>
      <c r="Q97" s="374">
        <v>343.98568299999999</v>
      </c>
      <c r="R97" s="374">
        <v>68.797135999999995</v>
      </c>
      <c r="S97" s="375"/>
    </row>
    <row r="98" spans="2:19" ht="15.75" customHeight="1">
      <c r="B98" s="903"/>
      <c r="C98" s="351" t="s">
        <v>476</v>
      </c>
      <c r="D98" s="352">
        <v>0</v>
      </c>
      <c r="E98" s="374">
        <v>0</v>
      </c>
      <c r="F98" s="374">
        <v>0</v>
      </c>
      <c r="G98" s="375"/>
      <c r="H98" s="352">
        <v>0</v>
      </c>
      <c r="I98" s="374">
        <v>0</v>
      </c>
      <c r="J98" s="374">
        <v>0</v>
      </c>
      <c r="K98" s="375"/>
      <c r="L98" s="352">
        <v>0</v>
      </c>
      <c r="M98" s="374">
        <v>0</v>
      </c>
      <c r="N98" s="374">
        <v>0</v>
      </c>
      <c r="O98" s="375"/>
      <c r="P98" s="352">
        <v>0</v>
      </c>
      <c r="Q98" s="374">
        <v>0</v>
      </c>
      <c r="R98" s="374">
        <v>0</v>
      </c>
      <c r="S98" s="375"/>
    </row>
    <row r="99" spans="2:19" ht="15.75" customHeight="1">
      <c r="B99" s="903"/>
      <c r="C99" s="351" t="s">
        <v>477</v>
      </c>
      <c r="D99" s="352">
        <v>0</v>
      </c>
      <c r="E99" s="374">
        <v>0</v>
      </c>
      <c r="F99" s="374">
        <v>0</v>
      </c>
      <c r="G99" s="375"/>
      <c r="H99" s="352">
        <v>0</v>
      </c>
      <c r="I99" s="374">
        <v>0</v>
      </c>
      <c r="J99" s="374">
        <v>0</v>
      </c>
      <c r="K99" s="375"/>
      <c r="L99" s="352">
        <v>0</v>
      </c>
      <c r="M99" s="374">
        <v>0</v>
      </c>
      <c r="N99" s="374">
        <v>0</v>
      </c>
      <c r="O99" s="375"/>
      <c r="P99" s="352">
        <v>0</v>
      </c>
      <c r="Q99" s="374">
        <v>0</v>
      </c>
      <c r="R99" s="374">
        <v>0</v>
      </c>
      <c r="S99" s="375"/>
    </row>
    <row r="100" spans="2:19" ht="15.75" customHeight="1">
      <c r="B100" s="903"/>
      <c r="C100" s="351" t="s">
        <v>478</v>
      </c>
      <c r="D100" s="352">
        <v>7495.6056929999986</v>
      </c>
      <c r="E100" s="374">
        <v>5860.8580190000011</v>
      </c>
      <c r="F100" s="374">
        <v>447.50840699999998</v>
      </c>
      <c r="G100" s="375"/>
      <c r="H100" s="352">
        <v>5100.2520539999996</v>
      </c>
      <c r="I100" s="374">
        <v>3765.561541</v>
      </c>
      <c r="J100" s="374">
        <v>233.30927199999999</v>
      </c>
      <c r="K100" s="375"/>
      <c r="L100" s="352">
        <v>3842.4249209999998</v>
      </c>
      <c r="M100" s="374">
        <v>3755.69004</v>
      </c>
      <c r="N100" s="374">
        <v>208.68131199999999</v>
      </c>
      <c r="O100" s="375"/>
      <c r="P100" s="352">
        <v>3967.3769510000002</v>
      </c>
      <c r="Q100" s="374">
        <v>3899.2760680000001</v>
      </c>
      <c r="R100" s="374">
        <v>224.84786199999999</v>
      </c>
      <c r="S100" s="375"/>
    </row>
    <row r="101" spans="2:19" ht="15.75" customHeight="1">
      <c r="B101" s="903"/>
      <c r="C101" s="351" t="s">
        <v>479</v>
      </c>
      <c r="D101" s="352">
        <v>859.312455</v>
      </c>
      <c r="E101" s="374">
        <v>710.28774199999998</v>
      </c>
      <c r="F101" s="374">
        <v>564.47422099999994</v>
      </c>
      <c r="G101" s="375"/>
      <c r="H101" s="352">
        <v>1051.0804579999999</v>
      </c>
      <c r="I101" s="374">
        <v>900.15280199999995</v>
      </c>
      <c r="J101" s="374">
        <v>601.35929799999997</v>
      </c>
      <c r="K101" s="375"/>
      <c r="L101" s="352">
        <v>679.35195299999998</v>
      </c>
      <c r="M101" s="374">
        <v>597.68342099999995</v>
      </c>
      <c r="N101" s="374">
        <v>467.29628600000001</v>
      </c>
      <c r="O101" s="375"/>
      <c r="P101" s="352">
        <v>1054.0970629999999</v>
      </c>
      <c r="Q101" s="374">
        <v>816.14073599999995</v>
      </c>
      <c r="R101" s="374">
        <v>594.87019899999996</v>
      </c>
      <c r="S101" s="375"/>
    </row>
    <row r="102" spans="2:19" ht="15.75" customHeight="1">
      <c r="B102" s="903"/>
      <c r="C102" s="355" t="s">
        <v>480</v>
      </c>
      <c r="D102" s="352">
        <v>49.564182000000002</v>
      </c>
      <c r="E102" s="374">
        <v>33.195551000000002</v>
      </c>
      <c r="F102" s="374">
        <v>19.802043000000001</v>
      </c>
      <c r="G102" s="375"/>
      <c r="H102" s="352">
        <v>55.267865999999998</v>
      </c>
      <c r="I102" s="374">
        <v>40.102094000000001</v>
      </c>
      <c r="J102" s="374">
        <v>32.613669000000002</v>
      </c>
      <c r="K102" s="375"/>
      <c r="L102" s="352">
        <v>62.632668000000002</v>
      </c>
      <c r="M102" s="374">
        <v>58.690528999999998</v>
      </c>
      <c r="N102" s="374">
        <v>46.093980999999999</v>
      </c>
      <c r="O102" s="375"/>
      <c r="P102" s="352">
        <v>48.571492999999997</v>
      </c>
      <c r="Q102" s="374">
        <v>24.563897000000001</v>
      </c>
      <c r="R102" s="374">
        <v>20.610028</v>
      </c>
      <c r="S102" s="375"/>
    </row>
    <row r="103" spans="2:19" ht="15.75" customHeight="1">
      <c r="B103" s="903"/>
      <c r="C103" s="351" t="s">
        <v>481</v>
      </c>
      <c r="D103" s="352">
        <v>9.9340499999999992</v>
      </c>
      <c r="E103" s="374">
        <v>5.6196070000000002</v>
      </c>
      <c r="F103" s="374">
        <v>4.1806469999999996</v>
      </c>
      <c r="G103" s="375"/>
      <c r="H103" s="352">
        <v>11.064906000000001</v>
      </c>
      <c r="I103" s="374">
        <v>4.8321800000000001</v>
      </c>
      <c r="J103" s="374">
        <v>3.5869849999999999</v>
      </c>
      <c r="K103" s="375"/>
      <c r="L103" s="352">
        <v>25.772843000000002</v>
      </c>
      <c r="M103" s="374">
        <v>8.5120810000000002</v>
      </c>
      <c r="N103" s="374">
        <v>5.814565</v>
      </c>
      <c r="O103" s="375"/>
      <c r="P103" s="352">
        <v>45.415731000000001</v>
      </c>
      <c r="Q103" s="374">
        <v>15.381487999999999</v>
      </c>
      <c r="R103" s="374">
        <v>11.185715</v>
      </c>
      <c r="S103" s="375"/>
    </row>
    <row r="104" spans="2:19" ht="15.75" customHeight="1">
      <c r="B104" s="903"/>
      <c r="C104" s="355" t="s">
        <v>480</v>
      </c>
      <c r="D104" s="352">
        <v>1.4716119999999999</v>
      </c>
      <c r="E104" s="374">
        <v>0.22969400000000001</v>
      </c>
      <c r="F104" s="374">
        <v>0.13821</v>
      </c>
      <c r="G104" s="375"/>
      <c r="H104" s="352">
        <v>1.6270960000000001</v>
      </c>
      <c r="I104" s="374">
        <v>0.40242899999999998</v>
      </c>
      <c r="J104" s="374">
        <v>0.26467200000000002</v>
      </c>
      <c r="K104" s="375"/>
      <c r="L104" s="352">
        <v>15.622260000000001</v>
      </c>
      <c r="M104" s="374">
        <v>3.7775910000000001</v>
      </c>
      <c r="N104" s="374">
        <v>2.2636980000000002</v>
      </c>
      <c r="O104" s="375"/>
      <c r="P104" s="352">
        <v>2.4506239999999999</v>
      </c>
      <c r="Q104" s="374">
        <v>2.3085840000000002</v>
      </c>
      <c r="R104" s="374">
        <v>1.381038</v>
      </c>
      <c r="S104" s="375"/>
    </row>
    <row r="105" spans="2:19" ht="15.75" customHeight="1">
      <c r="B105" s="903"/>
      <c r="C105" s="351" t="s">
        <v>482</v>
      </c>
      <c r="D105" s="352">
        <v>0.722723</v>
      </c>
      <c r="E105" s="374">
        <v>0.72263699999999997</v>
      </c>
      <c r="F105" s="374">
        <v>0.25292300000000001</v>
      </c>
      <c r="G105" s="375"/>
      <c r="H105" s="352">
        <v>0.81457500000000005</v>
      </c>
      <c r="I105" s="374">
        <v>0.81444799999999995</v>
      </c>
      <c r="J105" s="374">
        <v>0.285057</v>
      </c>
      <c r="K105" s="375"/>
      <c r="L105" s="352">
        <v>0.70070699999999997</v>
      </c>
      <c r="M105" s="374">
        <v>0.70052800000000004</v>
      </c>
      <c r="N105" s="374">
        <v>0.24518499999999999</v>
      </c>
      <c r="O105" s="375"/>
      <c r="P105" s="352">
        <v>72.677896000000004</v>
      </c>
      <c r="Q105" s="374">
        <v>22.571261</v>
      </c>
      <c r="R105" s="374">
        <v>7.8999410000000001</v>
      </c>
      <c r="S105" s="375"/>
    </row>
    <row r="106" spans="2:19" ht="15.75" customHeight="1">
      <c r="B106" s="903"/>
      <c r="C106" s="355" t="s">
        <v>480</v>
      </c>
      <c r="D106" s="352">
        <v>0</v>
      </c>
      <c r="E106" s="374">
        <v>0</v>
      </c>
      <c r="F106" s="374">
        <v>0</v>
      </c>
      <c r="G106" s="375"/>
      <c r="H106" s="352">
        <v>0</v>
      </c>
      <c r="I106" s="374">
        <v>0</v>
      </c>
      <c r="J106" s="374">
        <v>0</v>
      </c>
      <c r="K106" s="375"/>
      <c r="L106" s="352">
        <v>0</v>
      </c>
      <c r="M106" s="374">
        <v>0</v>
      </c>
      <c r="N106" s="374">
        <v>0</v>
      </c>
      <c r="O106" s="375"/>
      <c r="P106" s="352">
        <v>0</v>
      </c>
      <c r="Q106" s="374">
        <v>0</v>
      </c>
      <c r="R106" s="374">
        <v>0</v>
      </c>
      <c r="S106" s="375"/>
    </row>
    <row r="107" spans="2:19" ht="15.75" customHeight="1">
      <c r="B107" s="903"/>
      <c r="C107" s="351" t="s">
        <v>483</v>
      </c>
      <c r="D107" s="352">
        <v>5.2222650000000002</v>
      </c>
      <c r="E107" s="374">
        <v>4.4609399999999999</v>
      </c>
      <c r="F107" s="374">
        <v>6.6622529999999998</v>
      </c>
      <c r="G107" s="376">
        <v>0.76129000000000002</v>
      </c>
      <c r="H107" s="352">
        <v>4.8811819999999999</v>
      </c>
      <c r="I107" s="374">
        <v>1.1572549999999999</v>
      </c>
      <c r="J107" s="374">
        <v>1.3209090000000001</v>
      </c>
      <c r="K107" s="376">
        <v>3.7239270000000002</v>
      </c>
      <c r="L107" s="352">
        <v>4.6766589999999999</v>
      </c>
      <c r="M107" s="374">
        <v>1.3831929999999999</v>
      </c>
      <c r="N107" s="374">
        <v>1.666976</v>
      </c>
      <c r="O107" s="376">
        <v>3.2934649999999999</v>
      </c>
      <c r="P107" s="352">
        <v>2.9666999999999999E-2</v>
      </c>
      <c r="Q107" s="374">
        <v>1.6265000000000002E-2</v>
      </c>
      <c r="R107" s="374">
        <v>1.9515999999999999E-2</v>
      </c>
      <c r="S107" s="376">
        <v>1.3402000000000001E-2</v>
      </c>
    </row>
    <row r="108" spans="2:19" ht="15.75" customHeight="1">
      <c r="B108" s="903"/>
      <c r="C108" s="351" t="s">
        <v>484</v>
      </c>
      <c r="D108" s="352">
        <v>0</v>
      </c>
      <c r="E108" s="374">
        <v>0</v>
      </c>
      <c r="F108" s="374">
        <v>0</v>
      </c>
      <c r="G108" s="375"/>
      <c r="H108" s="352">
        <v>0</v>
      </c>
      <c r="I108" s="374">
        <v>0</v>
      </c>
      <c r="J108" s="374">
        <v>0</v>
      </c>
      <c r="K108" s="375"/>
      <c r="L108" s="352">
        <v>0</v>
      </c>
      <c r="M108" s="374">
        <v>0</v>
      </c>
      <c r="N108" s="374">
        <v>0</v>
      </c>
      <c r="O108" s="375"/>
      <c r="P108" s="352">
        <v>0</v>
      </c>
      <c r="Q108" s="374">
        <v>0</v>
      </c>
      <c r="R108" s="374">
        <v>0</v>
      </c>
      <c r="S108" s="375"/>
    </row>
    <row r="109" spans="2:19" ht="15.75" customHeight="1">
      <c r="B109" s="903"/>
      <c r="C109" s="351" t="s">
        <v>485</v>
      </c>
      <c r="D109" s="352">
        <v>354.43233099999998</v>
      </c>
      <c r="E109" s="374">
        <v>354.38387999999998</v>
      </c>
      <c r="F109" s="374">
        <v>38.813209999999998</v>
      </c>
      <c r="G109" s="375"/>
      <c r="H109" s="352">
        <v>373.312433</v>
      </c>
      <c r="I109" s="374">
        <v>373.29712499999999</v>
      </c>
      <c r="J109" s="374">
        <v>40.714257000000003</v>
      </c>
      <c r="K109" s="375"/>
      <c r="L109" s="352">
        <v>298.13424800000001</v>
      </c>
      <c r="M109" s="374">
        <v>298.11715800000002</v>
      </c>
      <c r="N109" s="374">
        <v>33.163201000000001</v>
      </c>
      <c r="O109" s="375"/>
      <c r="P109" s="352">
        <v>273.464539</v>
      </c>
      <c r="Q109" s="374">
        <v>273.39899600000001</v>
      </c>
      <c r="R109" s="374">
        <v>30.676376999999999</v>
      </c>
      <c r="S109" s="375"/>
    </row>
    <row r="110" spans="2:19" ht="15.75" customHeight="1">
      <c r="B110" s="903"/>
      <c r="C110" s="351" t="s">
        <v>486</v>
      </c>
      <c r="D110" s="352">
        <v>0</v>
      </c>
      <c r="E110" s="374">
        <v>0</v>
      </c>
      <c r="F110" s="374">
        <v>0</v>
      </c>
      <c r="G110" s="375"/>
      <c r="H110" s="352">
        <v>0</v>
      </c>
      <c r="I110" s="374">
        <v>0</v>
      </c>
      <c r="J110" s="374">
        <v>0</v>
      </c>
      <c r="K110" s="375"/>
      <c r="L110" s="352">
        <v>0</v>
      </c>
      <c r="M110" s="374">
        <v>0</v>
      </c>
      <c r="N110" s="374">
        <v>0</v>
      </c>
      <c r="O110" s="375"/>
      <c r="P110" s="352">
        <v>0</v>
      </c>
      <c r="Q110" s="374">
        <v>0</v>
      </c>
      <c r="R110" s="374">
        <v>0</v>
      </c>
      <c r="S110" s="375"/>
    </row>
    <row r="111" spans="2:19" ht="15.75" customHeight="1">
      <c r="B111" s="903"/>
      <c r="C111" s="351" t="s">
        <v>487</v>
      </c>
      <c r="D111" s="352">
        <v>3.344198</v>
      </c>
      <c r="E111" s="374">
        <v>3.344198</v>
      </c>
      <c r="F111" s="374">
        <v>3.344198</v>
      </c>
      <c r="G111" s="375"/>
      <c r="H111" s="352">
        <v>3.5882459999999998</v>
      </c>
      <c r="I111" s="374">
        <v>3.5882450000000001</v>
      </c>
      <c r="J111" s="374">
        <v>3.5882450000000001</v>
      </c>
      <c r="K111" s="375"/>
      <c r="L111" s="352">
        <v>3.9664700000000002</v>
      </c>
      <c r="M111" s="374">
        <v>3.9664700000000002</v>
      </c>
      <c r="N111" s="374">
        <v>3.9664700000000002</v>
      </c>
      <c r="O111" s="375"/>
      <c r="P111" s="352">
        <v>2.2918660000000002</v>
      </c>
      <c r="Q111" s="374">
        <v>2.2572429999999999</v>
      </c>
      <c r="R111" s="374">
        <v>3.3858649999999999</v>
      </c>
      <c r="S111" s="375"/>
    </row>
    <row r="112" spans="2:19" ht="15.75" customHeight="1">
      <c r="B112" s="903"/>
      <c r="C112" s="351" t="s">
        <v>488</v>
      </c>
      <c r="D112" s="352">
        <v>0</v>
      </c>
      <c r="E112" s="374">
        <v>0</v>
      </c>
      <c r="F112" s="374">
        <v>0</v>
      </c>
      <c r="G112" s="375"/>
      <c r="H112" s="352">
        <v>0</v>
      </c>
      <c r="I112" s="374">
        <v>0</v>
      </c>
      <c r="J112" s="374">
        <v>0</v>
      </c>
      <c r="K112" s="375"/>
      <c r="L112" s="352">
        <v>0</v>
      </c>
      <c r="M112" s="374">
        <v>0</v>
      </c>
      <c r="N112" s="374">
        <v>0</v>
      </c>
      <c r="O112" s="375"/>
      <c r="P112" s="352">
        <v>0</v>
      </c>
      <c r="Q112" s="374">
        <v>0</v>
      </c>
      <c r="R112" s="374">
        <v>0</v>
      </c>
      <c r="S112" s="375"/>
    </row>
    <row r="113" spans="2:19" ht="15.75" hidden="1" customHeight="1">
      <c r="B113" s="903"/>
      <c r="C113" s="357"/>
      <c r="D113" s="358"/>
      <c r="E113" s="377"/>
      <c r="F113" s="377"/>
      <c r="G113" s="378"/>
      <c r="H113" s="358"/>
      <c r="I113" s="377"/>
      <c r="J113" s="377"/>
      <c r="K113" s="378"/>
      <c r="L113" s="358"/>
      <c r="M113" s="377"/>
      <c r="N113" s="377"/>
      <c r="O113" s="378"/>
      <c r="P113" s="358"/>
      <c r="Q113" s="377"/>
      <c r="R113" s="377"/>
      <c r="S113" s="378"/>
    </row>
    <row r="114" spans="2:19" ht="15.75" customHeight="1" thickBot="1">
      <c r="B114" s="903"/>
      <c r="C114" s="361" t="s">
        <v>489</v>
      </c>
      <c r="D114" s="352">
        <v>0</v>
      </c>
      <c r="E114" s="374">
        <v>0</v>
      </c>
      <c r="F114" s="374">
        <v>0</v>
      </c>
      <c r="G114" s="375"/>
      <c r="H114" s="352">
        <v>2.9010590000000001</v>
      </c>
      <c r="I114" s="374">
        <v>2.9010590000000001</v>
      </c>
      <c r="J114" s="374">
        <v>0.58021199999999995</v>
      </c>
      <c r="K114" s="375"/>
      <c r="L114" s="352">
        <v>0</v>
      </c>
      <c r="M114" s="374">
        <v>0</v>
      </c>
      <c r="N114" s="374">
        <v>0</v>
      </c>
      <c r="O114" s="375"/>
      <c r="P114" s="352">
        <v>0</v>
      </c>
      <c r="Q114" s="374">
        <v>0</v>
      </c>
      <c r="R114" s="374">
        <v>0</v>
      </c>
      <c r="S114" s="375"/>
    </row>
    <row r="115" spans="2:19" ht="18" customHeight="1" thickBot="1">
      <c r="B115" s="904"/>
      <c r="C115" s="379" t="s">
        <v>494</v>
      </c>
      <c r="D115" s="380"/>
      <c r="E115" s="381"/>
      <c r="F115" s="381"/>
      <c r="G115" s="382">
        <v>4.8088329999999999</v>
      </c>
      <c r="H115" s="380"/>
      <c r="I115" s="381"/>
      <c r="J115" s="381"/>
      <c r="K115" s="382">
        <v>7.2804220000000006</v>
      </c>
      <c r="L115" s="380"/>
      <c r="M115" s="381"/>
      <c r="N115" s="381"/>
      <c r="O115" s="382">
        <v>7.1497069999999994</v>
      </c>
      <c r="P115" s="380"/>
      <c r="Q115" s="381"/>
      <c r="R115" s="381"/>
      <c r="S115" s="382">
        <v>3.8815759999999999</v>
      </c>
    </row>
    <row r="116" spans="2:19" ht="18" customHeight="1">
      <c r="B116" s="369"/>
      <c r="D116" s="369" t="s">
        <v>491</v>
      </c>
    </row>
    <row r="117" spans="2:19" ht="18" customHeight="1">
      <c r="B117" s="369"/>
      <c r="D117" s="369" t="s">
        <v>495</v>
      </c>
    </row>
    <row r="118" spans="2:19" ht="18" customHeight="1" thickBot="1">
      <c r="D118" s="384" t="s">
        <v>496</v>
      </c>
    </row>
    <row r="119" spans="2:19" ht="32.25" customHeight="1" thickBot="1">
      <c r="B119" s="338"/>
      <c r="C119" s="342"/>
      <c r="D119" s="891" t="s">
        <v>467</v>
      </c>
      <c r="E119" s="786"/>
      <c r="F119" s="786"/>
      <c r="G119" s="786"/>
      <c r="H119" s="786"/>
      <c r="I119" s="786"/>
      <c r="J119" s="786"/>
      <c r="K119" s="786"/>
      <c r="L119" s="892" t="str">
        <f>$D$6</f>
        <v>Standardised Approach</v>
      </c>
      <c r="M119" s="786"/>
      <c r="N119" s="786"/>
      <c r="O119" s="786"/>
      <c r="P119" s="786"/>
      <c r="Q119" s="786"/>
      <c r="R119" s="786"/>
      <c r="S119" s="787"/>
    </row>
    <row r="120" spans="2:19" ht="32.25" customHeight="1" thickBot="1">
      <c r="B120" s="338"/>
      <c r="C120" s="342"/>
      <c r="D120" s="891" t="s">
        <v>12</v>
      </c>
      <c r="E120" s="892"/>
      <c r="F120" s="892"/>
      <c r="G120" s="893"/>
      <c r="H120" s="891" t="s">
        <v>13</v>
      </c>
      <c r="I120" s="892"/>
      <c r="J120" s="892"/>
      <c r="K120" s="893"/>
      <c r="L120" s="891" t="s">
        <v>14</v>
      </c>
      <c r="M120" s="892"/>
      <c r="N120" s="892"/>
      <c r="O120" s="893"/>
      <c r="P120" s="891" t="s">
        <v>15</v>
      </c>
      <c r="Q120" s="892"/>
      <c r="R120" s="892"/>
      <c r="S120" s="893"/>
    </row>
    <row r="121" spans="2:19" ht="51" customHeight="1">
      <c r="B121" s="345"/>
      <c r="C121" s="342"/>
      <c r="D121" s="894" t="s">
        <v>468</v>
      </c>
      <c r="E121" s="909" t="s">
        <v>469</v>
      </c>
      <c r="F121" s="911" t="s">
        <v>470</v>
      </c>
      <c r="G121" s="907" t="s">
        <v>493</v>
      </c>
      <c r="H121" s="894" t="s">
        <v>468</v>
      </c>
      <c r="I121" s="909" t="s">
        <v>469</v>
      </c>
      <c r="J121" s="911" t="s">
        <v>470</v>
      </c>
      <c r="K121" s="907" t="s">
        <v>493</v>
      </c>
      <c r="L121" s="894" t="s">
        <v>468</v>
      </c>
      <c r="M121" s="909" t="s">
        <v>469</v>
      </c>
      <c r="N121" s="911" t="s">
        <v>470</v>
      </c>
      <c r="O121" s="907" t="s">
        <v>493</v>
      </c>
      <c r="P121" s="894" t="s">
        <v>468</v>
      </c>
      <c r="Q121" s="909" t="s">
        <v>469</v>
      </c>
      <c r="R121" s="911" t="s">
        <v>470</v>
      </c>
      <c r="S121" s="907" t="s">
        <v>493</v>
      </c>
    </row>
    <row r="122" spans="2:19" ht="33" customHeight="1" thickBot="1">
      <c r="B122" s="371">
        <v>4</v>
      </c>
      <c r="C122" s="346" t="s">
        <v>11</v>
      </c>
      <c r="D122" s="895"/>
      <c r="E122" s="910"/>
      <c r="F122" s="912"/>
      <c r="G122" s="908"/>
      <c r="H122" s="895"/>
      <c r="I122" s="910"/>
      <c r="J122" s="912"/>
      <c r="K122" s="908"/>
      <c r="L122" s="895"/>
      <c r="M122" s="910"/>
      <c r="N122" s="912"/>
      <c r="O122" s="908"/>
      <c r="P122" s="895"/>
      <c r="Q122" s="910"/>
      <c r="R122" s="912"/>
      <c r="S122" s="908"/>
    </row>
    <row r="123" spans="2:19" ht="15.75" customHeight="1">
      <c r="B123" s="902" t="s">
        <v>706</v>
      </c>
      <c r="C123" s="347" t="s">
        <v>473</v>
      </c>
      <c r="D123" s="348">
        <v>17921.070599999999</v>
      </c>
      <c r="E123" s="372">
        <v>17930.420153999999</v>
      </c>
      <c r="F123" s="372">
        <v>0</v>
      </c>
      <c r="G123" s="373"/>
      <c r="H123" s="348">
        <v>11946.228009999999</v>
      </c>
      <c r="I123" s="372">
        <v>11956.305613</v>
      </c>
      <c r="J123" s="372">
        <v>0</v>
      </c>
      <c r="K123" s="373"/>
      <c r="L123" s="348">
        <v>12735.317056</v>
      </c>
      <c r="M123" s="372">
        <v>12743.493571999999</v>
      </c>
      <c r="N123" s="372">
        <v>0</v>
      </c>
      <c r="O123" s="373"/>
      <c r="P123" s="348">
        <v>13145.404015</v>
      </c>
      <c r="Q123" s="372">
        <v>13153.560520999999</v>
      </c>
      <c r="R123" s="372">
        <v>0</v>
      </c>
      <c r="S123" s="373"/>
    </row>
    <row r="124" spans="2:19" ht="15.75" customHeight="1">
      <c r="B124" s="903"/>
      <c r="C124" s="351" t="s">
        <v>474</v>
      </c>
      <c r="D124" s="352">
        <v>34.413457000000001</v>
      </c>
      <c r="E124" s="374">
        <v>22.665807000000001</v>
      </c>
      <c r="F124" s="374">
        <v>4.5331609999999998</v>
      </c>
      <c r="G124" s="375"/>
      <c r="H124" s="352">
        <v>40.940348</v>
      </c>
      <c r="I124" s="374">
        <v>29.180126000000001</v>
      </c>
      <c r="J124" s="374">
        <v>5.8360250000000002</v>
      </c>
      <c r="K124" s="375"/>
      <c r="L124" s="352">
        <v>31.671679000000001</v>
      </c>
      <c r="M124" s="374">
        <v>21.589986</v>
      </c>
      <c r="N124" s="374">
        <v>4.3179970000000001</v>
      </c>
      <c r="O124" s="375"/>
      <c r="P124" s="352">
        <v>49.222693</v>
      </c>
      <c r="Q124" s="374">
        <v>39.168885000000003</v>
      </c>
      <c r="R124" s="374">
        <v>7.8337770000000004</v>
      </c>
      <c r="S124" s="375"/>
    </row>
    <row r="125" spans="2:19" ht="15.75" customHeight="1">
      <c r="B125" s="903"/>
      <c r="C125" s="351" t="s">
        <v>475</v>
      </c>
      <c r="D125" s="352">
        <v>0</v>
      </c>
      <c r="E125" s="374">
        <v>0</v>
      </c>
      <c r="F125" s="374">
        <v>0</v>
      </c>
      <c r="G125" s="375"/>
      <c r="H125" s="352">
        <v>1.2281359999999999</v>
      </c>
      <c r="I125" s="374">
        <v>1.2221960000000001</v>
      </c>
      <c r="J125" s="374">
        <v>0.61109800000000003</v>
      </c>
      <c r="K125" s="375"/>
      <c r="L125" s="352">
        <v>2.1201910000000002</v>
      </c>
      <c r="M125" s="374">
        <v>2.1094970000000002</v>
      </c>
      <c r="N125" s="374">
        <v>1.054748</v>
      </c>
      <c r="O125" s="375"/>
      <c r="P125" s="352">
        <v>1.793525</v>
      </c>
      <c r="Q125" s="374">
        <v>1.7879100000000001</v>
      </c>
      <c r="R125" s="374">
        <v>0.89395500000000006</v>
      </c>
      <c r="S125" s="375"/>
    </row>
    <row r="126" spans="2:19" ht="15.75" customHeight="1">
      <c r="B126" s="903"/>
      <c r="C126" s="351" t="s">
        <v>476</v>
      </c>
      <c r="D126" s="352">
        <v>0</v>
      </c>
      <c r="E126" s="374">
        <v>0</v>
      </c>
      <c r="F126" s="374">
        <v>0</v>
      </c>
      <c r="G126" s="375"/>
      <c r="H126" s="352">
        <v>0</v>
      </c>
      <c r="I126" s="374">
        <v>0</v>
      </c>
      <c r="J126" s="374">
        <v>0</v>
      </c>
      <c r="K126" s="375"/>
      <c r="L126" s="352">
        <v>0</v>
      </c>
      <c r="M126" s="374">
        <v>0</v>
      </c>
      <c r="N126" s="374">
        <v>0</v>
      </c>
      <c r="O126" s="375"/>
      <c r="P126" s="352">
        <v>0</v>
      </c>
      <c r="Q126" s="374">
        <v>0</v>
      </c>
      <c r="R126" s="374">
        <v>0</v>
      </c>
      <c r="S126" s="375"/>
    </row>
    <row r="127" spans="2:19" ht="15.75" customHeight="1">
      <c r="B127" s="903"/>
      <c r="C127" s="351" t="s">
        <v>477</v>
      </c>
      <c r="D127" s="352">
        <v>0</v>
      </c>
      <c r="E127" s="374">
        <v>0</v>
      </c>
      <c r="F127" s="374">
        <v>0</v>
      </c>
      <c r="G127" s="375"/>
      <c r="H127" s="352">
        <v>0</v>
      </c>
      <c r="I127" s="374">
        <v>0</v>
      </c>
      <c r="J127" s="374">
        <v>0</v>
      </c>
      <c r="K127" s="375"/>
      <c r="L127" s="352">
        <v>0</v>
      </c>
      <c r="M127" s="374">
        <v>0</v>
      </c>
      <c r="N127" s="374">
        <v>0</v>
      </c>
      <c r="O127" s="375"/>
      <c r="P127" s="352">
        <v>0</v>
      </c>
      <c r="Q127" s="374">
        <v>0</v>
      </c>
      <c r="R127" s="374">
        <v>0</v>
      </c>
      <c r="S127" s="375"/>
    </row>
    <row r="128" spans="2:19" ht="15.75" customHeight="1">
      <c r="B128" s="903"/>
      <c r="C128" s="351" t="s">
        <v>478</v>
      </c>
      <c r="D128" s="352">
        <v>227.76933399999999</v>
      </c>
      <c r="E128" s="374">
        <v>226.60712100000001</v>
      </c>
      <c r="F128" s="374">
        <v>125.41686900000001</v>
      </c>
      <c r="G128" s="375"/>
      <c r="H128" s="352">
        <v>249.175106</v>
      </c>
      <c r="I128" s="374">
        <v>248.77847199999999</v>
      </c>
      <c r="J128" s="374">
        <v>134.96545399999999</v>
      </c>
      <c r="K128" s="375"/>
      <c r="L128" s="352">
        <v>286.53475300000002</v>
      </c>
      <c r="M128" s="374">
        <v>286.144047</v>
      </c>
      <c r="N128" s="374">
        <v>151.97590199999999</v>
      </c>
      <c r="O128" s="375"/>
      <c r="P128" s="352">
        <v>220.091095</v>
      </c>
      <c r="Q128" s="374">
        <v>219.12962099999999</v>
      </c>
      <c r="R128" s="374">
        <v>104.41810099999999</v>
      </c>
      <c r="S128" s="375"/>
    </row>
    <row r="129" spans="2:19" ht="15.75" customHeight="1">
      <c r="B129" s="903"/>
      <c r="C129" s="351" t="s">
        <v>479</v>
      </c>
      <c r="D129" s="352">
        <v>229.93378200000001</v>
      </c>
      <c r="E129" s="374">
        <v>200.034626</v>
      </c>
      <c r="F129" s="374">
        <v>192.62767299999999</v>
      </c>
      <c r="G129" s="375"/>
      <c r="H129" s="352">
        <v>267.586276</v>
      </c>
      <c r="I129" s="374">
        <v>239.71717000000001</v>
      </c>
      <c r="J129" s="374">
        <v>231.472004</v>
      </c>
      <c r="K129" s="375"/>
      <c r="L129" s="352">
        <v>257.30879499999998</v>
      </c>
      <c r="M129" s="374">
        <v>237.62859900000001</v>
      </c>
      <c r="N129" s="374">
        <v>236.435417</v>
      </c>
      <c r="O129" s="375"/>
      <c r="P129" s="352">
        <v>512.37651600000004</v>
      </c>
      <c r="Q129" s="374">
        <v>446.31624199999999</v>
      </c>
      <c r="R129" s="374">
        <v>427.973705</v>
      </c>
      <c r="S129" s="375"/>
    </row>
    <row r="130" spans="2:19" ht="15.75" customHeight="1">
      <c r="B130" s="903"/>
      <c r="C130" s="355" t="s">
        <v>480</v>
      </c>
      <c r="D130" s="352">
        <v>2.0425490000000002</v>
      </c>
      <c r="E130" s="374">
        <v>1.6503159999999999</v>
      </c>
      <c r="F130" s="374">
        <v>1.2812920000000001</v>
      </c>
      <c r="G130" s="375"/>
      <c r="H130" s="352">
        <v>1.816851</v>
      </c>
      <c r="I130" s="374">
        <v>1.418029</v>
      </c>
      <c r="J130" s="374">
        <v>1.104636</v>
      </c>
      <c r="K130" s="375"/>
      <c r="L130" s="352">
        <v>1.8181449999999999</v>
      </c>
      <c r="M130" s="374">
        <v>1.459066</v>
      </c>
      <c r="N130" s="374">
        <v>1.1212569999999999</v>
      </c>
      <c r="O130" s="375"/>
      <c r="P130" s="352">
        <v>10.918913</v>
      </c>
      <c r="Q130" s="374">
        <v>9.8256779999999999</v>
      </c>
      <c r="R130" s="374">
        <v>7.8437099999999997</v>
      </c>
      <c r="S130" s="375"/>
    </row>
    <row r="131" spans="2:19" ht="15.75" customHeight="1">
      <c r="B131" s="903"/>
      <c r="C131" s="351" t="s">
        <v>481</v>
      </c>
      <c r="D131" s="352">
        <v>4.1636240000000004</v>
      </c>
      <c r="E131" s="374">
        <v>2.0905749999999999</v>
      </c>
      <c r="F131" s="374">
        <v>1.3677239999999999</v>
      </c>
      <c r="G131" s="375"/>
      <c r="H131" s="352">
        <v>3.9562849999999998</v>
      </c>
      <c r="I131" s="374">
        <v>0.83094800000000002</v>
      </c>
      <c r="J131" s="374">
        <v>0.56640400000000002</v>
      </c>
      <c r="K131" s="375"/>
      <c r="L131" s="352">
        <v>4.2848490000000004</v>
      </c>
      <c r="M131" s="374">
        <v>1.53714</v>
      </c>
      <c r="N131" s="374">
        <v>1.0329759999999999</v>
      </c>
      <c r="O131" s="375"/>
      <c r="P131" s="352">
        <v>10.58314</v>
      </c>
      <c r="Q131" s="374">
        <v>4.4193740000000004</v>
      </c>
      <c r="R131" s="374">
        <v>3.306454</v>
      </c>
      <c r="S131" s="375"/>
    </row>
    <row r="132" spans="2:19" ht="15.75" customHeight="1">
      <c r="B132" s="903"/>
      <c r="C132" s="355" t="s">
        <v>480</v>
      </c>
      <c r="D132" s="352">
        <v>2.468207</v>
      </c>
      <c r="E132" s="374">
        <v>1.2310760000000001</v>
      </c>
      <c r="F132" s="374">
        <v>0.72310200000000002</v>
      </c>
      <c r="G132" s="375"/>
      <c r="H132" s="352">
        <v>2.4020169999999998</v>
      </c>
      <c r="I132" s="374">
        <v>0.233988</v>
      </c>
      <c r="J132" s="374">
        <v>0.13370599999999999</v>
      </c>
      <c r="K132" s="375"/>
      <c r="L132" s="352">
        <v>1.8212820000000001</v>
      </c>
      <c r="M132" s="374">
        <v>0.63534900000000005</v>
      </c>
      <c r="N132" s="374">
        <v>0.36400100000000002</v>
      </c>
      <c r="O132" s="375"/>
      <c r="P132" s="352">
        <v>7.1120000000000003E-3</v>
      </c>
      <c r="Q132" s="374">
        <v>6.4089999999999998E-3</v>
      </c>
      <c r="R132" s="374">
        <v>3.6619999999999999E-3</v>
      </c>
      <c r="S132" s="375"/>
    </row>
    <row r="133" spans="2:19" ht="15.75" customHeight="1">
      <c r="B133" s="903"/>
      <c r="C133" s="351" t="s">
        <v>482</v>
      </c>
      <c r="D133" s="352">
        <v>0.16450500000000001</v>
      </c>
      <c r="E133" s="374">
        <v>0.16259499999999999</v>
      </c>
      <c r="F133" s="374">
        <v>5.1986999999999998E-2</v>
      </c>
      <c r="G133" s="375"/>
      <c r="H133" s="352">
        <v>0.15703400000000001</v>
      </c>
      <c r="I133" s="374">
        <v>0.15540300000000001</v>
      </c>
      <c r="J133" s="374">
        <v>4.9937000000000002E-2</v>
      </c>
      <c r="K133" s="375"/>
      <c r="L133" s="352">
        <v>0.12820799999999999</v>
      </c>
      <c r="M133" s="374">
        <v>0.12674299999999999</v>
      </c>
      <c r="N133" s="374">
        <v>4.0391000000000003E-2</v>
      </c>
      <c r="O133" s="375"/>
      <c r="P133" s="352">
        <v>8.2813999999999999E-2</v>
      </c>
      <c r="Q133" s="374">
        <v>8.2421999999999995E-2</v>
      </c>
      <c r="R133" s="374">
        <v>2.8847000000000001E-2</v>
      </c>
      <c r="S133" s="375"/>
    </row>
    <row r="134" spans="2:19" ht="15.75" customHeight="1">
      <c r="B134" s="903"/>
      <c r="C134" s="355" t="s">
        <v>480</v>
      </c>
      <c r="D134" s="352">
        <v>6.0261000000000002E-2</v>
      </c>
      <c r="E134" s="374">
        <v>5.9052E-2</v>
      </c>
      <c r="F134" s="374">
        <v>1.5747000000000001E-2</v>
      </c>
      <c r="G134" s="375"/>
      <c r="H134" s="352">
        <v>5.4445E-2</v>
      </c>
      <c r="I134" s="374">
        <v>5.3448000000000002E-2</v>
      </c>
      <c r="J134" s="374">
        <v>1.4253E-2</v>
      </c>
      <c r="K134" s="375"/>
      <c r="L134" s="352">
        <v>4.8527000000000001E-2</v>
      </c>
      <c r="M134" s="374">
        <v>4.7627999999999997E-2</v>
      </c>
      <c r="N134" s="374">
        <v>1.2701E-2</v>
      </c>
      <c r="O134" s="375"/>
      <c r="P134" s="352">
        <v>0</v>
      </c>
      <c r="Q134" s="374">
        <v>0</v>
      </c>
      <c r="R134" s="374">
        <v>0</v>
      </c>
      <c r="S134" s="375"/>
    </row>
    <row r="135" spans="2:19" ht="15.75" customHeight="1">
      <c r="B135" s="903"/>
      <c r="C135" s="351" t="s">
        <v>483</v>
      </c>
      <c r="D135" s="352">
        <v>0.11594400000000001</v>
      </c>
      <c r="E135" s="374">
        <v>6.7010000000000004E-3</v>
      </c>
      <c r="F135" s="374">
        <v>9.9919999999999991E-3</v>
      </c>
      <c r="G135" s="376">
        <v>0.10924200000000001</v>
      </c>
      <c r="H135" s="352">
        <v>0.115006</v>
      </c>
      <c r="I135" s="374">
        <v>5.3309999999999998E-3</v>
      </c>
      <c r="J135" s="374">
        <v>7.8720000000000005E-3</v>
      </c>
      <c r="K135" s="376">
        <v>0.10921400000000001</v>
      </c>
      <c r="L135" s="352">
        <v>0.115638</v>
      </c>
      <c r="M135" s="374">
        <v>6.8009999999999998E-3</v>
      </c>
      <c r="N135" s="374">
        <v>1.0153000000000001E-2</v>
      </c>
      <c r="O135" s="376">
        <v>0.108836</v>
      </c>
      <c r="P135" s="352">
        <v>0.108291</v>
      </c>
      <c r="Q135" s="374">
        <v>1.44E-4</v>
      </c>
      <c r="R135" s="374">
        <v>1.44E-4</v>
      </c>
      <c r="S135" s="376">
        <v>0.108149</v>
      </c>
    </row>
    <row r="136" spans="2:19" ht="15.75" customHeight="1">
      <c r="B136" s="903"/>
      <c r="C136" s="351" t="s">
        <v>484</v>
      </c>
      <c r="D136" s="352">
        <v>0</v>
      </c>
      <c r="E136" s="374">
        <v>0</v>
      </c>
      <c r="F136" s="374">
        <v>0</v>
      </c>
      <c r="G136" s="375"/>
      <c r="H136" s="352">
        <v>0</v>
      </c>
      <c r="I136" s="374">
        <v>0</v>
      </c>
      <c r="J136" s="374">
        <v>0</v>
      </c>
      <c r="K136" s="375"/>
      <c r="L136" s="352">
        <v>0</v>
      </c>
      <c r="M136" s="374">
        <v>0</v>
      </c>
      <c r="N136" s="374">
        <v>0</v>
      </c>
      <c r="O136" s="375"/>
      <c r="P136" s="352">
        <v>0</v>
      </c>
      <c r="Q136" s="374">
        <v>0</v>
      </c>
      <c r="R136" s="374">
        <v>0</v>
      </c>
      <c r="S136" s="375"/>
    </row>
    <row r="137" spans="2:19" ht="15.75" customHeight="1">
      <c r="B137" s="903"/>
      <c r="C137" s="351" t="s">
        <v>485</v>
      </c>
      <c r="D137" s="352">
        <v>49.597478000000002</v>
      </c>
      <c r="E137" s="374">
        <v>49.575460999999997</v>
      </c>
      <c r="F137" s="374">
        <v>7.8917109999999999</v>
      </c>
      <c r="G137" s="375"/>
      <c r="H137" s="352">
        <v>38.657715000000003</v>
      </c>
      <c r="I137" s="374">
        <v>38.650879000000003</v>
      </c>
      <c r="J137" s="374">
        <v>5.7040540000000002</v>
      </c>
      <c r="K137" s="375"/>
      <c r="L137" s="352">
        <v>38.592675</v>
      </c>
      <c r="M137" s="374">
        <v>38.585552999999997</v>
      </c>
      <c r="N137" s="374">
        <v>5.6956369999999996</v>
      </c>
      <c r="O137" s="375"/>
      <c r="P137" s="352">
        <v>59.695709999999998</v>
      </c>
      <c r="Q137" s="374">
        <v>59.680971</v>
      </c>
      <c r="R137" s="374">
        <v>7.7921750000000003</v>
      </c>
      <c r="S137" s="375"/>
    </row>
    <row r="138" spans="2:19" ht="15.75" customHeight="1">
      <c r="B138" s="903"/>
      <c r="C138" s="351" t="s">
        <v>486</v>
      </c>
      <c r="D138" s="352">
        <v>0</v>
      </c>
      <c r="E138" s="374">
        <v>0</v>
      </c>
      <c r="F138" s="374">
        <v>0</v>
      </c>
      <c r="G138" s="375"/>
      <c r="H138" s="352">
        <v>0</v>
      </c>
      <c r="I138" s="374">
        <v>0</v>
      </c>
      <c r="J138" s="374">
        <v>0</v>
      </c>
      <c r="K138" s="375"/>
      <c r="L138" s="352">
        <v>0</v>
      </c>
      <c r="M138" s="374">
        <v>0</v>
      </c>
      <c r="N138" s="374">
        <v>0</v>
      </c>
      <c r="O138" s="375"/>
      <c r="P138" s="352">
        <v>0</v>
      </c>
      <c r="Q138" s="374">
        <v>0</v>
      </c>
      <c r="R138" s="374">
        <v>0</v>
      </c>
      <c r="S138" s="375"/>
    </row>
    <row r="139" spans="2:19" ht="15.75" customHeight="1">
      <c r="B139" s="903"/>
      <c r="C139" s="351" t="s">
        <v>487</v>
      </c>
      <c r="D139" s="352">
        <v>0</v>
      </c>
      <c r="E139" s="374">
        <v>0</v>
      </c>
      <c r="F139" s="374">
        <v>0</v>
      </c>
      <c r="G139" s="375"/>
      <c r="H139" s="352">
        <v>0</v>
      </c>
      <c r="I139" s="374">
        <v>0</v>
      </c>
      <c r="J139" s="374">
        <v>0</v>
      </c>
      <c r="K139" s="375"/>
      <c r="L139" s="352">
        <v>0</v>
      </c>
      <c r="M139" s="374">
        <v>0</v>
      </c>
      <c r="N139" s="374">
        <v>0</v>
      </c>
      <c r="O139" s="375"/>
      <c r="P139" s="352">
        <v>0</v>
      </c>
      <c r="Q139" s="374">
        <v>0</v>
      </c>
      <c r="R139" s="374">
        <v>0</v>
      </c>
      <c r="S139" s="375"/>
    </row>
    <row r="140" spans="2:19" ht="15.75" customHeight="1">
      <c r="B140" s="903"/>
      <c r="C140" s="351" t="s">
        <v>488</v>
      </c>
      <c r="D140" s="352">
        <v>0</v>
      </c>
      <c r="E140" s="374">
        <v>0</v>
      </c>
      <c r="F140" s="374">
        <v>0</v>
      </c>
      <c r="G140" s="375"/>
      <c r="H140" s="352">
        <v>0</v>
      </c>
      <c r="I140" s="374">
        <v>0</v>
      </c>
      <c r="J140" s="374">
        <v>0</v>
      </c>
      <c r="K140" s="375"/>
      <c r="L140" s="352">
        <v>0</v>
      </c>
      <c r="M140" s="374">
        <v>0</v>
      </c>
      <c r="N140" s="374">
        <v>0</v>
      </c>
      <c r="O140" s="375"/>
      <c r="P140" s="352">
        <v>0</v>
      </c>
      <c r="Q140" s="374">
        <v>0</v>
      </c>
      <c r="R140" s="374">
        <v>0</v>
      </c>
      <c r="S140" s="375"/>
    </row>
    <row r="141" spans="2:19" ht="15.75" hidden="1" customHeight="1">
      <c r="B141" s="903"/>
      <c r="C141" s="357"/>
      <c r="D141" s="358"/>
      <c r="E141" s="377"/>
      <c r="F141" s="377"/>
      <c r="G141" s="378"/>
      <c r="H141" s="358"/>
      <c r="I141" s="377"/>
      <c r="J141" s="377"/>
      <c r="K141" s="378"/>
      <c r="L141" s="358"/>
      <c r="M141" s="377"/>
      <c r="N141" s="377"/>
      <c r="O141" s="378"/>
      <c r="P141" s="358"/>
      <c r="Q141" s="377"/>
      <c r="R141" s="377"/>
      <c r="S141" s="378"/>
    </row>
    <row r="142" spans="2:19" ht="15.75" customHeight="1" thickBot="1">
      <c r="B142" s="903"/>
      <c r="C142" s="361" t="s">
        <v>489</v>
      </c>
      <c r="D142" s="352">
        <v>2.3180000000000002E-3</v>
      </c>
      <c r="E142" s="374">
        <v>3.3649999999999999E-3</v>
      </c>
      <c r="F142" s="374">
        <v>2.3180000000000002E-3</v>
      </c>
      <c r="G142" s="375"/>
      <c r="H142" s="352">
        <v>2.336E-3</v>
      </c>
      <c r="I142" s="374">
        <v>3.3839999999999999E-3</v>
      </c>
      <c r="J142" s="374">
        <v>2.3219999999999998E-3</v>
      </c>
      <c r="K142" s="375"/>
      <c r="L142" s="352">
        <v>2.4009999999999999E-3</v>
      </c>
      <c r="M142" s="374">
        <v>3.4390000000000002E-3</v>
      </c>
      <c r="N142" s="374">
        <v>2.3340000000000001E-3</v>
      </c>
      <c r="O142" s="375"/>
      <c r="P142" s="352">
        <v>2.3180000000000002E-3</v>
      </c>
      <c r="Q142" s="374">
        <v>3.359E-3</v>
      </c>
      <c r="R142" s="374">
        <v>2.3180000000000002E-3</v>
      </c>
      <c r="S142" s="375"/>
    </row>
    <row r="143" spans="2:19" ht="18" customHeight="1" thickBot="1">
      <c r="B143" s="904"/>
      <c r="C143" s="379" t="s">
        <v>494</v>
      </c>
      <c r="D143" s="380"/>
      <c r="E143" s="381"/>
      <c r="F143" s="381"/>
      <c r="G143" s="382">
        <v>3.1455630000000001</v>
      </c>
      <c r="H143" s="380"/>
      <c r="I143" s="381"/>
      <c r="J143" s="381"/>
      <c r="K143" s="382">
        <v>2.675681</v>
      </c>
      <c r="L143" s="380"/>
      <c r="M143" s="381"/>
      <c r="N143" s="381"/>
      <c r="O143" s="382">
        <v>2.6714440000000006</v>
      </c>
      <c r="P143" s="380"/>
      <c r="Q143" s="381"/>
      <c r="R143" s="381"/>
      <c r="S143" s="382">
        <v>9.5264559999999996</v>
      </c>
    </row>
    <row r="144" spans="2:19" ht="18" customHeight="1">
      <c r="B144" s="369"/>
      <c r="D144" s="369" t="s">
        <v>491</v>
      </c>
    </row>
    <row r="145" spans="2:19" ht="18" customHeight="1">
      <c r="B145" s="369"/>
      <c r="D145" s="369" t="s">
        <v>495</v>
      </c>
    </row>
    <row r="146" spans="2:19" ht="18" customHeight="1" thickBot="1">
      <c r="D146" s="384" t="s">
        <v>496</v>
      </c>
    </row>
    <row r="147" spans="2:19" ht="32.25" customHeight="1" thickBot="1">
      <c r="B147" s="338"/>
      <c r="C147" s="342"/>
      <c r="D147" s="891" t="s">
        <v>467</v>
      </c>
      <c r="E147" s="786"/>
      <c r="F147" s="786"/>
      <c r="G147" s="786"/>
      <c r="H147" s="786"/>
      <c r="I147" s="786"/>
      <c r="J147" s="786"/>
      <c r="K147" s="786"/>
      <c r="L147" s="892" t="str">
        <f>$D$6</f>
        <v>Standardised Approach</v>
      </c>
      <c r="M147" s="786"/>
      <c r="N147" s="786"/>
      <c r="O147" s="786"/>
      <c r="P147" s="786"/>
      <c r="Q147" s="786"/>
      <c r="R147" s="786"/>
      <c r="S147" s="787"/>
    </row>
    <row r="148" spans="2:19" ht="32.25" customHeight="1" thickBot="1">
      <c r="B148" s="338"/>
      <c r="C148" s="342"/>
      <c r="D148" s="891" t="s">
        <v>12</v>
      </c>
      <c r="E148" s="892"/>
      <c r="F148" s="892"/>
      <c r="G148" s="893"/>
      <c r="H148" s="891" t="s">
        <v>13</v>
      </c>
      <c r="I148" s="892"/>
      <c r="J148" s="892"/>
      <c r="K148" s="893"/>
      <c r="L148" s="891" t="s">
        <v>14</v>
      </c>
      <c r="M148" s="892"/>
      <c r="N148" s="892"/>
      <c r="O148" s="893"/>
      <c r="P148" s="891" t="s">
        <v>15</v>
      </c>
      <c r="Q148" s="892"/>
      <c r="R148" s="892"/>
      <c r="S148" s="893"/>
    </row>
    <row r="149" spans="2:19" ht="51" customHeight="1">
      <c r="B149" s="345"/>
      <c r="C149" s="342"/>
      <c r="D149" s="894" t="s">
        <v>468</v>
      </c>
      <c r="E149" s="909" t="s">
        <v>469</v>
      </c>
      <c r="F149" s="911" t="s">
        <v>470</v>
      </c>
      <c r="G149" s="907" t="s">
        <v>493</v>
      </c>
      <c r="H149" s="894" t="s">
        <v>468</v>
      </c>
      <c r="I149" s="909" t="s">
        <v>469</v>
      </c>
      <c r="J149" s="911" t="s">
        <v>470</v>
      </c>
      <c r="K149" s="907" t="s">
        <v>493</v>
      </c>
      <c r="L149" s="894" t="s">
        <v>468</v>
      </c>
      <c r="M149" s="909" t="s">
        <v>469</v>
      </c>
      <c r="N149" s="911" t="s">
        <v>470</v>
      </c>
      <c r="O149" s="907" t="s">
        <v>493</v>
      </c>
      <c r="P149" s="894" t="s">
        <v>468</v>
      </c>
      <c r="Q149" s="909" t="s">
        <v>469</v>
      </c>
      <c r="R149" s="911" t="s">
        <v>470</v>
      </c>
      <c r="S149" s="907" t="s">
        <v>493</v>
      </c>
    </row>
    <row r="150" spans="2:19" ht="33" customHeight="1" thickBot="1">
      <c r="B150" s="371">
        <v>5</v>
      </c>
      <c r="C150" s="346" t="s">
        <v>11</v>
      </c>
      <c r="D150" s="895"/>
      <c r="E150" s="910"/>
      <c r="F150" s="912"/>
      <c r="G150" s="908"/>
      <c r="H150" s="895"/>
      <c r="I150" s="910"/>
      <c r="J150" s="912"/>
      <c r="K150" s="908"/>
      <c r="L150" s="895"/>
      <c r="M150" s="910"/>
      <c r="N150" s="912"/>
      <c r="O150" s="908"/>
      <c r="P150" s="895"/>
      <c r="Q150" s="910"/>
      <c r="R150" s="912"/>
      <c r="S150" s="908"/>
    </row>
    <row r="151" spans="2:19" ht="15.75" customHeight="1">
      <c r="B151" s="902" t="s">
        <v>712</v>
      </c>
      <c r="C151" s="347" t="s">
        <v>473</v>
      </c>
      <c r="D151" s="348">
        <v>2054.3273330000002</v>
      </c>
      <c r="E151" s="372">
        <v>2084.9047169999999</v>
      </c>
      <c r="F151" s="372">
        <v>129.347328</v>
      </c>
      <c r="G151" s="373"/>
      <c r="H151" s="348">
        <v>1541.5788560000001</v>
      </c>
      <c r="I151" s="372">
        <v>1538.1361300000001</v>
      </c>
      <c r="J151" s="372">
        <v>142.83486600000001</v>
      </c>
      <c r="K151" s="373"/>
      <c r="L151" s="348">
        <v>2253.584335</v>
      </c>
      <c r="M151" s="372">
        <v>2250.1927909999999</v>
      </c>
      <c r="N151" s="372">
        <v>131.84087099999999</v>
      </c>
      <c r="O151" s="373"/>
      <c r="P151" s="348">
        <v>2446.4891269999998</v>
      </c>
      <c r="Q151" s="372">
        <v>2440.528037</v>
      </c>
      <c r="R151" s="372">
        <v>126.00573799999999</v>
      </c>
      <c r="S151" s="373"/>
    </row>
    <row r="152" spans="2:19" ht="15.75" customHeight="1">
      <c r="B152" s="903"/>
      <c r="C152" s="351" t="s">
        <v>474</v>
      </c>
      <c r="D152" s="352">
        <v>156.91729699999999</v>
      </c>
      <c r="E152" s="374">
        <v>134.55567400000001</v>
      </c>
      <c r="F152" s="374">
        <v>27.095068000000001</v>
      </c>
      <c r="G152" s="375"/>
      <c r="H152" s="352">
        <v>144.21839299999999</v>
      </c>
      <c r="I152" s="374">
        <v>126.051348</v>
      </c>
      <c r="J152" s="374">
        <v>25.387464000000001</v>
      </c>
      <c r="K152" s="375"/>
      <c r="L152" s="352">
        <v>144.73017300000001</v>
      </c>
      <c r="M152" s="374">
        <v>123.17335</v>
      </c>
      <c r="N152" s="374">
        <v>24.800730999999999</v>
      </c>
      <c r="O152" s="375"/>
      <c r="P152" s="352">
        <v>138.41126399999999</v>
      </c>
      <c r="Q152" s="374">
        <v>117.34545900000001</v>
      </c>
      <c r="R152" s="374">
        <v>23.629836000000001</v>
      </c>
      <c r="S152" s="375"/>
    </row>
    <row r="153" spans="2:19" ht="15.75" customHeight="1">
      <c r="B153" s="903"/>
      <c r="C153" s="351" t="s">
        <v>475</v>
      </c>
      <c r="D153" s="352">
        <v>5.6170970000000002</v>
      </c>
      <c r="E153" s="374">
        <v>4.0004210000000002</v>
      </c>
      <c r="F153" s="374">
        <v>3.6147619999999998</v>
      </c>
      <c r="G153" s="375"/>
      <c r="H153" s="352">
        <v>5.2433059999999996</v>
      </c>
      <c r="I153" s="374">
        <v>3.1795800000000001</v>
      </c>
      <c r="J153" s="374">
        <v>2.820271</v>
      </c>
      <c r="K153" s="375"/>
      <c r="L153" s="352">
        <v>5.2113060000000004</v>
      </c>
      <c r="M153" s="374">
        <v>3.3882919999999999</v>
      </c>
      <c r="N153" s="374">
        <v>3.062068</v>
      </c>
      <c r="O153" s="375"/>
      <c r="P153" s="352">
        <v>0.61530200000000002</v>
      </c>
      <c r="Q153" s="374">
        <v>0.61136800000000002</v>
      </c>
      <c r="R153" s="374">
        <v>0.30568400000000001</v>
      </c>
      <c r="S153" s="375"/>
    </row>
    <row r="154" spans="2:19" ht="15.75" customHeight="1">
      <c r="B154" s="903"/>
      <c r="C154" s="351" t="s">
        <v>476</v>
      </c>
      <c r="D154" s="352">
        <v>0</v>
      </c>
      <c r="E154" s="374">
        <v>0</v>
      </c>
      <c r="F154" s="374">
        <v>0</v>
      </c>
      <c r="G154" s="375"/>
      <c r="H154" s="352">
        <v>0</v>
      </c>
      <c r="I154" s="374">
        <v>0</v>
      </c>
      <c r="J154" s="374">
        <v>0</v>
      </c>
      <c r="K154" s="375"/>
      <c r="L154" s="352">
        <v>0</v>
      </c>
      <c r="M154" s="374">
        <v>0</v>
      </c>
      <c r="N154" s="374">
        <v>0</v>
      </c>
      <c r="O154" s="375"/>
      <c r="P154" s="352">
        <v>0</v>
      </c>
      <c r="Q154" s="374">
        <v>0</v>
      </c>
      <c r="R154" s="374">
        <v>0</v>
      </c>
      <c r="S154" s="375"/>
    </row>
    <row r="155" spans="2:19" ht="15.75" customHeight="1">
      <c r="B155" s="903"/>
      <c r="C155" s="351" t="s">
        <v>477</v>
      </c>
      <c r="D155" s="352">
        <v>0</v>
      </c>
      <c r="E155" s="374">
        <v>0</v>
      </c>
      <c r="F155" s="374">
        <v>0</v>
      </c>
      <c r="G155" s="375"/>
      <c r="H155" s="352">
        <v>0</v>
      </c>
      <c r="I155" s="374">
        <v>0</v>
      </c>
      <c r="J155" s="374">
        <v>0</v>
      </c>
      <c r="K155" s="375"/>
      <c r="L155" s="352">
        <v>0</v>
      </c>
      <c r="M155" s="374">
        <v>0</v>
      </c>
      <c r="N155" s="374">
        <v>0</v>
      </c>
      <c r="O155" s="375"/>
      <c r="P155" s="352">
        <v>0</v>
      </c>
      <c r="Q155" s="374">
        <v>0</v>
      </c>
      <c r="R155" s="374">
        <v>0</v>
      </c>
      <c r="S155" s="375"/>
    </row>
    <row r="156" spans="2:19" ht="15.75" customHeight="1">
      <c r="B156" s="903"/>
      <c r="C156" s="351" t="s">
        <v>478</v>
      </c>
      <c r="D156" s="352">
        <v>0.79460699999999995</v>
      </c>
      <c r="E156" s="374">
        <v>0.79460500000000001</v>
      </c>
      <c r="F156" s="374">
        <v>0.84857199999999999</v>
      </c>
      <c r="G156" s="375"/>
      <c r="H156" s="352">
        <v>2.7573949999999998</v>
      </c>
      <c r="I156" s="374">
        <v>1.891688</v>
      </c>
      <c r="J156" s="374">
        <v>1.405089</v>
      </c>
      <c r="K156" s="375"/>
      <c r="L156" s="352">
        <v>1.7378309999999999</v>
      </c>
      <c r="M156" s="374">
        <v>0.87212999999999996</v>
      </c>
      <c r="N156" s="374">
        <v>0.43349300000000002</v>
      </c>
      <c r="O156" s="375"/>
      <c r="P156" s="352">
        <v>7.7396929999999999</v>
      </c>
      <c r="Q156" s="374">
        <v>6.8723470000000004</v>
      </c>
      <c r="R156" s="374">
        <v>2.3869379999999998</v>
      </c>
      <c r="S156" s="375"/>
    </row>
    <row r="157" spans="2:19" ht="15.75" customHeight="1">
      <c r="B157" s="903"/>
      <c r="C157" s="351" t="s">
        <v>479</v>
      </c>
      <c r="D157" s="352">
        <v>700.41412200000002</v>
      </c>
      <c r="E157" s="374">
        <v>508.07956000000001</v>
      </c>
      <c r="F157" s="374">
        <v>507.76845800000001</v>
      </c>
      <c r="G157" s="375"/>
      <c r="H157" s="352">
        <v>728.11751700000002</v>
      </c>
      <c r="I157" s="374">
        <v>527.36390500000005</v>
      </c>
      <c r="J157" s="374">
        <v>526.59138900000005</v>
      </c>
      <c r="K157" s="375"/>
      <c r="L157" s="352">
        <v>736.41167900000005</v>
      </c>
      <c r="M157" s="374">
        <v>525.25373000000002</v>
      </c>
      <c r="N157" s="374">
        <v>524.42353500000002</v>
      </c>
      <c r="O157" s="375"/>
      <c r="P157" s="352">
        <v>738.19781499999999</v>
      </c>
      <c r="Q157" s="374">
        <v>524.39622999999995</v>
      </c>
      <c r="R157" s="374">
        <v>521.62596599999995</v>
      </c>
      <c r="S157" s="375"/>
    </row>
    <row r="158" spans="2:19" ht="15.75" customHeight="1">
      <c r="B158" s="903"/>
      <c r="C158" s="355" t="s">
        <v>480</v>
      </c>
      <c r="D158" s="352">
        <v>18.675692999999999</v>
      </c>
      <c r="E158" s="374">
        <v>18.263787000000001</v>
      </c>
      <c r="F158" s="374">
        <v>17.957393</v>
      </c>
      <c r="G158" s="375"/>
      <c r="H158" s="352">
        <v>20.95234</v>
      </c>
      <c r="I158" s="374">
        <v>20.533753000000001</v>
      </c>
      <c r="J158" s="374">
        <v>19.916698</v>
      </c>
      <c r="K158" s="375"/>
      <c r="L158" s="352">
        <v>33.539127999999998</v>
      </c>
      <c r="M158" s="374">
        <v>33.052252000000003</v>
      </c>
      <c r="N158" s="374">
        <v>32.227119000000002</v>
      </c>
      <c r="O158" s="375"/>
      <c r="P158" s="352">
        <v>33.702342000000002</v>
      </c>
      <c r="Q158" s="374">
        <v>33.341748000000003</v>
      </c>
      <c r="R158" s="374">
        <v>30.572123999999999</v>
      </c>
      <c r="S158" s="375"/>
    </row>
    <row r="159" spans="2:19" ht="15.75" customHeight="1">
      <c r="B159" s="903"/>
      <c r="C159" s="351" t="s">
        <v>481</v>
      </c>
      <c r="D159" s="352">
        <v>1993.433781</v>
      </c>
      <c r="E159" s="374">
        <v>1789.751876</v>
      </c>
      <c r="F159" s="374">
        <v>1342.309755</v>
      </c>
      <c r="G159" s="375"/>
      <c r="H159" s="352">
        <v>1927.2885249999999</v>
      </c>
      <c r="I159" s="374">
        <v>1743.276883</v>
      </c>
      <c r="J159" s="374">
        <v>1307.4346619999999</v>
      </c>
      <c r="K159" s="375"/>
      <c r="L159" s="352">
        <v>1868.3700020000001</v>
      </c>
      <c r="M159" s="374">
        <v>1690.463489</v>
      </c>
      <c r="N159" s="374">
        <v>1267.8473280000001</v>
      </c>
      <c r="O159" s="375"/>
      <c r="P159" s="352">
        <v>1867.5635400000001</v>
      </c>
      <c r="Q159" s="374">
        <v>1686.4374339999999</v>
      </c>
      <c r="R159" s="374">
        <v>1264.789268</v>
      </c>
      <c r="S159" s="375"/>
    </row>
    <row r="160" spans="2:19" ht="15.75" customHeight="1">
      <c r="B160" s="903"/>
      <c r="C160" s="355" t="s">
        <v>480</v>
      </c>
      <c r="D160" s="352">
        <v>39.728287000000002</v>
      </c>
      <c r="E160" s="374">
        <v>38.406208999999997</v>
      </c>
      <c r="F160" s="374">
        <v>28.800439000000001</v>
      </c>
      <c r="G160" s="375"/>
      <c r="H160" s="352">
        <v>41.689194999999998</v>
      </c>
      <c r="I160" s="374">
        <v>40.113351999999999</v>
      </c>
      <c r="J160" s="374">
        <v>30.062017999999998</v>
      </c>
      <c r="K160" s="375"/>
      <c r="L160" s="352">
        <v>43.073033000000002</v>
      </c>
      <c r="M160" s="374">
        <v>40.745004000000002</v>
      </c>
      <c r="N160" s="374">
        <v>30.558278999999999</v>
      </c>
      <c r="O160" s="375"/>
      <c r="P160" s="352">
        <v>42.672724000000002</v>
      </c>
      <c r="Q160" s="374">
        <v>41.207355</v>
      </c>
      <c r="R160" s="374">
        <v>30.866712</v>
      </c>
      <c r="S160" s="375"/>
    </row>
    <row r="161" spans="2:19" ht="15.75" customHeight="1">
      <c r="B161" s="903"/>
      <c r="C161" s="351" t="s">
        <v>482</v>
      </c>
      <c r="D161" s="352">
        <v>8.5307999999999995E-2</v>
      </c>
      <c r="E161" s="374">
        <v>8.4967000000000001E-2</v>
      </c>
      <c r="F161" s="374">
        <v>2.9739000000000002E-2</v>
      </c>
      <c r="G161" s="375"/>
      <c r="H161" s="352">
        <v>8.5623000000000005E-2</v>
      </c>
      <c r="I161" s="374">
        <v>8.5278999999999994E-2</v>
      </c>
      <c r="J161" s="374">
        <v>2.9848E-2</v>
      </c>
      <c r="K161" s="375"/>
      <c r="L161" s="352">
        <v>8.6194000000000007E-2</v>
      </c>
      <c r="M161" s="374">
        <v>8.5803000000000004E-2</v>
      </c>
      <c r="N161" s="374">
        <v>3.0030999999999999E-2</v>
      </c>
      <c r="O161" s="375"/>
      <c r="P161" s="352">
        <v>1.6007009999999999</v>
      </c>
      <c r="Q161" s="374">
        <v>1.5844180000000001</v>
      </c>
      <c r="R161" s="374">
        <v>0.55454599999999998</v>
      </c>
      <c r="S161" s="375"/>
    </row>
    <row r="162" spans="2:19" ht="15.75" customHeight="1">
      <c r="B162" s="903"/>
      <c r="C162" s="355" t="s">
        <v>480</v>
      </c>
      <c r="D162" s="352">
        <v>0</v>
      </c>
      <c r="E162" s="374">
        <v>0</v>
      </c>
      <c r="F162" s="374">
        <v>0</v>
      </c>
      <c r="G162" s="375"/>
      <c r="H162" s="352">
        <v>0</v>
      </c>
      <c r="I162" s="374">
        <v>0</v>
      </c>
      <c r="J162" s="374">
        <v>0</v>
      </c>
      <c r="K162" s="375"/>
      <c r="L162" s="352">
        <v>0</v>
      </c>
      <c r="M162" s="374">
        <v>0</v>
      </c>
      <c r="N162" s="374">
        <v>0</v>
      </c>
      <c r="O162" s="375"/>
      <c r="P162" s="352">
        <v>0</v>
      </c>
      <c r="Q162" s="374">
        <v>0</v>
      </c>
      <c r="R162" s="374">
        <v>0</v>
      </c>
      <c r="S162" s="375"/>
    </row>
    <row r="163" spans="2:19" ht="15.75" customHeight="1">
      <c r="B163" s="903"/>
      <c r="C163" s="351" t="s">
        <v>483</v>
      </c>
      <c r="D163" s="352">
        <v>260.76256899999998</v>
      </c>
      <c r="E163" s="374">
        <v>123.558593</v>
      </c>
      <c r="F163" s="374">
        <v>129.998323</v>
      </c>
      <c r="G163" s="376">
        <v>135.65722199999999</v>
      </c>
      <c r="H163" s="352">
        <v>251.84945500000001</v>
      </c>
      <c r="I163" s="374">
        <v>115.46877499999999</v>
      </c>
      <c r="J163" s="374">
        <v>119.6037</v>
      </c>
      <c r="K163" s="376">
        <v>134.556658</v>
      </c>
      <c r="L163" s="352">
        <v>239.227036</v>
      </c>
      <c r="M163" s="374">
        <v>103.859171</v>
      </c>
      <c r="N163" s="374">
        <v>105.718632</v>
      </c>
      <c r="O163" s="376">
        <v>133.70041399999999</v>
      </c>
      <c r="P163" s="352">
        <v>236.827506</v>
      </c>
      <c r="Q163" s="374">
        <v>105.015928</v>
      </c>
      <c r="R163" s="374">
        <v>109.613501</v>
      </c>
      <c r="S163" s="376">
        <v>130.276994</v>
      </c>
    </row>
    <row r="164" spans="2:19" ht="15.75" customHeight="1">
      <c r="B164" s="903"/>
      <c r="C164" s="351" t="s">
        <v>484</v>
      </c>
      <c r="D164" s="352">
        <v>0</v>
      </c>
      <c r="E164" s="374">
        <v>0</v>
      </c>
      <c r="F164" s="374">
        <v>0</v>
      </c>
      <c r="G164" s="375"/>
      <c r="H164" s="352">
        <v>0</v>
      </c>
      <c r="I164" s="374">
        <v>0</v>
      </c>
      <c r="J164" s="374">
        <v>0</v>
      </c>
      <c r="K164" s="375"/>
      <c r="L164" s="352">
        <v>0</v>
      </c>
      <c r="M164" s="374">
        <v>0</v>
      </c>
      <c r="N164" s="374">
        <v>0</v>
      </c>
      <c r="O164" s="375"/>
      <c r="P164" s="352">
        <v>0</v>
      </c>
      <c r="Q164" s="374">
        <v>0</v>
      </c>
      <c r="R164" s="374">
        <v>0</v>
      </c>
      <c r="S164" s="375"/>
    </row>
    <row r="165" spans="2:19" ht="15.75" customHeight="1">
      <c r="B165" s="903"/>
      <c r="C165" s="351" t="s">
        <v>485</v>
      </c>
      <c r="D165" s="352">
        <v>74.567772000000005</v>
      </c>
      <c r="E165" s="374">
        <v>74.558987999999999</v>
      </c>
      <c r="F165" s="374">
        <v>13.378712999999999</v>
      </c>
      <c r="G165" s="375"/>
      <c r="H165" s="352">
        <v>74.721839000000003</v>
      </c>
      <c r="I165" s="374">
        <v>74.715816000000004</v>
      </c>
      <c r="J165" s="374">
        <v>13.406022</v>
      </c>
      <c r="K165" s="375"/>
      <c r="L165" s="352">
        <v>74.321897000000007</v>
      </c>
      <c r="M165" s="374">
        <v>74.316136</v>
      </c>
      <c r="N165" s="374">
        <v>13.335251</v>
      </c>
      <c r="O165" s="375"/>
      <c r="P165" s="352">
        <v>74.043897000000001</v>
      </c>
      <c r="Q165" s="374">
        <v>74.036759000000004</v>
      </c>
      <c r="R165" s="374">
        <v>13.284095000000001</v>
      </c>
      <c r="S165" s="375"/>
    </row>
    <row r="166" spans="2:19" ht="15.75" customHeight="1">
      <c r="B166" s="903"/>
      <c r="C166" s="351" t="s">
        <v>486</v>
      </c>
      <c r="D166" s="352">
        <v>0</v>
      </c>
      <c r="E166" s="374">
        <v>0</v>
      </c>
      <c r="F166" s="374">
        <v>0</v>
      </c>
      <c r="G166" s="375"/>
      <c r="H166" s="352">
        <v>0</v>
      </c>
      <c r="I166" s="374">
        <v>0</v>
      </c>
      <c r="J166" s="374">
        <v>0</v>
      </c>
      <c r="K166" s="375"/>
      <c r="L166" s="352">
        <v>0</v>
      </c>
      <c r="M166" s="374">
        <v>0</v>
      </c>
      <c r="N166" s="374">
        <v>0</v>
      </c>
      <c r="O166" s="375"/>
      <c r="P166" s="352">
        <v>0</v>
      </c>
      <c r="Q166" s="374">
        <v>0</v>
      </c>
      <c r="R166" s="374">
        <v>0</v>
      </c>
      <c r="S166" s="375"/>
    </row>
    <row r="167" spans="2:19" ht="15.75" customHeight="1">
      <c r="B167" s="903"/>
      <c r="C167" s="351" t="s">
        <v>487</v>
      </c>
      <c r="D167" s="352">
        <v>0</v>
      </c>
      <c r="E167" s="374">
        <v>0</v>
      </c>
      <c r="F167" s="374">
        <v>0</v>
      </c>
      <c r="G167" s="375"/>
      <c r="H167" s="352">
        <v>0</v>
      </c>
      <c r="I167" s="374">
        <v>0</v>
      </c>
      <c r="J167" s="374">
        <v>0</v>
      </c>
      <c r="K167" s="375"/>
      <c r="L167" s="352">
        <v>0</v>
      </c>
      <c r="M167" s="374">
        <v>0</v>
      </c>
      <c r="N167" s="374">
        <v>0</v>
      </c>
      <c r="O167" s="375"/>
      <c r="P167" s="352">
        <v>0</v>
      </c>
      <c r="Q167" s="374">
        <v>0</v>
      </c>
      <c r="R167" s="374">
        <v>0</v>
      </c>
      <c r="S167" s="375"/>
    </row>
    <row r="168" spans="2:19" ht="15.75" customHeight="1">
      <c r="B168" s="903"/>
      <c r="C168" s="351" t="s">
        <v>488</v>
      </c>
      <c r="D168" s="352">
        <v>0</v>
      </c>
      <c r="E168" s="374">
        <v>0</v>
      </c>
      <c r="F168" s="374">
        <v>0</v>
      </c>
      <c r="G168" s="375"/>
      <c r="H168" s="352">
        <v>0</v>
      </c>
      <c r="I168" s="374">
        <v>0</v>
      </c>
      <c r="J168" s="374">
        <v>0</v>
      </c>
      <c r="K168" s="375"/>
      <c r="L168" s="352">
        <v>0</v>
      </c>
      <c r="M168" s="374">
        <v>0</v>
      </c>
      <c r="N168" s="374">
        <v>0</v>
      </c>
      <c r="O168" s="375"/>
      <c r="P168" s="352">
        <v>0</v>
      </c>
      <c r="Q168" s="374">
        <v>0</v>
      </c>
      <c r="R168" s="374">
        <v>0</v>
      </c>
      <c r="S168" s="375"/>
    </row>
    <row r="169" spans="2:19" ht="15.75" hidden="1" customHeight="1">
      <c r="B169" s="903"/>
      <c r="C169" s="357"/>
      <c r="D169" s="358"/>
      <c r="E169" s="377"/>
      <c r="F169" s="377"/>
      <c r="G169" s="378"/>
      <c r="H169" s="358"/>
      <c r="I169" s="377"/>
      <c r="J169" s="377"/>
      <c r="K169" s="378"/>
      <c r="L169" s="358"/>
      <c r="M169" s="377"/>
      <c r="N169" s="377"/>
      <c r="O169" s="378"/>
      <c r="P169" s="358"/>
      <c r="Q169" s="377"/>
      <c r="R169" s="377"/>
      <c r="S169" s="378"/>
    </row>
    <row r="170" spans="2:19" ht="15.75" customHeight="1" thickBot="1">
      <c r="B170" s="903"/>
      <c r="C170" s="361" t="s">
        <v>489</v>
      </c>
      <c r="D170" s="352">
        <v>486.66593399999999</v>
      </c>
      <c r="E170" s="374">
        <v>371.79126400000001</v>
      </c>
      <c r="F170" s="374">
        <v>198.899294</v>
      </c>
      <c r="G170" s="375"/>
      <c r="H170" s="352">
        <v>506.57438200000001</v>
      </c>
      <c r="I170" s="374">
        <v>399.21205500000002</v>
      </c>
      <c r="J170" s="374">
        <v>219.27481599999999</v>
      </c>
      <c r="K170" s="375"/>
      <c r="L170" s="352">
        <v>520.43270399999994</v>
      </c>
      <c r="M170" s="374">
        <v>414.539986</v>
      </c>
      <c r="N170" s="374">
        <v>232.16980000000001</v>
      </c>
      <c r="O170" s="375"/>
      <c r="P170" s="352">
        <v>522.67917599999998</v>
      </c>
      <c r="Q170" s="374">
        <v>416.06916100000001</v>
      </c>
      <c r="R170" s="374">
        <v>231.74640500000001</v>
      </c>
      <c r="S170" s="375"/>
    </row>
    <row r="171" spans="2:19" ht="18" customHeight="1" thickBot="1">
      <c r="B171" s="904"/>
      <c r="C171" s="379" t="s">
        <v>494</v>
      </c>
      <c r="D171" s="380"/>
      <c r="E171" s="381"/>
      <c r="F171" s="381"/>
      <c r="G171" s="382">
        <v>301.68440899999996</v>
      </c>
      <c r="H171" s="380"/>
      <c r="I171" s="381"/>
      <c r="J171" s="381"/>
      <c r="K171" s="382">
        <v>283.372839</v>
      </c>
      <c r="L171" s="380"/>
      <c r="M171" s="381"/>
      <c r="N171" s="381"/>
      <c r="O171" s="382">
        <v>278.858045</v>
      </c>
      <c r="P171" s="380"/>
      <c r="Q171" s="381"/>
      <c r="R171" s="381"/>
      <c r="S171" s="382">
        <v>275.27284199999997</v>
      </c>
    </row>
    <row r="172" spans="2:19" ht="18" customHeight="1">
      <c r="B172" s="369"/>
      <c r="D172" s="369" t="s">
        <v>491</v>
      </c>
    </row>
    <row r="173" spans="2:19" ht="18" customHeight="1">
      <c r="B173" s="369"/>
      <c r="D173" s="369" t="s">
        <v>495</v>
      </c>
    </row>
    <row r="174" spans="2:19" ht="18" customHeight="1" thickBot="1">
      <c r="D174" s="384" t="s">
        <v>496</v>
      </c>
    </row>
    <row r="175" spans="2:19" ht="32.25" customHeight="1" thickBot="1">
      <c r="B175" s="338"/>
      <c r="C175" s="342"/>
      <c r="D175" s="891" t="s">
        <v>467</v>
      </c>
      <c r="E175" s="786"/>
      <c r="F175" s="786"/>
      <c r="G175" s="786"/>
      <c r="H175" s="786"/>
      <c r="I175" s="786"/>
      <c r="J175" s="786"/>
      <c r="K175" s="786"/>
      <c r="L175" s="892" t="str">
        <f>$D$6</f>
        <v>Standardised Approach</v>
      </c>
      <c r="M175" s="786"/>
      <c r="N175" s="786"/>
      <c r="O175" s="786"/>
      <c r="P175" s="786"/>
      <c r="Q175" s="786"/>
      <c r="R175" s="786"/>
      <c r="S175" s="787"/>
    </row>
    <row r="176" spans="2:19" ht="32.25" customHeight="1" thickBot="1">
      <c r="B176" s="338"/>
      <c r="C176" s="342"/>
      <c r="D176" s="891" t="s">
        <v>12</v>
      </c>
      <c r="E176" s="892"/>
      <c r="F176" s="892"/>
      <c r="G176" s="893"/>
      <c r="H176" s="891" t="s">
        <v>13</v>
      </c>
      <c r="I176" s="892"/>
      <c r="J176" s="892"/>
      <c r="K176" s="893"/>
      <c r="L176" s="891" t="s">
        <v>14</v>
      </c>
      <c r="M176" s="892"/>
      <c r="N176" s="892"/>
      <c r="O176" s="893"/>
      <c r="P176" s="891" t="s">
        <v>15</v>
      </c>
      <c r="Q176" s="892"/>
      <c r="R176" s="892"/>
      <c r="S176" s="893"/>
    </row>
    <row r="177" spans="2:19" ht="51" customHeight="1">
      <c r="B177" s="345"/>
      <c r="C177" s="342"/>
      <c r="D177" s="894" t="s">
        <v>468</v>
      </c>
      <c r="E177" s="909" t="s">
        <v>469</v>
      </c>
      <c r="F177" s="911" t="s">
        <v>470</v>
      </c>
      <c r="G177" s="907" t="s">
        <v>493</v>
      </c>
      <c r="H177" s="894" t="s">
        <v>468</v>
      </c>
      <c r="I177" s="909" t="s">
        <v>469</v>
      </c>
      <c r="J177" s="911" t="s">
        <v>470</v>
      </c>
      <c r="K177" s="907" t="s">
        <v>493</v>
      </c>
      <c r="L177" s="894" t="s">
        <v>468</v>
      </c>
      <c r="M177" s="909" t="s">
        <v>469</v>
      </c>
      <c r="N177" s="911" t="s">
        <v>470</v>
      </c>
      <c r="O177" s="907" t="s">
        <v>493</v>
      </c>
      <c r="P177" s="894" t="s">
        <v>468</v>
      </c>
      <c r="Q177" s="909" t="s">
        <v>469</v>
      </c>
      <c r="R177" s="911" t="s">
        <v>470</v>
      </c>
      <c r="S177" s="907" t="s">
        <v>493</v>
      </c>
    </row>
    <row r="178" spans="2:19" ht="33" customHeight="1" thickBot="1">
      <c r="B178" s="371">
        <v>6</v>
      </c>
      <c r="C178" s="346" t="s">
        <v>11</v>
      </c>
      <c r="D178" s="895"/>
      <c r="E178" s="910"/>
      <c r="F178" s="912"/>
      <c r="G178" s="908"/>
      <c r="H178" s="895"/>
      <c r="I178" s="910"/>
      <c r="J178" s="912"/>
      <c r="K178" s="908"/>
      <c r="L178" s="895"/>
      <c r="M178" s="910"/>
      <c r="N178" s="912"/>
      <c r="O178" s="908"/>
      <c r="P178" s="895"/>
      <c r="Q178" s="910"/>
      <c r="R178" s="912"/>
      <c r="S178" s="908"/>
    </row>
    <row r="179" spans="2:19" ht="15.75" customHeight="1">
      <c r="B179" s="902" t="s">
        <v>704</v>
      </c>
      <c r="C179" s="347" t="s">
        <v>473</v>
      </c>
      <c r="D179" s="348">
        <v>2749.2220349999998</v>
      </c>
      <c r="E179" s="372">
        <v>2885.4538640000001</v>
      </c>
      <c r="F179" s="372">
        <v>0</v>
      </c>
      <c r="G179" s="373"/>
      <c r="H179" s="348">
        <v>1588.9236579999999</v>
      </c>
      <c r="I179" s="372">
        <v>1715.1966170000001</v>
      </c>
      <c r="J179" s="372">
        <v>0</v>
      </c>
      <c r="K179" s="373"/>
      <c r="L179" s="348">
        <v>1525.6202949999999</v>
      </c>
      <c r="M179" s="372">
        <v>1641.9494520000001</v>
      </c>
      <c r="N179" s="372">
        <v>0</v>
      </c>
      <c r="O179" s="373"/>
      <c r="P179" s="348">
        <v>1872.977903</v>
      </c>
      <c r="Q179" s="372">
        <v>1988.187641</v>
      </c>
      <c r="R179" s="372">
        <v>0</v>
      </c>
      <c r="S179" s="373"/>
    </row>
    <row r="180" spans="2:19" ht="15.75" customHeight="1">
      <c r="B180" s="903"/>
      <c r="C180" s="351" t="s">
        <v>474</v>
      </c>
      <c r="D180" s="352">
        <v>76.097785000000002</v>
      </c>
      <c r="E180" s="374">
        <v>75.908720000000002</v>
      </c>
      <c r="F180" s="374">
        <v>15.181744</v>
      </c>
      <c r="G180" s="375"/>
      <c r="H180" s="352">
        <v>8.1705020000000008</v>
      </c>
      <c r="I180" s="374">
        <v>8.1689509999999999</v>
      </c>
      <c r="J180" s="374">
        <v>1.6337900000000001</v>
      </c>
      <c r="K180" s="375"/>
      <c r="L180" s="352">
        <v>7.9678969999999998</v>
      </c>
      <c r="M180" s="374">
        <v>7.9653359999999997</v>
      </c>
      <c r="N180" s="374">
        <v>1.593067</v>
      </c>
      <c r="O180" s="375"/>
      <c r="P180" s="352">
        <v>7.949268</v>
      </c>
      <c r="Q180" s="374">
        <v>7.9464899999999998</v>
      </c>
      <c r="R180" s="374">
        <v>1.5892980000000001</v>
      </c>
      <c r="S180" s="375"/>
    </row>
    <row r="181" spans="2:19" ht="15.75" customHeight="1">
      <c r="B181" s="903"/>
      <c r="C181" s="351" t="s">
        <v>475</v>
      </c>
      <c r="D181" s="352">
        <v>0</v>
      </c>
      <c r="E181" s="374">
        <v>0</v>
      </c>
      <c r="F181" s="374">
        <v>0</v>
      </c>
      <c r="G181" s="375"/>
      <c r="H181" s="352">
        <v>0</v>
      </c>
      <c r="I181" s="374">
        <v>0</v>
      </c>
      <c r="J181" s="374">
        <v>0</v>
      </c>
      <c r="K181" s="375"/>
      <c r="L181" s="352">
        <v>0</v>
      </c>
      <c r="M181" s="374">
        <v>0</v>
      </c>
      <c r="N181" s="374">
        <v>0</v>
      </c>
      <c r="O181" s="375"/>
      <c r="P181" s="352">
        <v>0</v>
      </c>
      <c r="Q181" s="374">
        <v>0</v>
      </c>
      <c r="R181" s="374">
        <v>0</v>
      </c>
      <c r="S181" s="375"/>
    </row>
    <row r="182" spans="2:19" ht="15.75" customHeight="1">
      <c r="B182" s="903"/>
      <c r="C182" s="351" t="s">
        <v>476</v>
      </c>
      <c r="D182" s="352">
        <v>0</v>
      </c>
      <c r="E182" s="374">
        <v>0</v>
      </c>
      <c r="F182" s="374">
        <v>0</v>
      </c>
      <c r="G182" s="375"/>
      <c r="H182" s="352">
        <v>0</v>
      </c>
      <c r="I182" s="374">
        <v>0</v>
      </c>
      <c r="J182" s="374">
        <v>0</v>
      </c>
      <c r="K182" s="375"/>
      <c r="L182" s="352">
        <v>0</v>
      </c>
      <c r="M182" s="374">
        <v>0</v>
      </c>
      <c r="N182" s="374">
        <v>0</v>
      </c>
      <c r="O182" s="375"/>
      <c r="P182" s="352">
        <v>0</v>
      </c>
      <c r="Q182" s="374">
        <v>0</v>
      </c>
      <c r="R182" s="374">
        <v>0</v>
      </c>
      <c r="S182" s="375"/>
    </row>
    <row r="183" spans="2:19" ht="15.75" customHeight="1">
      <c r="B183" s="903"/>
      <c r="C183" s="351" t="s">
        <v>477</v>
      </c>
      <c r="D183" s="352">
        <v>0</v>
      </c>
      <c r="E183" s="374">
        <v>0</v>
      </c>
      <c r="F183" s="374">
        <v>0</v>
      </c>
      <c r="G183" s="375"/>
      <c r="H183" s="352">
        <v>0</v>
      </c>
      <c r="I183" s="374">
        <v>0</v>
      </c>
      <c r="J183" s="374">
        <v>0</v>
      </c>
      <c r="K183" s="375"/>
      <c r="L183" s="352">
        <v>0</v>
      </c>
      <c r="M183" s="374">
        <v>0</v>
      </c>
      <c r="N183" s="374">
        <v>0</v>
      </c>
      <c r="O183" s="375"/>
      <c r="P183" s="352">
        <v>0</v>
      </c>
      <c r="Q183" s="374">
        <v>0</v>
      </c>
      <c r="R183" s="374">
        <v>0</v>
      </c>
      <c r="S183" s="375"/>
    </row>
    <row r="184" spans="2:19" ht="15.75" customHeight="1">
      <c r="B184" s="903"/>
      <c r="C184" s="351" t="s">
        <v>478</v>
      </c>
      <c r="D184" s="352">
        <v>3222.2011010000001</v>
      </c>
      <c r="E184" s="374">
        <v>3165.757216</v>
      </c>
      <c r="F184" s="374">
        <v>391.07582100000002</v>
      </c>
      <c r="G184" s="375"/>
      <c r="H184" s="352">
        <v>2766.2319600000001</v>
      </c>
      <c r="I184" s="374">
        <v>2605.121236</v>
      </c>
      <c r="J184" s="374">
        <v>275.63067100000001</v>
      </c>
      <c r="K184" s="375"/>
      <c r="L184" s="352">
        <v>3072.0802199999998</v>
      </c>
      <c r="M184" s="374">
        <v>2777.7165399999999</v>
      </c>
      <c r="N184" s="374">
        <v>365.926873</v>
      </c>
      <c r="O184" s="375"/>
      <c r="P184" s="352">
        <v>3571.7430989999998</v>
      </c>
      <c r="Q184" s="374">
        <v>3369.8997420000001</v>
      </c>
      <c r="R184" s="374">
        <v>339.76487100000003</v>
      </c>
      <c r="S184" s="375"/>
    </row>
    <row r="185" spans="2:19" ht="15.75" customHeight="1">
      <c r="B185" s="903"/>
      <c r="C185" s="351" t="s">
        <v>479</v>
      </c>
      <c r="D185" s="352">
        <v>1047.455557</v>
      </c>
      <c r="E185" s="374">
        <v>941.006845</v>
      </c>
      <c r="F185" s="374">
        <v>911.160798</v>
      </c>
      <c r="G185" s="375"/>
      <c r="H185" s="352">
        <v>885.05013099999996</v>
      </c>
      <c r="I185" s="374">
        <v>841.89554299999998</v>
      </c>
      <c r="J185" s="374">
        <v>805.91955599999994</v>
      </c>
      <c r="K185" s="375"/>
      <c r="L185" s="352">
        <v>1004.302335</v>
      </c>
      <c r="M185" s="374">
        <v>968.502342</v>
      </c>
      <c r="N185" s="374">
        <v>908.10240299999998</v>
      </c>
      <c r="O185" s="375"/>
      <c r="P185" s="352">
        <v>438.19236799999999</v>
      </c>
      <c r="Q185" s="374">
        <v>395.09649000000002</v>
      </c>
      <c r="R185" s="374">
        <v>338.31733300000002</v>
      </c>
      <c r="S185" s="375"/>
    </row>
    <row r="186" spans="2:19" ht="15.75" customHeight="1">
      <c r="B186" s="903"/>
      <c r="C186" s="355" t="s">
        <v>480</v>
      </c>
      <c r="D186" s="352">
        <v>7.0699930000000002</v>
      </c>
      <c r="E186" s="374">
        <v>5.9999450000000003</v>
      </c>
      <c r="F186" s="374">
        <v>4.571358</v>
      </c>
      <c r="G186" s="375"/>
      <c r="H186" s="352">
        <v>11.007369000000001</v>
      </c>
      <c r="I186" s="374">
        <v>9.973376</v>
      </c>
      <c r="J186" s="374">
        <v>7.603002</v>
      </c>
      <c r="K186" s="375"/>
      <c r="L186" s="352">
        <v>9.7995160000000006</v>
      </c>
      <c r="M186" s="374">
        <v>9.6360550000000007</v>
      </c>
      <c r="N186" s="374">
        <v>7.34171</v>
      </c>
      <c r="O186" s="375"/>
      <c r="P186" s="352">
        <v>3.5599999999999998E-4</v>
      </c>
      <c r="Q186" s="374">
        <v>3.5100000000000002E-4</v>
      </c>
      <c r="R186" s="374">
        <v>2.6699999999999998E-4</v>
      </c>
      <c r="S186" s="375"/>
    </row>
    <row r="187" spans="2:19" ht="15.75" customHeight="1">
      <c r="B187" s="903"/>
      <c r="C187" s="351" t="s">
        <v>481</v>
      </c>
      <c r="D187" s="352">
        <v>4.1613860000000003</v>
      </c>
      <c r="E187" s="374">
        <v>3.3007810000000002</v>
      </c>
      <c r="F187" s="374">
        <v>2.4651200000000002</v>
      </c>
      <c r="G187" s="375"/>
      <c r="H187" s="352">
        <v>5.1530339999999999</v>
      </c>
      <c r="I187" s="374">
        <v>4.2199150000000003</v>
      </c>
      <c r="J187" s="374">
        <v>3.1171199999999999</v>
      </c>
      <c r="K187" s="375"/>
      <c r="L187" s="352">
        <v>5.60318</v>
      </c>
      <c r="M187" s="374">
        <v>4.5554350000000001</v>
      </c>
      <c r="N187" s="374">
        <v>3.2476349999999998</v>
      </c>
      <c r="O187" s="375"/>
      <c r="P187" s="352">
        <v>5.2540240000000002</v>
      </c>
      <c r="Q187" s="374">
        <v>3.7052200000000002</v>
      </c>
      <c r="R187" s="374">
        <v>2.653661</v>
      </c>
      <c r="S187" s="375"/>
    </row>
    <row r="188" spans="2:19" ht="15.75" customHeight="1">
      <c r="B188" s="903"/>
      <c r="C188" s="355" t="s">
        <v>480</v>
      </c>
      <c r="D188" s="352">
        <v>1.7937320000000001</v>
      </c>
      <c r="E188" s="374">
        <v>1.351256</v>
      </c>
      <c r="F188" s="374">
        <v>1.0029760000000001</v>
      </c>
      <c r="G188" s="375"/>
      <c r="H188" s="352">
        <v>2.3813119999999999</v>
      </c>
      <c r="I188" s="374">
        <v>1.880571</v>
      </c>
      <c r="J188" s="374">
        <v>1.362611</v>
      </c>
      <c r="K188" s="375"/>
      <c r="L188" s="352">
        <v>2.9055629999999999</v>
      </c>
      <c r="M188" s="374">
        <v>2.3791350000000002</v>
      </c>
      <c r="N188" s="374">
        <v>1.6154109999999999</v>
      </c>
      <c r="O188" s="375"/>
      <c r="P188" s="352">
        <v>2.9922749999999998</v>
      </c>
      <c r="Q188" s="374">
        <v>2.454977</v>
      </c>
      <c r="R188" s="374">
        <v>1.7159770000000001</v>
      </c>
      <c r="S188" s="375"/>
    </row>
    <row r="189" spans="2:19" ht="15.75" customHeight="1">
      <c r="B189" s="903"/>
      <c r="C189" s="351" t="s">
        <v>482</v>
      </c>
      <c r="D189" s="352">
        <v>1.368838</v>
      </c>
      <c r="E189" s="374">
        <v>1.363151</v>
      </c>
      <c r="F189" s="374">
        <v>0.53155399999999997</v>
      </c>
      <c r="G189" s="375"/>
      <c r="H189" s="352">
        <v>1.3551420000000001</v>
      </c>
      <c r="I189" s="374">
        <v>1.276545</v>
      </c>
      <c r="J189" s="374">
        <v>0.450521</v>
      </c>
      <c r="K189" s="375"/>
      <c r="L189" s="352">
        <v>1.735174</v>
      </c>
      <c r="M189" s="374">
        <v>1.6548989999999999</v>
      </c>
      <c r="N189" s="374">
        <v>0.63310200000000005</v>
      </c>
      <c r="O189" s="375"/>
      <c r="P189" s="352">
        <v>1.6353249999999999</v>
      </c>
      <c r="Q189" s="374">
        <v>1.559159</v>
      </c>
      <c r="R189" s="374">
        <v>0.54896500000000004</v>
      </c>
      <c r="S189" s="375"/>
    </row>
    <row r="190" spans="2:19" ht="15.75" customHeight="1">
      <c r="B190" s="903"/>
      <c r="C190" s="355" t="s">
        <v>480</v>
      </c>
      <c r="D190" s="352">
        <v>0</v>
      </c>
      <c r="E190" s="374">
        <v>0</v>
      </c>
      <c r="F190" s="374">
        <v>0</v>
      </c>
      <c r="G190" s="375"/>
      <c r="H190" s="352">
        <v>0</v>
      </c>
      <c r="I190" s="374">
        <v>0</v>
      </c>
      <c r="J190" s="374">
        <v>0</v>
      </c>
      <c r="K190" s="375"/>
      <c r="L190" s="352">
        <v>0</v>
      </c>
      <c r="M190" s="374">
        <v>0</v>
      </c>
      <c r="N190" s="374">
        <v>0</v>
      </c>
      <c r="O190" s="375"/>
      <c r="P190" s="352">
        <v>0</v>
      </c>
      <c r="Q190" s="374">
        <v>0</v>
      </c>
      <c r="R190" s="374">
        <v>0</v>
      </c>
      <c r="S190" s="375"/>
    </row>
    <row r="191" spans="2:19" ht="15.75" customHeight="1">
      <c r="B191" s="903"/>
      <c r="C191" s="351" t="s">
        <v>483</v>
      </c>
      <c r="D191" s="352">
        <v>0.60399800000000003</v>
      </c>
      <c r="E191" s="374">
        <v>0.31862800000000002</v>
      </c>
      <c r="F191" s="374">
        <v>0.32929999999999998</v>
      </c>
      <c r="G191" s="376">
        <v>0.28531299999999998</v>
      </c>
      <c r="H191" s="352">
        <v>0.39596500000000001</v>
      </c>
      <c r="I191" s="374">
        <v>0.32658599999999999</v>
      </c>
      <c r="J191" s="374">
        <v>0.34332800000000002</v>
      </c>
      <c r="K191" s="376">
        <v>6.9292000000000006E-2</v>
      </c>
      <c r="L191" s="352">
        <v>0.37556</v>
      </c>
      <c r="M191" s="374">
        <v>0.31306899999999999</v>
      </c>
      <c r="N191" s="374">
        <v>0.33119300000000002</v>
      </c>
      <c r="O191" s="376">
        <v>6.2463999999999999E-2</v>
      </c>
      <c r="P191" s="352">
        <v>0.74616000000000005</v>
      </c>
      <c r="Q191" s="374">
        <v>0.49532599999999999</v>
      </c>
      <c r="R191" s="374">
        <v>0.51444100000000004</v>
      </c>
      <c r="S191" s="376">
        <v>0.25081300000000001</v>
      </c>
    </row>
    <row r="192" spans="2:19" ht="15.75" customHeight="1">
      <c r="B192" s="903"/>
      <c r="C192" s="351" t="s">
        <v>484</v>
      </c>
      <c r="D192" s="352">
        <v>0</v>
      </c>
      <c r="E192" s="374">
        <v>0</v>
      </c>
      <c r="F192" s="374">
        <v>0</v>
      </c>
      <c r="G192" s="375"/>
      <c r="H192" s="352">
        <v>1.5</v>
      </c>
      <c r="I192" s="374">
        <v>1.139821</v>
      </c>
      <c r="J192" s="374">
        <v>1.709732</v>
      </c>
      <c r="K192" s="375"/>
      <c r="L192" s="352">
        <v>0</v>
      </c>
      <c r="M192" s="374">
        <v>0</v>
      </c>
      <c r="N192" s="374">
        <v>0</v>
      </c>
      <c r="O192" s="375"/>
      <c r="P192" s="352">
        <v>0</v>
      </c>
      <c r="Q192" s="374">
        <v>0</v>
      </c>
      <c r="R192" s="374">
        <v>0</v>
      </c>
      <c r="S192" s="375"/>
    </row>
    <row r="193" spans="2:19" ht="15.75" customHeight="1">
      <c r="B193" s="903"/>
      <c r="C193" s="351" t="s">
        <v>485</v>
      </c>
      <c r="D193" s="352">
        <v>23.163228</v>
      </c>
      <c r="E193" s="374">
        <v>23.162863000000002</v>
      </c>
      <c r="F193" s="374">
        <v>2.316287</v>
      </c>
      <c r="G193" s="375"/>
      <c r="H193" s="352">
        <v>23.247267999999998</v>
      </c>
      <c r="I193" s="374">
        <v>23.246963999999998</v>
      </c>
      <c r="J193" s="374">
        <v>2.3246959999999999</v>
      </c>
      <c r="K193" s="375"/>
      <c r="L193" s="352">
        <v>15.365501</v>
      </c>
      <c r="M193" s="374">
        <v>15.357818999999999</v>
      </c>
      <c r="N193" s="374">
        <v>1.535782</v>
      </c>
      <c r="O193" s="375"/>
      <c r="P193" s="352">
        <v>25.351116999999999</v>
      </c>
      <c r="Q193" s="374">
        <v>25.342423</v>
      </c>
      <c r="R193" s="374">
        <v>2.534243</v>
      </c>
      <c r="S193" s="375"/>
    </row>
    <row r="194" spans="2:19" ht="15.75" customHeight="1">
      <c r="B194" s="903"/>
      <c r="C194" s="351" t="s">
        <v>486</v>
      </c>
      <c r="D194" s="352">
        <v>0</v>
      </c>
      <c r="E194" s="374">
        <v>0</v>
      </c>
      <c r="F194" s="374">
        <v>0</v>
      </c>
      <c r="G194" s="375"/>
      <c r="H194" s="352">
        <v>0</v>
      </c>
      <c r="I194" s="374">
        <v>0</v>
      </c>
      <c r="J194" s="374">
        <v>0</v>
      </c>
      <c r="K194" s="375"/>
      <c r="L194" s="352">
        <v>0</v>
      </c>
      <c r="M194" s="374">
        <v>0</v>
      </c>
      <c r="N194" s="374">
        <v>0</v>
      </c>
      <c r="O194" s="375"/>
      <c r="P194" s="352">
        <v>0</v>
      </c>
      <c r="Q194" s="374">
        <v>0</v>
      </c>
      <c r="R194" s="374">
        <v>0</v>
      </c>
      <c r="S194" s="375"/>
    </row>
    <row r="195" spans="2:19" ht="15.75" customHeight="1">
      <c r="B195" s="903"/>
      <c r="C195" s="351" t="s">
        <v>487</v>
      </c>
      <c r="D195" s="352">
        <v>0</v>
      </c>
      <c r="E195" s="374">
        <v>0</v>
      </c>
      <c r="F195" s="374">
        <v>0</v>
      </c>
      <c r="G195" s="375"/>
      <c r="H195" s="352">
        <v>4.4419999999999998E-3</v>
      </c>
      <c r="I195" s="374">
        <v>4.4419999999999998E-3</v>
      </c>
      <c r="J195" s="374">
        <v>4.4419999999999998E-3</v>
      </c>
      <c r="K195" s="375"/>
      <c r="L195" s="352">
        <v>8.5991999999999999E-2</v>
      </c>
      <c r="M195" s="374">
        <v>8.5991999999999999E-2</v>
      </c>
      <c r="N195" s="374">
        <v>8.5991999999999999E-2</v>
      </c>
      <c r="O195" s="375"/>
      <c r="P195" s="352">
        <v>0</v>
      </c>
      <c r="Q195" s="374">
        <v>0</v>
      </c>
      <c r="R195" s="374">
        <v>0</v>
      </c>
      <c r="S195" s="375"/>
    </row>
    <row r="196" spans="2:19" ht="15.75" customHeight="1">
      <c r="B196" s="903"/>
      <c r="C196" s="351" t="s">
        <v>488</v>
      </c>
      <c r="D196" s="352">
        <v>0.37775399999999998</v>
      </c>
      <c r="E196" s="374">
        <v>0.37775399999999998</v>
      </c>
      <c r="F196" s="374">
        <v>0.37775399999999998</v>
      </c>
      <c r="G196" s="375"/>
      <c r="H196" s="352">
        <v>0.37775500000000001</v>
      </c>
      <c r="I196" s="374">
        <v>0.37775500000000001</v>
      </c>
      <c r="J196" s="374">
        <v>0.37775500000000001</v>
      </c>
      <c r="K196" s="375"/>
      <c r="L196" s="352">
        <v>0.37775500000000001</v>
      </c>
      <c r="M196" s="374">
        <v>0.37775500000000001</v>
      </c>
      <c r="N196" s="374">
        <v>0.37775500000000001</v>
      </c>
      <c r="O196" s="375"/>
      <c r="P196" s="352">
        <v>0.37775500000000001</v>
      </c>
      <c r="Q196" s="374">
        <v>0.37775500000000001</v>
      </c>
      <c r="R196" s="374">
        <v>0.37775500000000001</v>
      </c>
      <c r="S196" s="375"/>
    </row>
    <row r="197" spans="2:19" ht="15.75" hidden="1" customHeight="1">
      <c r="B197" s="903"/>
      <c r="C197" s="357"/>
      <c r="D197" s="358"/>
      <c r="E197" s="377"/>
      <c r="F197" s="377"/>
      <c r="G197" s="378"/>
      <c r="H197" s="358"/>
      <c r="I197" s="377"/>
      <c r="J197" s="377"/>
      <c r="K197" s="378"/>
      <c r="L197" s="358"/>
      <c r="M197" s="377"/>
      <c r="N197" s="377"/>
      <c r="O197" s="378"/>
      <c r="P197" s="358"/>
      <c r="Q197" s="377"/>
      <c r="R197" s="377"/>
      <c r="S197" s="378"/>
    </row>
    <row r="198" spans="2:19" ht="15.75" customHeight="1" thickBot="1">
      <c r="B198" s="903"/>
      <c r="C198" s="361" t="s">
        <v>489</v>
      </c>
      <c r="D198" s="352">
        <v>3.6568689999999999</v>
      </c>
      <c r="E198" s="374">
        <v>3.6568689999999999</v>
      </c>
      <c r="F198" s="374">
        <v>3.6568179999999999</v>
      </c>
      <c r="G198" s="375"/>
      <c r="H198" s="352">
        <v>4.0840139999999998</v>
      </c>
      <c r="I198" s="374">
        <v>4.0840139999999998</v>
      </c>
      <c r="J198" s="374">
        <v>4.0840139999999998</v>
      </c>
      <c r="K198" s="375"/>
      <c r="L198" s="352">
        <v>0.92766300000000002</v>
      </c>
      <c r="M198" s="374">
        <v>0.92766300000000002</v>
      </c>
      <c r="N198" s="374">
        <v>0.92758700000000005</v>
      </c>
      <c r="O198" s="375"/>
      <c r="P198" s="352">
        <v>5.0049999999999999E-3</v>
      </c>
      <c r="Q198" s="374">
        <v>5.0049999999999999E-3</v>
      </c>
      <c r="R198" s="374">
        <v>5.0049999999999999E-3</v>
      </c>
      <c r="S198" s="375"/>
    </row>
    <row r="199" spans="2:19" ht="18" customHeight="1" thickBot="1">
      <c r="B199" s="904"/>
      <c r="C199" s="379" t="s">
        <v>494</v>
      </c>
      <c r="D199" s="380"/>
      <c r="E199" s="381"/>
      <c r="F199" s="381"/>
      <c r="G199" s="382">
        <v>2.3779319999999999</v>
      </c>
      <c r="H199" s="380"/>
      <c r="I199" s="381"/>
      <c r="J199" s="381"/>
      <c r="K199" s="382">
        <v>1.6012589999999998</v>
      </c>
      <c r="L199" s="380"/>
      <c r="M199" s="381"/>
      <c r="N199" s="381"/>
      <c r="O199" s="382">
        <v>1.8856200000000003</v>
      </c>
      <c r="P199" s="380"/>
      <c r="Q199" s="381"/>
      <c r="R199" s="381"/>
      <c r="S199" s="382">
        <v>1.5656249999999998</v>
      </c>
    </row>
    <row r="200" spans="2:19" ht="18" customHeight="1">
      <c r="B200" s="369"/>
      <c r="D200" s="369" t="s">
        <v>491</v>
      </c>
    </row>
    <row r="201" spans="2:19" ht="18" customHeight="1">
      <c r="B201" s="369"/>
      <c r="D201" s="369" t="s">
        <v>495</v>
      </c>
    </row>
    <row r="202" spans="2:19" ht="18" customHeight="1" thickBot="1">
      <c r="D202" s="384" t="s">
        <v>496</v>
      </c>
    </row>
    <row r="203" spans="2:19" ht="32.25" customHeight="1" thickBot="1">
      <c r="B203" s="338"/>
      <c r="C203" s="342"/>
      <c r="D203" s="891" t="s">
        <v>467</v>
      </c>
      <c r="E203" s="786"/>
      <c r="F203" s="786"/>
      <c r="G203" s="786"/>
      <c r="H203" s="786"/>
      <c r="I203" s="786"/>
      <c r="J203" s="786"/>
      <c r="K203" s="786"/>
      <c r="L203" s="892" t="str">
        <f>$D$6</f>
        <v>Standardised Approach</v>
      </c>
      <c r="M203" s="786"/>
      <c r="N203" s="786"/>
      <c r="O203" s="786"/>
      <c r="P203" s="786"/>
      <c r="Q203" s="786"/>
      <c r="R203" s="786"/>
      <c r="S203" s="787"/>
    </row>
    <row r="204" spans="2:19" ht="32.25" customHeight="1" thickBot="1">
      <c r="B204" s="338"/>
      <c r="C204" s="342"/>
      <c r="D204" s="891" t="s">
        <v>12</v>
      </c>
      <c r="E204" s="892"/>
      <c r="F204" s="892"/>
      <c r="G204" s="893"/>
      <c r="H204" s="891" t="s">
        <v>13</v>
      </c>
      <c r="I204" s="892"/>
      <c r="J204" s="892"/>
      <c r="K204" s="893"/>
      <c r="L204" s="891" t="s">
        <v>14</v>
      </c>
      <c r="M204" s="892"/>
      <c r="N204" s="892"/>
      <c r="O204" s="893"/>
      <c r="P204" s="891" t="s">
        <v>15</v>
      </c>
      <c r="Q204" s="892"/>
      <c r="R204" s="892"/>
      <c r="S204" s="893"/>
    </row>
    <row r="205" spans="2:19" ht="51" customHeight="1">
      <c r="B205" s="345"/>
      <c r="C205" s="342"/>
      <c r="D205" s="894" t="s">
        <v>468</v>
      </c>
      <c r="E205" s="909" t="s">
        <v>469</v>
      </c>
      <c r="F205" s="911" t="s">
        <v>470</v>
      </c>
      <c r="G205" s="907" t="s">
        <v>493</v>
      </c>
      <c r="H205" s="894" t="s">
        <v>468</v>
      </c>
      <c r="I205" s="909" t="s">
        <v>469</v>
      </c>
      <c r="J205" s="911" t="s">
        <v>470</v>
      </c>
      <c r="K205" s="907" t="s">
        <v>493</v>
      </c>
      <c r="L205" s="894" t="s">
        <v>468</v>
      </c>
      <c r="M205" s="909" t="s">
        <v>469</v>
      </c>
      <c r="N205" s="911" t="s">
        <v>470</v>
      </c>
      <c r="O205" s="907" t="s">
        <v>493</v>
      </c>
      <c r="P205" s="894" t="s">
        <v>468</v>
      </c>
      <c r="Q205" s="909" t="s">
        <v>469</v>
      </c>
      <c r="R205" s="911" t="s">
        <v>470</v>
      </c>
      <c r="S205" s="907" t="s">
        <v>493</v>
      </c>
    </row>
    <row r="206" spans="2:19" ht="33" customHeight="1" thickBot="1">
      <c r="B206" s="371">
        <v>7</v>
      </c>
      <c r="C206" s="346" t="s">
        <v>11</v>
      </c>
      <c r="D206" s="895"/>
      <c r="E206" s="910"/>
      <c r="F206" s="912"/>
      <c r="G206" s="908"/>
      <c r="H206" s="895"/>
      <c r="I206" s="910"/>
      <c r="J206" s="912"/>
      <c r="K206" s="908"/>
      <c r="L206" s="895"/>
      <c r="M206" s="910"/>
      <c r="N206" s="912"/>
      <c r="O206" s="908"/>
      <c r="P206" s="895"/>
      <c r="Q206" s="910"/>
      <c r="R206" s="912"/>
      <c r="S206" s="908"/>
    </row>
    <row r="207" spans="2:19" ht="15.75" customHeight="1">
      <c r="B207" s="902" t="s">
        <v>708</v>
      </c>
      <c r="C207" s="347" t="s">
        <v>473</v>
      </c>
      <c r="D207" s="348">
        <v>723.10430299999996</v>
      </c>
      <c r="E207" s="372">
        <v>6.8894999999999998E-2</v>
      </c>
      <c r="F207" s="372">
        <v>0</v>
      </c>
      <c r="G207" s="373"/>
      <c r="H207" s="348">
        <v>721.25084300000003</v>
      </c>
      <c r="I207" s="372">
        <v>9.5625000000000002E-2</v>
      </c>
      <c r="J207" s="372">
        <v>0</v>
      </c>
      <c r="K207" s="373"/>
      <c r="L207" s="348">
        <v>888.90960800000005</v>
      </c>
      <c r="M207" s="372">
        <v>137.125134</v>
      </c>
      <c r="N207" s="372">
        <v>0</v>
      </c>
      <c r="O207" s="373"/>
      <c r="P207" s="348">
        <v>884.01760200000001</v>
      </c>
      <c r="Q207" s="372">
        <v>136.295265</v>
      </c>
      <c r="R207" s="372">
        <v>0</v>
      </c>
      <c r="S207" s="373"/>
    </row>
    <row r="208" spans="2:19" ht="15.75" customHeight="1">
      <c r="B208" s="903"/>
      <c r="C208" s="351" t="s">
        <v>474</v>
      </c>
      <c r="D208" s="352">
        <v>0</v>
      </c>
      <c r="E208" s="374">
        <v>0</v>
      </c>
      <c r="F208" s="374">
        <v>0</v>
      </c>
      <c r="G208" s="375"/>
      <c r="H208" s="352">
        <v>0</v>
      </c>
      <c r="I208" s="374">
        <v>0</v>
      </c>
      <c r="J208" s="374">
        <v>0</v>
      </c>
      <c r="K208" s="375"/>
      <c r="L208" s="352">
        <v>0</v>
      </c>
      <c r="M208" s="374">
        <v>0</v>
      </c>
      <c r="N208" s="374">
        <v>0</v>
      </c>
      <c r="O208" s="375"/>
      <c r="P208" s="352">
        <v>0</v>
      </c>
      <c r="Q208" s="374">
        <v>0</v>
      </c>
      <c r="R208" s="374">
        <v>0</v>
      </c>
      <c r="S208" s="375"/>
    </row>
    <row r="209" spans="2:19" ht="15.75" customHeight="1">
      <c r="B209" s="903"/>
      <c r="C209" s="351" t="s">
        <v>475</v>
      </c>
      <c r="D209" s="352">
        <v>0</v>
      </c>
      <c r="E209" s="374">
        <v>0</v>
      </c>
      <c r="F209" s="374">
        <v>0</v>
      </c>
      <c r="G209" s="375"/>
      <c r="H209" s="352">
        <v>0</v>
      </c>
      <c r="I209" s="374">
        <v>0</v>
      </c>
      <c r="J209" s="374">
        <v>0</v>
      </c>
      <c r="K209" s="375"/>
      <c r="L209" s="352">
        <v>8.2999999999999998E-5</v>
      </c>
      <c r="M209" s="374">
        <v>8.2999999999999998E-5</v>
      </c>
      <c r="N209" s="374">
        <v>8.2999999999999998E-5</v>
      </c>
      <c r="O209" s="375"/>
      <c r="P209" s="352">
        <v>8.2999999999999998E-5</v>
      </c>
      <c r="Q209" s="374">
        <v>8.2000000000000001E-5</v>
      </c>
      <c r="R209" s="374">
        <v>1.5999999999999999E-5</v>
      </c>
      <c r="S209" s="375"/>
    </row>
    <row r="210" spans="2:19" ht="15.75" customHeight="1">
      <c r="B210" s="903"/>
      <c r="C210" s="351" t="s">
        <v>476</v>
      </c>
      <c r="D210" s="352">
        <v>4.5000000000000003E-5</v>
      </c>
      <c r="E210" s="374">
        <v>4.5000000000000003E-5</v>
      </c>
      <c r="F210" s="374">
        <v>0</v>
      </c>
      <c r="G210" s="375"/>
      <c r="H210" s="352">
        <v>6.9999999999999994E-5</v>
      </c>
      <c r="I210" s="374">
        <v>6.9999999999999994E-5</v>
      </c>
      <c r="J210" s="374">
        <v>0</v>
      </c>
      <c r="K210" s="375"/>
      <c r="L210" s="352">
        <v>8.5000000000000006E-5</v>
      </c>
      <c r="M210" s="374">
        <v>8.5000000000000006E-5</v>
      </c>
      <c r="N210" s="374">
        <v>0</v>
      </c>
      <c r="O210" s="375"/>
      <c r="P210" s="352">
        <v>2.5000000000000001E-5</v>
      </c>
      <c r="Q210" s="374">
        <v>2.5000000000000001E-5</v>
      </c>
      <c r="R210" s="374">
        <v>0</v>
      </c>
      <c r="S210" s="375"/>
    </row>
    <row r="211" spans="2:19" ht="15.75" customHeight="1">
      <c r="B211" s="903"/>
      <c r="C211" s="351" t="s">
        <v>477</v>
      </c>
      <c r="D211" s="352">
        <v>0</v>
      </c>
      <c r="E211" s="374">
        <v>0</v>
      </c>
      <c r="F211" s="374">
        <v>0</v>
      </c>
      <c r="G211" s="375"/>
      <c r="H211" s="352">
        <v>0</v>
      </c>
      <c r="I211" s="374">
        <v>0</v>
      </c>
      <c r="J211" s="374">
        <v>0</v>
      </c>
      <c r="K211" s="375"/>
      <c r="L211" s="352">
        <v>0</v>
      </c>
      <c r="M211" s="374">
        <v>0</v>
      </c>
      <c r="N211" s="374">
        <v>0</v>
      </c>
      <c r="O211" s="375"/>
      <c r="P211" s="352">
        <v>0</v>
      </c>
      <c r="Q211" s="374">
        <v>0</v>
      </c>
      <c r="R211" s="374">
        <v>0</v>
      </c>
      <c r="S211" s="375"/>
    </row>
    <row r="212" spans="2:19" ht="15.75" customHeight="1">
      <c r="B212" s="903"/>
      <c r="C212" s="351" t="s">
        <v>478</v>
      </c>
      <c r="D212" s="352">
        <v>5456.776132</v>
      </c>
      <c r="E212" s="374">
        <v>4886.6684279999999</v>
      </c>
      <c r="F212" s="374">
        <v>435.14238799999998</v>
      </c>
      <c r="G212" s="375"/>
      <c r="H212" s="352">
        <v>4732.197502</v>
      </c>
      <c r="I212" s="374">
        <v>4187.8614900000002</v>
      </c>
      <c r="J212" s="374">
        <v>375.57549299999999</v>
      </c>
      <c r="K212" s="375"/>
      <c r="L212" s="352">
        <v>4609.5921070000004</v>
      </c>
      <c r="M212" s="374">
        <v>4122.9184279999999</v>
      </c>
      <c r="N212" s="374">
        <v>264.46909299999999</v>
      </c>
      <c r="O212" s="375"/>
      <c r="P212" s="352">
        <v>3658.5394529999999</v>
      </c>
      <c r="Q212" s="374">
        <v>3615.9583360000001</v>
      </c>
      <c r="R212" s="374">
        <v>563.13044100000002</v>
      </c>
      <c r="S212" s="375"/>
    </row>
    <row r="213" spans="2:19" ht="15.75" customHeight="1">
      <c r="B213" s="903"/>
      <c r="C213" s="351" t="s">
        <v>479</v>
      </c>
      <c r="D213" s="352">
        <v>2594.7824460000002</v>
      </c>
      <c r="E213" s="374">
        <v>1720.2524069999999</v>
      </c>
      <c r="F213" s="374">
        <v>1442.8756169999999</v>
      </c>
      <c r="G213" s="375"/>
      <c r="H213" s="352">
        <v>2656.0847330000001</v>
      </c>
      <c r="I213" s="374">
        <v>1935.1696690000001</v>
      </c>
      <c r="J213" s="374">
        <v>1644.9434409999999</v>
      </c>
      <c r="K213" s="375"/>
      <c r="L213" s="352">
        <v>2662.4138200000002</v>
      </c>
      <c r="M213" s="374">
        <v>2194.5493139999999</v>
      </c>
      <c r="N213" s="374">
        <v>1976.9748340000001</v>
      </c>
      <c r="O213" s="375"/>
      <c r="P213" s="352">
        <v>1184.244332</v>
      </c>
      <c r="Q213" s="374">
        <v>1002.8224729999999</v>
      </c>
      <c r="R213" s="374">
        <v>880.10544700000003</v>
      </c>
      <c r="S213" s="375"/>
    </row>
    <row r="214" spans="2:19" ht="15.75" customHeight="1">
      <c r="B214" s="903"/>
      <c r="C214" s="355" t="s">
        <v>480</v>
      </c>
      <c r="D214" s="352">
        <v>17.635947999999999</v>
      </c>
      <c r="E214" s="374">
        <v>17.43938</v>
      </c>
      <c r="F214" s="374">
        <v>7.822603</v>
      </c>
      <c r="G214" s="375"/>
      <c r="H214" s="352">
        <v>66.816592</v>
      </c>
      <c r="I214" s="374">
        <v>66.541694000000007</v>
      </c>
      <c r="J214" s="374">
        <v>44.414931000000003</v>
      </c>
      <c r="K214" s="375"/>
      <c r="L214" s="352">
        <v>25.196259999999999</v>
      </c>
      <c r="M214" s="374">
        <v>24.978453999999999</v>
      </c>
      <c r="N214" s="374">
        <v>9.6698900000000005</v>
      </c>
      <c r="O214" s="375"/>
      <c r="P214" s="352">
        <v>1.225503</v>
      </c>
      <c r="Q214" s="374">
        <v>0.36833700000000003</v>
      </c>
      <c r="R214" s="374">
        <v>0.30416399999999999</v>
      </c>
      <c r="S214" s="375"/>
    </row>
    <row r="215" spans="2:19" ht="15.75" customHeight="1">
      <c r="B215" s="903"/>
      <c r="C215" s="351" t="s">
        <v>481</v>
      </c>
      <c r="D215" s="352">
        <v>11.618299</v>
      </c>
      <c r="E215" s="374">
        <v>2.6997490000000002</v>
      </c>
      <c r="F215" s="374">
        <v>1.939692</v>
      </c>
      <c r="G215" s="375"/>
      <c r="H215" s="352">
        <v>10.868428</v>
      </c>
      <c r="I215" s="374">
        <v>3.9174220000000002</v>
      </c>
      <c r="J215" s="374">
        <v>2.854346</v>
      </c>
      <c r="K215" s="375"/>
      <c r="L215" s="352">
        <v>12.045024</v>
      </c>
      <c r="M215" s="374">
        <v>4.7064849999999998</v>
      </c>
      <c r="N215" s="374">
        <v>3.4457230000000001</v>
      </c>
      <c r="O215" s="375"/>
      <c r="P215" s="352">
        <v>79.571337999999997</v>
      </c>
      <c r="Q215" s="374">
        <v>23.250789000000001</v>
      </c>
      <c r="R215" s="374">
        <v>17.425001000000002</v>
      </c>
      <c r="S215" s="375"/>
    </row>
    <row r="216" spans="2:19" ht="15.75" customHeight="1">
      <c r="B216" s="903"/>
      <c r="C216" s="355" t="s">
        <v>480</v>
      </c>
      <c r="D216" s="352">
        <v>1.4135059999999999</v>
      </c>
      <c r="E216" s="374">
        <v>0.56026200000000004</v>
      </c>
      <c r="F216" s="374">
        <v>0.33507399999999998</v>
      </c>
      <c r="G216" s="375"/>
      <c r="H216" s="352">
        <v>1.4011389999999999</v>
      </c>
      <c r="I216" s="374">
        <v>0.53090800000000005</v>
      </c>
      <c r="J216" s="374">
        <v>0.31445899999999999</v>
      </c>
      <c r="K216" s="375"/>
      <c r="L216" s="352">
        <v>1.3460620000000001</v>
      </c>
      <c r="M216" s="374">
        <v>0.49251600000000001</v>
      </c>
      <c r="N216" s="374">
        <v>0.28524500000000003</v>
      </c>
      <c r="O216" s="375"/>
      <c r="P216" s="352">
        <v>0.10990800000000001</v>
      </c>
      <c r="Q216" s="374">
        <v>0.108684</v>
      </c>
      <c r="R216" s="374">
        <v>6.8426000000000001E-2</v>
      </c>
      <c r="S216" s="375"/>
    </row>
    <row r="217" spans="2:19" ht="15.75" customHeight="1">
      <c r="B217" s="903"/>
      <c r="C217" s="351" t="s">
        <v>482</v>
      </c>
      <c r="D217" s="352">
        <v>3.1907000000000001</v>
      </c>
      <c r="E217" s="374">
        <v>3.0921090000000002</v>
      </c>
      <c r="F217" s="374">
        <v>1.2025060000000001</v>
      </c>
      <c r="G217" s="375"/>
      <c r="H217" s="352">
        <v>2.552654</v>
      </c>
      <c r="I217" s="374">
        <v>2.461719</v>
      </c>
      <c r="J217" s="374">
        <v>0.97595600000000005</v>
      </c>
      <c r="K217" s="375"/>
      <c r="L217" s="352">
        <v>2.3734600000000001</v>
      </c>
      <c r="M217" s="374">
        <v>2.2819349999999998</v>
      </c>
      <c r="N217" s="374">
        <v>0.90632100000000004</v>
      </c>
      <c r="O217" s="375"/>
      <c r="P217" s="352">
        <v>16.061316000000001</v>
      </c>
      <c r="Q217" s="374">
        <v>6.4449449999999997</v>
      </c>
      <c r="R217" s="374">
        <v>2.3580990000000002</v>
      </c>
      <c r="S217" s="375"/>
    </row>
    <row r="218" spans="2:19" ht="15.75" customHeight="1">
      <c r="B218" s="903"/>
      <c r="C218" s="355" t="s">
        <v>480</v>
      </c>
      <c r="D218" s="352">
        <v>0</v>
      </c>
      <c r="E218" s="374">
        <v>0</v>
      </c>
      <c r="F218" s="374">
        <v>0</v>
      </c>
      <c r="G218" s="375"/>
      <c r="H218" s="352">
        <v>0</v>
      </c>
      <c r="I218" s="374">
        <v>0</v>
      </c>
      <c r="J218" s="374">
        <v>0</v>
      </c>
      <c r="K218" s="375"/>
      <c r="L218" s="352">
        <v>0</v>
      </c>
      <c r="M218" s="374">
        <v>0</v>
      </c>
      <c r="N218" s="374">
        <v>0</v>
      </c>
      <c r="O218" s="375"/>
      <c r="P218" s="352">
        <v>0</v>
      </c>
      <c r="Q218" s="374">
        <v>0</v>
      </c>
      <c r="R218" s="374">
        <v>0</v>
      </c>
      <c r="S218" s="375"/>
    </row>
    <row r="219" spans="2:19" ht="15.75" customHeight="1">
      <c r="B219" s="903"/>
      <c r="C219" s="351" t="s">
        <v>483</v>
      </c>
      <c r="D219" s="352">
        <v>0.18925900000000001</v>
      </c>
      <c r="E219" s="374">
        <v>0.125745</v>
      </c>
      <c r="F219" s="374">
        <v>0.125972</v>
      </c>
      <c r="G219" s="376">
        <v>6.3513E-2</v>
      </c>
      <c r="H219" s="352">
        <v>0.30270900000000001</v>
      </c>
      <c r="I219" s="374">
        <v>0.22780900000000001</v>
      </c>
      <c r="J219" s="374">
        <v>0.228099</v>
      </c>
      <c r="K219" s="376">
        <v>7.4898999999999993E-2</v>
      </c>
      <c r="L219" s="352">
        <v>0.29846899999999998</v>
      </c>
      <c r="M219" s="374">
        <v>0.21989</v>
      </c>
      <c r="N219" s="374">
        <v>0.220196</v>
      </c>
      <c r="O219" s="376">
        <v>7.8578999999999996E-2</v>
      </c>
      <c r="P219" s="352">
        <v>0.30157899999999999</v>
      </c>
      <c r="Q219" s="374">
        <v>0.21393400000000001</v>
      </c>
      <c r="R219" s="374">
        <v>0.21395</v>
      </c>
      <c r="S219" s="376">
        <v>8.7646000000000002E-2</v>
      </c>
    </row>
    <row r="220" spans="2:19" ht="15.75" customHeight="1">
      <c r="B220" s="903"/>
      <c r="C220" s="351" t="s">
        <v>484</v>
      </c>
      <c r="D220" s="352">
        <v>5.0003909999999996</v>
      </c>
      <c r="E220" s="374">
        <v>4.3558000000000003</v>
      </c>
      <c r="F220" s="374">
        <v>6.5336999999999996</v>
      </c>
      <c r="G220" s="375"/>
      <c r="H220" s="352">
        <v>0.120946</v>
      </c>
      <c r="I220" s="374">
        <v>0.12042700000000001</v>
      </c>
      <c r="J220" s="374">
        <v>0.18064</v>
      </c>
      <c r="K220" s="375"/>
      <c r="L220" s="352">
        <v>0.120946</v>
      </c>
      <c r="M220" s="374">
        <v>0.12042700000000001</v>
      </c>
      <c r="N220" s="374">
        <v>0.18064</v>
      </c>
      <c r="O220" s="375"/>
      <c r="P220" s="352">
        <v>0</v>
      </c>
      <c r="Q220" s="374">
        <v>0</v>
      </c>
      <c r="R220" s="374">
        <v>0</v>
      </c>
      <c r="S220" s="375"/>
    </row>
    <row r="221" spans="2:19" ht="15.75" customHeight="1">
      <c r="B221" s="903"/>
      <c r="C221" s="351" t="s">
        <v>485</v>
      </c>
      <c r="D221" s="352">
        <v>145.64132000000001</v>
      </c>
      <c r="E221" s="374">
        <v>145.56519900000001</v>
      </c>
      <c r="F221" s="374">
        <v>17.981366999999999</v>
      </c>
      <c r="G221" s="375"/>
      <c r="H221" s="352">
        <v>145.92043000000001</v>
      </c>
      <c r="I221" s="374">
        <v>145.87060500000001</v>
      </c>
      <c r="J221" s="374">
        <v>18.015812</v>
      </c>
      <c r="K221" s="375"/>
      <c r="L221" s="352">
        <v>145.164095</v>
      </c>
      <c r="M221" s="374">
        <v>145.10593299999999</v>
      </c>
      <c r="N221" s="374">
        <v>17.923082000000001</v>
      </c>
      <c r="O221" s="375"/>
      <c r="P221" s="352">
        <v>110.64389199999999</v>
      </c>
      <c r="Q221" s="374">
        <v>110.627118</v>
      </c>
      <c r="R221" s="374">
        <v>11.062711999999999</v>
      </c>
      <c r="S221" s="375"/>
    </row>
    <row r="222" spans="2:19" ht="15.75" customHeight="1">
      <c r="B222" s="903"/>
      <c r="C222" s="351" t="s">
        <v>486</v>
      </c>
      <c r="D222" s="352">
        <v>0</v>
      </c>
      <c r="E222" s="374">
        <v>0</v>
      </c>
      <c r="F222" s="374">
        <v>0</v>
      </c>
      <c r="G222" s="375"/>
      <c r="H222" s="352">
        <v>0</v>
      </c>
      <c r="I222" s="374">
        <v>0</v>
      </c>
      <c r="J222" s="374">
        <v>0</v>
      </c>
      <c r="K222" s="375"/>
      <c r="L222" s="352">
        <v>0</v>
      </c>
      <c r="M222" s="374">
        <v>0</v>
      </c>
      <c r="N222" s="374">
        <v>0</v>
      </c>
      <c r="O222" s="375"/>
      <c r="P222" s="352">
        <v>0</v>
      </c>
      <c r="Q222" s="374">
        <v>0</v>
      </c>
      <c r="R222" s="374">
        <v>0</v>
      </c>
      <c r="S222" s="375"/>
    </row>
    <row r="223" spans="2:19" ht="15.75" customHeight="1">
      <c r="B223" s="903"/>
      <c r="C223" s="351" t="s">
        <v>487</v>
      </c>
      <c r="D223" s="352">
        <v>91.056759999999997</v>
      </c>
      <c r="E223" s="374">
        <v>83.86497</v>
      </c>
      <c r="F223" s="374">
        <v>83.86497</v>
      </c>
      <c r="G223" s="375"/>
      <c r="H223" s="352">
        <v>93.838908000000004</v>
      </c>
      <c r="I223" s="374">
        <v>87.586371</v>
      </c>
      <c r="J223" s="374">
        <v>87.586371</v>
      </c>
      <c r="K223" s="375"/>
      <c r="L223" s="352">
        <v>130.46556799999999</v>
      </c>
      <c r="M223" s="374">
        <v>113.399281</v>
      </c>
      <c r="N223" s="374">
        <v>113.399281</v>
      </c>
      <c r="O223" s="375"/>
      <c r="P223" s="352">
        <v>14.770235</v>
      </c>
      <c r="Q223" s="374">
        <v>7.3876010000000001</v>
      </c>
      <c r="R223" s="374">
        <v>15.781008</v>
      </c>
      <c r="S223" s="375"/>
    </row>
    <row r="224" spans="2:19" ht="15.75" customHeight="1">
      <c r="B224" s="903"/>
      <c r="C224" s="351" t="s">
        <v>488</v>
      </c>
      <c r="D224" s="352">
        <v>3.1648499999999999</v>
      </c>
      <c r="E224" s="374">
        <v>3.1648499999999999</v>
      </c>
      <c r="F224" s="374">
        <v>7.9121249999999996</v>
      </c>
      <c r="G224" s="375"/>
      <c r="H224" s="352">
        <v>4.6999999999999997E-5</v>
      </c>
      <c r="I224" s="374">
        <v>4.6999999999999997E-5</v>
      </c>
      <c r="J224" s="374">
        <v>1.18E-4</v>
      </c>
      <c r="K224" s="375"/>
      <c r="L224" s="352">
        <v>0</v>
      </c>
      <c r="M224" s="374">
        <v>0</v>
      </c>
      <c r="N224" s="374">
        <v>0</v>
      </c>
      <c r="O224" s="375"/>
      <c r="P224" s="352">
        <v>8.6848999999999996E-2</v>
      </c>
      <c r="Q224" s="374">
        <v>8.6848999999999996E-2</v>
      </c>
      <c r="R224" s="374">
        <v>0.21712300000000001</v>
      </c>
      <c r="S224" s="375"/>
    </row>
    <row r="225" spans="2:19" ht="15.75" hidden="1" customHeight="1">
      <c r="B225" s="903"/>
      <c r="C225" s="357"/>
      <c r="D225" s="358"/>
      <c r="E225" s="377"/>
      <c r="F225" s="377"/>
      <c r="G225" s="378"/>
      <c r="H225" s="358"/>
      <c r="I225" s="377"/>
      <c r="J225" s="377"/>
      <c r="K225" s="378"/>
      <c r="L225" s="358"/>
      <c r="M225" s="377"/>
      <c r="N225" s="377"/>
      <c r="O225" s="378"/>
      <c r="P225" s="358"/>
      <c r="Q225" s="377"/>
      <c r="R225" s="377"/>
      <c r="S225" s="378"/>
    </row>
    <row r="226" spans="2:19" ht="15.75" customHeight="1" thickBot="1">
      <c r="B226" s="903"/>
      <c r="C226" s="361" t="s">
        <v>489</v>
      </c>
      <c r="D226" s="352">
        <v>2.2654380000000001</v>
      </c>
      <c r="E226" s="374">
        <v>2.2658680000000002</v>
      </c>
      <c r="F226" s="374">
        <v>2.2654339999999999</v>
      </c>
      <c r="G226" s="375"/>
      <c r="H226" s="352">
        <v>3.0632950000000001</v>
      </c>
      <c r="I226" s="374">
        <v>3.0637259999999999</v>
      </c>
      <c r="J226" s="374">
        <v>3.0632459999999999</v>
      </c>
      <c r="K226" s="375"/>
      <c r="L226" s="352">
        <v>3.0808580000000001</v>
      </c>
      <c r="M226" s="374">
        <v>3.081283</v>
      </c>
      <c r="N226" s="374">
        <v>3.0808360000000001</v>
      </c>
      <c r="O226" s="375"/>
      <c r="P226" s="352">
        <v>2.3164120000000001</v>
      </c>
      <c r="Q226" s="374">
        <v>2.2627899999999999</v>
      </c>
      <c r="R226" s="374">
        <v>2.262337</v>
      </c>
      <c r="S226" s="375"/>
    </row>
    <row r="227" spans="2:19" ht="18" customHeight="1" thickBot="1">
      <c r="B227" s="904"/>
      <c r="C227" s="379" t="s">
        <v>494</v>
      </c>
      <c r="D227" s="380"/>
      <c r="E227" s="381"/>
      <c r="F227" s="381"/>
      <c r="G227" s="382">
        <v>15.510660000000001</v>
      </c>
      <c r="H227" s="380"/>
      <c r="I227" s="381"/>
      <c r="J227" s="381"/>
      <c r="K227" s="382">
        <v>13.819108</v>
      </c>
      <c r="L227" s="380"/>
      <c r="M227" s="381"/>
      <c r="N227" s="381"/>
      <c r="O227" s="382">
        <v>21.134855000000002</v>
      </c>
      <c r="P227" s="380"/>
      <c r="Q227" s="381"/>
      <c r="R227" s="381"/>
      <c r="S227" s="382">
        <v>7.2733290000000013</v>
      </c>
    </row>
    <row r="228" spans="2:19" ht="18" customHeight="1">
      <c r="B228" s="369"/>
      <c r="D228" s="369" t="s">
        <v>491</v>
      </c>
    </row>
    <row r="229" spans="2:19" ht="18" customHeight="1">
      <c r="B229" s="369"/>
      <c r="D229" s="369" t="s">
        <v>495</v>
      </c>
    </row>
    <row r="230" spans="2:19" ht="18" customHeight="1" thickBot="1">
      <c r="D230" s="384" t="s">
        <v>496</v>
      </c>
    </row>
    <row r="231" spans="2:19" ht="32.25" customHeight="1" thickBot="1">
      <c r="B231" s="338"/>
      <c r="C231" s="342"/>
      <c r="D231" s="891" t="s">
        <v>467</v>
      </c>
      <c r="E231" s="786"/>
      <c r="F231" s="786"/>
      <c r="G231" s="786"/>
      <c r="H231" s="786"/>
      <c r="I231" s="786"/>
      <c r="J231" s="786"/>
      <c r="K231" s="786"/>
      <c r="L231" s="892" t="str">
        <f>$D$6</f>
        <v>Standardised Approach</v>
      </c>
      <c r="M231" s="786"/>
      <c r="N231" s="786"/>
      <c r="O231" s="786"/>
      <c r="P231" s="786"/>
      <c r="Q231" s="786"/>
      <c r="R231" s="786"/>
      <c r="S231" s="787"/>
    </row>
    <row r="232" spans="2:19" ht="32.25" customHeight="1" thickBot="1">
      <c r="B232" s="338"/>
      <c r="C232" s="342"/>
      <c r="D232" s="891" t="s">
        <v>12</v>
      </c>
      <c r="E232" s="892"/>
      <c r="F232" s="892"/>
      <c r="G232" s="893"/>
      <c r="H232" s="891" t="s">
        <v>13</v>
      </c>
      <c r="I232" s="892"/>
      <c r="J232" s="892"/>
      <c r="K232" s="893"/>
      <c r="L232" s="891" t="s">
        <v>14</v>
      </c>
      <c r="M232" s="892"/>
      <c r="N232" s="892"/>
      <c r="O232" s="893"/>
      <c r="P232" s="891" t="s">
        <v>15</v>
      </c>
      <c r="Q232" s="892"/>
      <c r="R232" s="892"/>
      <c r="S232" s="893"/>
    </row>
    <row r="233" spans="2:19" ht="51" customHeight="1">
      <c r="B233" s="345"/>
      <c r="C233" s="342"/>
      <c r="D233" s="894" t="s">
        <v>468</v>
      </c>
      <c r="E233" s="909" t="s">
        <v>469</v>
      </c>
      <c r="F233" s="911" t="s">
        <v>470</v>
      </c>
      <c r="G233" s="907" t="s">
        <v>493</v>
      </c>
      <c r="H233" s="894" t="s">
        <v>468</v>
      </c>
      <c r="I233" s="909" t="s">
        <v>469</v>
      </c>
      <c r="J233" s="911" t="s">
        <v>470</v>
      </c>
      <c r="K233" s="907" t="s">
        <v>493</v>
      </c>
      <c r="L233" s="894" t="s">
        <v>468</v>
      </c>
      <c r="M233" s="909" t="s">
        <v>469</v>
      </c>
      <c r="N233" s="911" t="s">
        <v>470</v>
      </c>
      <c r="O233" s="907" t="s">
        <v>493</v>
      </c>
      <c r="P233" s="894" t="s">
        <v>468</v>
      </c>
      <c r="Q233" s="909" t="s">
        <v>469</v>
      </c>
      <c r="R233" s="911" t="s">
        <v>470</v>
      </c>
      <c r="S233" s="907" t="s">
        <v>493</v>
      </c>
    </row>
    <row r="234" spans="2:19" ht="33" customHeight="1" thickBot="1">
      <c r="B234" s="371">
        <v>8</v>
      </c>
      <c r="C234" s="346" t="s">
        <v>11</v>
      </c>
      <c r="D234" s="895"/>
      <c r="E234" s="910"/>
      <c r="F234" s="912"/>
      <c r="G234" s="908"/>
      <c r="H234" s="895"/>
      <c r="I234" s="910"/>
      <c r="J234" s="912"/>
      <c r="K234" s="908"/>
      <c r="L234" s="895"/>
      <c r="M234" s="910"/>
      <c r="N234" s="912"/>
      <c r="O234" s="908"/>
      <c r="P234" s="895"/>
      <c r="Q234" s="910"/>
      <c r="R234" s="912"/>
      <c r="S234" s="908"/>
    </row>
    <row r="235" spans="2:19" ht="15.75" customHeight="1">
      <c r="B235" s="902" t="s">
        <v>709</v>
      </c>
      <c r="C235" s="347" t="s">
        <v>473</v>
      </c>
      <c r="D235" s="348">
        <v>3755.8820890000002</v>
      </c>
      <c r="E235" s="372">
        <v>4348.7639760000002</v>
      </c>
      <c r="F235" s="372">
        <v>42.720385</v>
      </c>
      <c r="G235" s="373"/>
      <c r="H235" s="348">
        <v>4695.2269059999999</v>
      </c>
      <c r="I235" s="372">
        <v>5279.5932599999996</v>
      </c>
      <c r="J235" s="372">
        <v>50.675503999999997</v>
      </c>
      <c r="K235" s="373"/>
      <c r="L235" s="348">
        <v>4395.8565710000003</v>
      </c>
      <c r="M235" s="372">
        <v>4973.8536979999999</v>
      </c>
      <c r="N235" s="372">
        <v>60.767437000000001</v>
      </c>
      <c r="O235" s="373"/>
      <c r="P235" s="348">
        <v>4457.9695190000002</v>
      </c>
      <c r="Q235" s="372">
        <v>5031.5826209999987</v>
      </c>
      <c r="R235" s="372">
        <v>71.049861000000007</v>
      </c>
      <c r="S235" s="373"/>
    </row>
    <row r="236" spans="2:19" ht="15.75" customHeight="1">
      <c r="B236" s="903"/>
      <c r="C236" s="351" t="s">
        <v>474</v>
      </c>
      <c r="D236" s="352">
        <v>209.16336200000001</v>
      </c>
      <c r="E236" s="374">
        <v>265.15548200000001</v>
      </c>
      <c r="F236" s="374">
        <v>53.357411999999997</v>
      </c>
      <c r="G236" s="375"/>
      <c r="H236" s="352">
        <v>222.30086900000001</v>
      </c>
      <c r="I236" s="374">
        <v>292.51314500000001</v>
      </c>
      <c r="J236" s="374">
        <v>58.826751000000002</v>
      </c>
      <c r="K236" s="375"/>
      <c r="L236" s="352">
        <v>224.48139</v>
      </c>
      <c r="M236" s="374">
        <v>293.56530400000003</v>
      </c>
      <c r="N236" s="374">
        <v>59.038552000000003</v>
      </c>
      <c r="O236" s="375"/>
      <c r="P236" s="352">
        <v>233.685485</v>
      </c>
      <c r="Q236" s="374">
        <v>302.10595000000001</v>
      </c>
      <c r="R236" s="374">
        <v>60.661453000000002</v>
      </c>
      <c r="S236" s="375"/>
    </row>
    <row r="237" spans="2:19" ht="15.75" customHeight="1">
      <c r="B237" s="903"/>
      <c r="C237" s="351" t="s">
        <v>475</v>
      </c>
      <c r="D237" s="352">
        <v>604.36782300000004</v>
      </c>
      <c r="E237" s="374">
        <v>58.680340000000001</v>
      </c>
      <c r="F237" s="374">
        <v>30.288726</v>
      </c>
      <c r="G237" s="375"/>
      <c r="H237" s="352">
        <v>596.31932099999995</v>
      </c>
      <c r="I237" s="374">
        <v>54.713985000000001</v>
      </c>
      <c r="J237" s="374">
        <v>29.547225000000001</v>
      </c>
      <c r="K237" s="375"/>
      <c r="L237" s="352">
        <v>613.38108599999998</v>
      </c>
      <c r="M237" s="374">
        <v>53.015923999999998</v>
      </c>
      <c r="N237" s="374">
        <v>28.846136999999999</v>
      </c>
      <c r="O237" s="375"/>
      <c r="P237" s="352">
        <v>625.51385600000003</v>
      </c>
      <c r="Q237" s="374">
        <v>66.093509999999995</v>
      </c>
      <c r="R237" s="374">
        <v>44.706032</v>
      </c>
      <c r="S237" s="375"/>
    </row>
    <row r="238" spans="2:19" ht="15.75" customHeight="1">
      <c r="B238" s="903"/>
      <c r="C238" s="351" t="s">
        <v>476</v>
      </c>
      <c r="D238" s="352">
        <v>0</v>
      </c>
      <c r="E238" s="374">
        <v>0</v>
      </c>
      <c r="F238" s="374">
        <v>0</v>
      </c>
      <c r="G238" s="375"/>
      <c r="H238" s="352">
        <v>0</v>
      </c>
      <c r="I238" s="374">
        <v>0</v>
      </c>
      <c r="J238" s="374">
        <v>0</v>
      </c>
      <c r="K238" s="375"/>
      <c r="L238" s="352">
        <v>0</v>
      </c>
      <c r="M238" s="374">
        <v>0</v>
      </c>
      <c r="N238" s="374">
        <v>0</v>
      </c>
      <c r="O238" s="375"/>
      <c r="P238" s="352">
        <v>0</v>
      </c>
      <c r="Q238" s="374">
        <v>0</v>
      </c>
      <c r="R238" s="374">
        <v>0</v>
      </c>
      <c r="S238" s="375"/>
    </row>
    <row r="239" spans="2:19" ht="15.75" customHeight="1">
      <c r="B239" s="903"/>
      <c r="C239" s="351" t="s">
        <v>477</v>
      </c>
      <c r="D239" s="352">
        <v>0</v>
      </c>
      <c r="E239" s="374">
        <v>0</v>
      </c>
      <c r="F239" s="374">
        <v>0</v>
      </c>
      <c r="G239" s="375"/>
      <c r="H239" s="352">
        <v>0</v>
      </c>
      <c r="I239" s="374">
        <v>0</v>
      </c>
      <c r="J239" s="374">
        <v>0</v>
      </c>
      <c r="K239" s="375"/>
      <c r="L239" s="352">
        <v>0</v>
      </c>
      <c r="M239" s="374">
        <v>0</v>
      </c>
      <c r="N239" s="374">
        <v>0</v>
      </c>
      <c r="O239" s="375"/>
      <c r="P239" s="352">
        <v>0</v>
      </c>
      <c r="Q239" s="374">
        <v>0</v>
      </c>
      <c r="R239" s="374">
        <v>0</v>
      </c>
      <c r="S239" s="375"/>
    </row>
    <row r="240" spans="2:19" ht="15.75" customHeight="1">
      <c r="B240" s="903"/>
      <c r="C240" s="351" t="s">
        <v>478</v>
      </c>
      <c r="D240" s="352">
        <v>47.879123999999997</v>
      </c>
      <c r="E240" s="374">
        <v>30.709757</v>
      </c>
      <c r="F240" s="374">
        <v>17.952486</v>
      </c>
      <c r="G240" s="375"/>
      <c r="H240" s="352">
        <v>150.792406</v>
      </c>
      <c r="I240" s="374">
        <v>117.706236</v>
      </c>
      <c r="J240" s="374">
        <v>57.618150999999997</v>
      </c>
      <c r="K240" s="375"/>
      <c r="L240" s="352">
        <v>115.922725</v>
      </c>
      <c r="M240" s="374">
        <v>73.204215000000005</v>
      </c>
      <c r="N240" s="374">
        <v>53.154895000000003</v>
      </c>
      <c r="O240" s="375"/>
      <c r="P240" s="352">
        <v>114.700171</v>
      </c>
      <c r="Q240" s="374">
        <v>72.974581999999998</v>
      </c>
      <c r="R240" s="374">
        <v>30.764690000000002</v>
      </c>
      <c r="S240" s="375"/>
    </row>
    <row r="241" spans="2:19" ht="15.75" customHeight="1">
      <c r="B241" s="903"/>
      <c r="C241" s="351" t="s">
        <v>479</v>
      </c>
      <c r="D241" s="352">
        <v>2845.1979719999999</v>
      </c>
      <c r="E241" s="374">
        <v>2345.9677860000002</v>
      </c>
      <c r="F241" s="374">
        <v>2345.787691</v>
      </c>
      <c r="G241" s="375"/>
      <c r="H241" s="352">
        <v>3035.8297929999999</v>
      </c>
      <c r="I241" s="374">
        <v>2512.543678</v>
      </c>
      <c r="J241" s="374">
        <v>2510.3669639999998</v>
      </c>
      <c r="K241" s="375"/>
      <c r="L241" s="352">
        <v>2994.809186</v>
      </c>
      <c r="M241" s="374">
        <v>2509.1802480000001</v>
      </c>
      <c r="N241" s="374">
        <v>2507.4445730000002</v>
      </c>
      <c r="O241" s="375"/>
      <c r="P241" s="352">
        <v>2972.7813230000002</v>
      </c>
      <c r="Q241" s="374">
        <v>2461.0296199999998</v>
      </c>
      <c r="R241" s="374">
        <v>2459.9624010000002</v>
      </c>
      <c r="S241" s="375"/>
    </row>
    <row r="242" spans="2:19" ht="15.75" customHeight="1">
      <c r="B242" s="903"/>
      <c r="C242" s="355" t="s">
        <v>480</v>
      </c>
      <c r="D242" s="352">
        <v>1432.383321</v>
      </c>
      <c r="E242" s="374">
        <v>1167.2317479999999</v>
      </c>
      <c r="F242" s="374">
        <v>1167.227404</v>
      </c>
      <c r="G242" s="375"/>
      <c r="H242" s="352">
        <v>1455.929425</v>
      </c>
      <c r="I242" s="374">
        <v>1162.202714</v>
      </c>
      <c r="J242" s="374">
        <v>1162.202714</v>
      </c>
      <c r="K242" s="375"/>
      <c r="L242" s="352">
        <v>1519.637138</v>
      </c>
      <c r="M242" s="374">
        <v>1229.59013</v>
      </c>
      <c r="N242" s="374">
        <v>1229.5432820000001</v>
      </c>
      <c r="O242" s="375"/>
      <c r="P242" s="352">
        <v>1542.242454</v>
      </c>
      <c r="Q242" s="374">
        <v>1235.6792539999999</v>
      </c>
      <c r="R242" s="374">
        <v>1235.6792539999999</v>
      </c>
      <c r="S242" s="375"/>
    </row>
    <row r="243" spans="2:19" ht="15.75" customHeight="1">
      <c r="B243" s="903"/>
      <c r="C243" s="351" t="s">
        <v>481</v>
      </c>
      <c r="D243" s="352">
        <v>3677.3972140000001</v>
      </c>
      <c r="E243" s="374">
        <v>2855.894839</v>
      </c>
      <c r="F243" s="374">
        <v>2141.9152089999998</v>
      </c>
      <c r="G243" s="375"/>
      <c r="H243" s="352">
        <v>3595.0405719999999</v>
      </c>
      <c r="I243" s="374">
        <v>2778.0819080000001</v>
      </c>
      <c r="J243" s="374">
        <v>2083.5471480000001</v>
      </c>
      <c r="K243" s="375"/>
      <c r="L243" s="352">
        <v>3560.9259550000002</v>
      </c>
      <c r="M243" s="374">
        <v>2736.540035</v>
      </c>
      <c r="N243" s="374">
        <v>2052.382877</v>
      </c>
      <c r="O243" s="375"/>
      <c r="P243" s="352">
        <v>3607.2928579999998</v>
      </c>
      <c r="Q243" s="374">
        <v>2760.0116699999999</v>
      </c>
      <c r="R243" s="374">
        <v>2069.955101</v>
      </c>
      <c r="S243" s="375"/>
    </row>
    <row r="244" spans="2:19" ht="15.75" customHeight="1">
      <c r="B244" s="903"/>
      <c r="C244" s="355" t="s">
        <v>480</v>
      </c>
      <c r="D244" s="352">
        <v>87.550306000000006</v>
      </c>
      <c r="E244" s="374">
        <v>78.631964999999994</v>
      </c>
      <c r="F244" s="374">
        <v>58.968051000000003</v>
      </c>
      <c r="G244" s="375"/>
      <c r="H244" s="352">
        <v>80.908908999999994</v>
      </c>
      <c r="I244" s="374">
        <v>71.456130999999999</v>
      </c>
      <c r="J244" s="374">
        <v>53.577813999999996</v>
      </c>
      <c r="K244" s="375"/>
      <c r="L244" s="352">
        <v>78.419634000000002</v>
      </c>
      <c r="M244" s="374">
        <v>69.215941000000001</v>
      </c>
      <c r="N244" s="374">
        <v>51.889806</v>
      </c>
      <c r="O244" s="375"/>
      <c r="P244" s="352">
        <v>81.160225999999994</v>
      </c>
      <c r="Q244" s="374">
        <v>71.126473000000004</v>
      </c>
      <c r="R244" s="374">
        <v>53.291291999999999</v>
      </c>
      <c r="S244" s="375"/>
    </row>
    <row r="245" spans="2:19" ht="15.75" customHeight="1">
      <c r="B245" s="903"/>
      <c r="C245" s="351" t="s">
        <v>482</v>
      </c>
      <c r="D245" s="352">
        <v>1146.4332280000001</v>
      </c>
      <c r="E245" s="374">
        <v>1142.4907459999999</v>
      </c>
      <c r="F245" s="374">
        <v>399.87176099999999</v>
      </c>
      <c r="G245" s="375"/>
      <c r="H245" s="352">
        <v>1214.498722</v>
      </c>
      <c r="I245" s="374">
        <v>1208.4022520000001</v>
      </c>
      <c r="J245" s="374">
        <v>422.940789</v>
      </c>
      <c r="K245" s="375"/>
      <c r="L245" s="352">
        <v>1251.5029830000001</v>
      </c>
      <c r="M245" s="374">
        <v>1245.0999629999999</v>
      </c>
      <c r="N245" s="374">
        <v>435.784987</v>
      </c>
      <c r="O245" s="375"/>
      <c r="P245" s="352">
        <v>1323.53772</v>
      </c>
      <c r="Q245" s="374">
        <v>1317.462628</v>
      </c>
      <c r="R245" s="374">
        <v>461.11192</v>
      </c>
      <c r="S245" s="375"/>
    </row>
    <row r="246" spans="2:19" ht="15.75" customHeight="1">
      <c r="B246" s="903"/>
      <c r="C246" s="355" t="s">
        <v>480</v>
      </c>
      <c r="D246" s="352">
        <v>6.364045</v>
      </c>
      <c r="E246" s="374">
        <v>6.0955909999999998</v>
      </c>
      <c r="F246" s="374">
        <v>2.1334569999999999</v>
      </c>
      <c r="G246" s="375"/>
      <c r="H246" s="352">
        <v>7.6510410000000002</v>
      </c>
      <c r="I246" s="374">
        <v>7.3165459999999998</v>
      </c>
      <c r="J246" s="374">
        <v>2.560791</v>
      </c>
      <c r="K246" s="375"/>
      <c r="L246" s="352">
        <v>8.2113589999999999</v>
      </c>
      <c r="M246" s="374">
        <v>7.872312</v>
      </c>
      <c r="N246" s="374">
        <v>2.755309</v>
      </c>
      <c r="O246" s="375"/>
      <c r="P246" s="352">
        <v>6.9381959999999996</v>
      </c>
      <c r="Q246" s="374">
        <v>6.684069</v>
      </c>
      <c r="R246" s="374">
        <v>2.3394240000000002</v>
      </c>
      <c r="S246" s="375"/>
    </row>
    <row r="247" spans="2:19" ht="15.75" customHeight="1">
      <c r="B247" s="903"/>
      <c r="C247" s="351" t="s">
        <v>483</v>
      </c>
      <c r="D247" s="352">
        <v>443.18681700000002</v>
      </c>
      <c r="E247" s="374">
        <v>175.04852700000001</v>
      </c>
      <c r="F247" s="374">
        <v>185.33535800000001</v>
      </c>
      <c r="G247" s="376">
        <v>255.29007100000001</v>
      </c>
      <c r="H247" s="352">
        <v>482.03705200000002</v>
      </c>
      <c r="I247" s="374">
        <v>230.67173600000001</v>
      </c>
      <c r="J247" s="374">
        <v>264.07325700000001</v>
      </c>
      <c r="K247" s="376">
        <v>236.98244299999999</v>
      </c>
      <c r="L247" s="352">
        <v>483.76619699999998</v>
      </c>
      <c r="M247" s="374">
        <v>227.73662100000001</v>
      </c>
      <c r="N247" s="374">
        <v>266.77171399999997</v>
      </c>
      <c r="O247" s="376">
        <v>237.039963</v>
      </c>
      <c r="P247" s="352">
        <v>438.822788</v>
      </c>
      <c r="Q247" s="374">
        <v>214.556252</v>
      </c>
      <c r="R247" s="374">
        <v>254.144947</v>
      </c>
      <c r="S247" s="376">
        <v>206.19465299999999</v>
      </c>
    </row>
    <row r="248" spans="2:19" ht="15.75" customHeight="1">
      <c r="B248" s="903"/>
      <c r="C248" s="351" t="s">
        <v>484</v>
      </c>
      <c r="D248" s="352">
        <v>36.298186999999999</v>
      </c>
      <c r="E248" s="374">
        <v>21.688231999999999</v>
      </c>
      <c r="F248" s="374">
        <v>32.532347000000001</v>
      </c>
      <c r="G248" s="375"/>
      <c r="H248" s="352">
        <v>48.407097999999998</v>
      </c>
      <c r="I248" s="374">
        <v>38.726424999999999</v>
      </c>
      <c r="J248" s="374">
        <v>58.089637000000003</v>
      </c>
      <c r="K248" s="375"/>
      <c r="L248" s="352">
        <v>42.506791</v>
      </c>
      <c r="M248" s="374">
        <v>37.297015000000002</v>
      </c>
      <c r="N248" s="374">
        <v>55.945521999999997</v>
      </c>
      <c r="O248" s="375"/>
      <c r="P248" s="352">
        <v>55.660981999999997</v>
      </c>
      <c r="Q248" s="374">
        <v>47.945177999999999</v>
      </c>
      <c r="R248" s="374">
        <v>71.917767999999995</v>
      </c>
      <c r="S248" s="375"/>
    </row>
    <row r="249" spans="2:19" ht="15.75" customHeight="1">
      <c r="B249" s="903"/>
      <c r="C249" s="351" t="s">
        <v>485</v>
      </c>
      <c r="D249" s="352">
        <v>0</v>
      </c>
      <c r="E249" s="374">
        <v>0</v>
      </c>
      <c r="F249" s="374">
        <v>0</v>
      </c>
      <c r="G249" s="375"/>
      <c r="H249" s="352">
        <v>0</v>
      </c>
      <c r="I249" s="374">
        <v>0</v>
      </c>
      <c r="J249" s="374">
        <v>0</v>
      </c>
      <c r="K249" s="375"/>
      <c r="L249" s="352">
        <v>0</v>
      </c>
      <c r="M249" s="374">
        <v>0</v>
      </c>
      <c r="N249" s="374">
        <v>0</v>
      </c>
      <c r="O249" s="375"/>
      <c r="P249" s="352">
        <v>0</v>
      </c>
      <c r="Q249" s="374">
        <v>0</v>
      </c>
      <c r="R249" s="374">
        <v>0</v>
      </c>
      <c r="S249" s="375"/>
    </row>
    <row r="250" spans="2:19" ht="15.75" customHeight="1">
      <c r="B250" s="903"/>
      <c r="C250" s="351" t="s">
        <v>486</v>
      </c>
      <c r="D250" s="352">
        <v>0</v>
      </c>
      <c r="E250" s="374">
        <v>0</v>
      </c>
      <c r="F250" s="374">
        <v>0</v>
      </c>
      <c r="G250" s="375"/>
      <c r="H250" s="352">
        <v>0</v>
      </c>
      <c r="I250" s="374">
        <v>0</v>
      </c>
      <c r="J250" s="374">
        <v>0</v>
      </c>
      <c r="K250" s="375"/>
      <c r="L250" s="352">
        <v>0</v>
      </c>
      <c r="M250" s="374">
        <v>0</v>
      </c>
      <c r="N250" s="374">
        <v>0</v>
      </c>
      <c r="O250" s="375"/>
      <c r="P250" s="352">
        <v>0</v>
      </c>
      <c r="Q250" s="374">
        <v>0</v>
      </c>
      <c r="R250" s="374">
        <v>0</v>
      </c>
      <c r="S250" s="375"/>
    </row>
    <row r="251" spans="2:19" ht="15.75" customHeight="1">
      <c r="B251" s="903"/>
      <c r="C251" s="351" t="s">
        <v>487</v>
      </c>
      <c r="D251" s="352">
        <v>0</v>
      </c>
      <c r="E251" s="374">
        <v>0</v>
      </c>
      <c r="F251" s="374">
        <v>0</v>
      </c>
      <c r="G251" s="375"/>
      <c r="H251" s="352">
        <v>0</v>
      </c>
      <c r="I251" s="374">
        <v>0</v>
      </c>
      <c r="J251" s="374">
        <v>0</v>
      </c>
      <c r="K251" s="375"/>
      <c r="L251" s="352">
        <v>0</v>
      </c>
      <c r="M251" s="374">
        <v>0</v>
      </c>
      <c r="N251" s="374">
        <v>0</v>
      </c>
      <c r="O251" s="375"/>
      <c r="P251" s="352">
        <v>0.61893900000000002</v>
      </c>
      <c r="Q251" s="374">
        <v>0.61893900000000002</v>
      </c>
      <c r="R251" s="374">
        <v>7.7367340000000002</v>
      </c>
      <c r="S251" s="375"/>
    </row>
    <row r="252" spans="2:19" ht="15.75" customHeight="1">
      <c r="B252" s="903"/>
      <c r="C252" s="351" t="s">
        <v>488</v>
      </c>
      <c r="D252" s="352">
        <v>9.2230229999999995</v>
      </c>
      <c r="E252" s="374">
        <v>9.2230229999999995</v>
      </c>
      <c r="F252" s="374">
        <v>9.2230229999999995</v>
      </c>
      <c r="G252" s="375"/>
      <c r="H252" s="352">
        <v>1.5903799999999999</v>
      </c>
      <c r="I252" s="374">
        <v>1.5883799999999999</v>
      </c>
      <c r="J252" s="374">
        <v>1.5883799999999999</v>
      </c>
      <c r="K252" s="375"/>
      <c r="L252" s="352">
        <v>1.578425</v>
      </c>
      <c r="M252" s="374">
        <v>1.578425</v>
      </c>
      <c r="N252" s="374">
        <v>1.578425</v>
      </c>
      <c r="O252" s="375"/>
      <c r="P252" s="352">
        <v>1.7438640000000001</v>
      </c>
      <c r="Q252" s="374">
        <v>1.7438640000000001</v>
      </c>
      <c r="R252" s="374">
        <v>1.7438640000000001</v>
      </c>
      <c r="S252" s="375"/>
    </row>
    <row r="253" spans="2:19" ht="15.75" hidden="1" customHeight="1">
      <c r="B253" s="903"/>
      <c r="C253" s="357"/>
      <c r="D253" s="358"/>
      <c r="E253" s="377"/>
      <c r="F253" s="377"/>
      <c r="G253" s="378"/>
      <c r="H253" s="358"/>
      <c r="I253" s="377"/>
      <c r="J253" s="377"/>
      <c r="K253" s="378"/>
      <c r="L253" s="358"/>
      <c r="M253" s="377"/>
      <c r="N253" s="377"/>
      <c r="O253" s="378"/>
      <c r="P253" s="358"/>
      <c r="Q253" s="377"/>
      <c r="R253" s="377"/>
      <c r="S253" s="378"/>
    </row>
    <row r="254" spans="2:19" ht="15.75" customHeight="1" thickBot="1">
      <c r="B254" s="903"/>
      <c r="C254" s="361" t="s">
        <v>489</v>
      </c>
      <c r="D254" s="352">
        <v>541.76610000000005</v>
      </c>
      <c r="E254" s="374">
        <v>532.60577499999999</v>
      </c>
      <c r="F254" s="374">
        <v>222.546899</v>
      </c>
      <c r="G254" s="375"/>
      <c r="H254" s="352">
        <v>547.12765200000001</v>
      </c>
      <c r="I254" s="374">
        <v>539.00519599999996</v>
      </c>
      <c r="J254" s="374">
        <v>242.35222200000001</v>
      </c>
      <c r="K254" s="375"/>
      <c r="L254" s="352">
        <v>540.87740099999996</v>
      </c>
      <c r="M254" s="374">
        <v>527.20794000000001</v>
      </c>
      <c r="N254" s="374">
        <v>239.60865000000001</v>
      </c>
      <c r="O254" s="375"/>
      <c r="P254" s="352">
        <v>621.35560799999996</v>
      </c>
      <c r="Q254" s="374">
        <v>605.70891800000004</v>
      </c>
      <c r="R254" s="374">
        <v>225.30998700000001</v>
      </c>
      <c r="S254" s="375"/>
    </row>
    <row r="255" spans="2:19" ht="18" customHeight="1" thickBot="1">
      <c r="B255" s="904"/>
      <c r="C255" s="379" t="s">
        <v>494</v>
      </c>
      <c r="D255" s="380"/>
      <c r="E255" s="381"/>
      <c r="F255" s="381"/>
      <c r="G255" s="382">
        <v>357.96396199999998</v>
      </c>
      <c r="H255" s="380"/>
      <c r="I255" s="381"/>
      <c r="J255" s="381"/>
      <c r="K255" s="382">
        <v>336.98577800000004</v>
      </c>
      <c r="L255" s="380"/>
      <c r="M255" s="381"/>
      <c r="N255" s="381"/>
      <c r="O255" s="382">
        <v>341.46673100000004</v>
      </c>
      <c r="P255" s="380"/>
      <c r="Q255" s="381"/>
      <c r="R255" s="381"/>
      <c r="S255" s="382">
        <v>318.53959899999995</v>
      </c>
    </row>
    <row r="256" spans="2:19" ht="18" customHeight="1">
      <c r="B256" s="369"/>
      <c r="D256" s="369" t="s">
        <v>491</v>
      </c>
    </row>
    <row r="257" spans="2:19" ht="18" customHeight="1">
      <c r="B257" s="369"/>
      <c r="D257" s="369" t="s">
        <v>495</v>
      </c>
    </row>
    <row r="258" spans="2:19" ht="18" customHeight="1" thickBot="1">
      <c r="D258" s="384" t="s">
        <v>496</v>
      </c>
    </row>
    <row r="259" spans="2:19" ht="32.25" customHeight="1" thickBot="1">
      <c r="B259" s="338"/>
      <c r="C259" s="342"/>
      <c r="D259" s="891" t="s">
        <v>467</v>
      </c>
      <c r="E259" s="786"/>
      <c r="F259" s="786"/>
      <c r="G259" s="786"/>
      <c r="H259" s="786"/>
      <c r="I259" s="786"/>
      <c r="J259" s="786"/>
      <c r="K259" s="786"/>
      <c r="L259" s="892" t="str">
        <f>$D$6</f>
        <v>Standardised Approach</v>
      </c>
      <c r="M259" s="786"/>
      <c r="N259" s="786"/>
      <c r="O259" s="786"/>
      <c r="P259" s="786"/>
      <c r="Q259" s="786"/>
      <c r="R259" s="786"/>
      <c r="S259" s="787"/>
    </row>
    <row r="260" spans="2:19" ht="32.25" customHeight="1" thickBot="1">
      <c r="B260" s="338"/>
      <c r="C260" s="342"/>
      <c r="D260" s="891" t="s">
        <v>12</v>
      </c>
      <c r="E260" s="892"/>
      <c r="F260" s="892"/>
      <c r="G260" s="893"/>
      <c r="H260" s="891" t="s">
        <v>13</v>
      </c>
      <c r="I260" s="892"/>
      <c r="J260" s="892"/>
      <c r="K260" s="893"/>
      <c r="L260" s="891" t="s">
        <v>14</v>
      </c>
      <c r="M260" s="892"/>
      <c r="N260" s="892"/>
      <c r="O260" s="893"/>
      <c r="P260" s="891" t="s">
        <v>15</v>
      </c>
      <c r="Q260" s="892"/>
      <c r="R260" s="892"/>
      <c r="S260" s="893"/>
    </row>
    <row r="261" spans="2:19" ht="51" customHeight="1">
      <c r="B261" s="345"/>
      <c r="C261" s="342"/>
      <c r="D261" s="894" t="s">
        <v>468</v>
      </c>
      <c r="E261" s="909" t="s">
        <v>469</v>
      </c>
      <c r="F261" s="911" t="s">
        <v>470</v>
      </c>
      <c r="G261" s="907" t="s">
        <v>493</v>
      </c>
      <c r="H261" s="894" t="s">
        <v>468</v>
      </c>
      <c r="I261" s="909" t="s">
        <v>469</v>
      </c>
      <c r="J261" s="911" t="s">
        <v>470</v>
      </c>
      <c r="K261" s="907" t="s">
        <v>493</v>
      </c>
      <c r="L261" s="894" t="s">
        <v>468</v>
      </c>
      <c r="M261" s="909" t="s">
        <v>469</v>
      </c>
      <c r="N261" s="911" t="s">
        <v>470</v>
      </c>
      <c r="O261" s="907" t="s">
        <v>493</v>
      </c>
      <c r="P261" s="894" t="s">
        <v>468</v>
      </c>
      <c r="Q261" s="909" t="s">
        <v>469</v>
      </c>
      <c r="R261" s="911" t="s">
        <v>470</v>
      </c>
      <c r="S261" s="907" t="s">
        <v>493</v>
      </c>
    </row>
    <row r="262" spans="2:19" ht="33" customHeight="1" thickBot="1">
      <c r="B262" s="371">
        <v>9</v>
      </c>
      <c r="C262" s="346" t="s">
        <v>11</v>
      </c>
      <c r="D262" s="895"/>
      <c r="E262" s="910"/>
      <c r="F262" s="912"/>
      <c r="G262" s="908"/>
      <c r="H262" s="895"/>
      <c r="I262" s="910"/>
      <c r="J262" s="912"/>
      <c r="K262" s="908"/>
      <c r="L262" s="895"/>
      <c r="M262" s="910"/>
      <c r="N262" s="912"/>
      <c r="O262" s="908"/>
      <c r="P262" s="895"/>
      <c r="Q262" s="910"/>
      <c r="R262" s="912"/>
      <c r="S262" s="908"/>
    </row>
    <row r="263" spans="2:19" ht="15.75" customHeight="1">
      <c r="B263" s="902" t="s">
        <v>711</v>
      </c>
      <c r="C263" s="347" t="s">
        <v>473</v>
      </c>
      <c r="D263" s="348">
        <v>1228.832265</v>
      </c>
      <c r="E263" s="372">
        <v>810.56795699999998</v>
      </c>
      <c r="F263" s="372">
        <v>1.9408179999999999</v>
      </c>
      <c r="G263" s="373"/>
      <c r="H263" s="348">
        <v>1411.404777</v>
      </c>
      <c r="I263" s="372">
        <v>932.01187800000002</v>
      </c>
      <c r="J263" s="372">
        <v>2.9038529999999998</v>
      </c>
      <c r="K263" s="373"/>
      <c r="L263" s="348">
        <v>1246.9825969999999</v>
      </c>
      <c r="M263" s="372">
        <v>685.28832399999999</v>
      </c>
      <c r="N263" s="372">
        <v>0.969611</v>
      </c>
      <c r="O263" s="373"/>
      <c r="P263" s="348">
        <v>1254.1069729999999</v>
      </c>
      <c r="Q263" s="372">
        <v>964.62178300000005</v>
      </c>
      <c r="R263" s="372">
        <v>1.573798</v>
      </c>
      <c r="S263" s="373"/>
    </row>
    <row r="264" spans="2:19" ht="15.75" customHeight="1">
      <c r="B264" s="903"/>
      <c r="C264" s="351" t="s">
        <v>474</v>
      </c>
      <c r="D264" s="352">
        <v>0</v>
      </c>
      <c r="E264" s="374">
        <v>0</v>
      </c>
      <c r="F264" s="374">
        <v>0</v>
      </c>
      <c r="G264" s="375"/>
      <c r="H264" s="352">
        <v>0</v>
      </c>
      <c r="I264" s="374">
        <v>0</v>
      </c>
      <c r="J264" s="374">
        <v>0</v>
      </c>
      <c r="K264" s="375"/>
      <c r="L264" s="352">
        <v>0</v>
      </c>
      <c r="M264" s="374">
        <v>0</v>
      </c>
      <c r="N264" s="374">
        <v>0</v>
      </c>
      <c r="O264" s="375"/>
      <c r="P264" s="352">
        <v>0</v>
      </c>
      <c r="Q264" s="374">
        <v>0</v>
      </c>
      <c r="R264" s="374">
        <v>0</v>
      </c>
      <c r="S264" s="375"/>
    </row>
    <row r="265" spans="2:19" ht="15.75" customHeight="1">
      <c r="B265" s="903"/>
      <c r="C265" s="351" t="s">
        <v>475</v>
      </c>
      <c r="D265" s="352">
        <v>0</v>
      </c>
      <c r="E265" s="374">
        <v>0</v>
      </c>
      <c r="F265" s="374">
        <v>0</v>
      </c>
      <c r="G265" s="375"/>
      <c r="H265" s="352">
        <v>0</v>
      </c>
      <c r="I265" s="374">
        <v>0</v>
      </c>
      <c r="J265" s="374">
        <v>0</v>
      </c>
      <c r="K265" s="375"/>
      <c r="L265" s="352">
        <v>0</v>
      </c>
      <c r="M265" s="374">
        <v>0</v>
      </c>
      <c r="N265" s="374">
        <v>0</v>
      </c>
      <c r="O265" s="375"/>
      <c r="P265" s="352">
        <v>0</v>
      </c>
      <c r="Q265" s="374">
        <v>0</v>
      </c>
      <c r="R265" s="374">
        <v>0</v>
      </c>
      <c r="S265" s="375"/>
    </row>
    <row r="266" spans="2:19" ht="15.75" customHeight="1">
      <c r="B266" s="903"/>
      <c r="C266" s="351" t="s">
        <v>476</v>
      </c>
      <c r="D266" s="352">
        <v>5.0000000000000002E-5</v>
      </c>
      <c r="E266" s="374">
        <v>3.8940480000000002</v>
      </c>
      <c r="F266" s="374">
        <v>0</v>
      </c>
      <c r="G266" s="375"/>
      <c r="H266" s="352">
        <v>0</v>
      </c>
      <c r="I266" s="374">
        <v>10.694648000000001</v>
      </c>
      <c r="J266" s="374">
        <v>0</v>
      </c>
      <c r="K266" s="375"/>
      <c r="L266" s="352">
        <v>5.0000000000000002E-5</v>
      </c>
      <c r="M266" s="374">
        <v>15.317504</v>
      </c>
      <c r="N266" s="374">
        <v>0</v>
      </c>
      <c r="O266" s="375"/>
      <c r="P266" s="352">
        <v>0</v>
      </c>
      <c r="Q266" s="374">
        <v>17.160883999999999</v>
      </c>
      <c r="R266" s="374">
        <v>0</v>
      </c>
      <c r="S266" s="375"/>
    </row>
    <row r="267" spans="2:19" ht="15.75" customHeight="1">
      <c r="B267" s="903"/>
      <c r="C267" s="351" t="s">
        <v>477</v>
      </c>
      <c r="D267" s="352">
        <v>16.384972999999999</v>
      </c>
      <c r="E267" s="374">
        <v>16.384876999999999</v>
      </c>
      <c r="F267" s="374">
        <v>0</v>
      </c>
      <c r="G267" s="375"/>
      <c r="H267" s="352">
        <v>0</v>
      </c>
      <c r="I267" s="374">
        <v>0</v>
      </c>
      <c r="J267" s="374">
        <v>0</v>
      </c>
      <c r="K267" s="375"/>
      <c r="L267" s="352">
        <v>0</v>
      </c>
      <c r="M267" s="374">
        <v>0</v>
      </c>
      <c r="N267" s="374">
        <v>0</v>
      </c>
      <c r="O267" s="375"/>
      <c r="P267" s="352">
        <v>0</v>
      </c>
      <c r="Q267" s="374">
        <v>0</v>
      </c>
      <c r="R267" s="374">
        <v>0</v>
      </c>
      <c r="S267" s="375"/>
    </row>
    <row r="268" spans="2:19" ht="15.75" customHeight="1">
      <c r="B268" s="903"/>
      <c r="C268" s="351" t="s">
        <v>478</v>
      </c>
      <c r="D268" s="352">
        <v>468.80022600000001</v>
      </c>
      <c r="E268" s="374">
        <v>172.695277</v>
      </c>
      <c r="F268" s="374">
        <v>74.856919000000005</v>
      </c>
      <c r="G268" s="375"/>
      <c r="H268" s="352">
        <v>396.20797900000002</v>
      </c>
      <c r="I268" s="374">
        <v>203.677482</v>
      </c>
      <c r="J268" s="374">
        <v>90.073086000000004</v>
      </c>
      <c r="K268" s="375"/>
      <c r="L268" s="352">
        <v>483.89737600000001</v>
      </c>
      <c r="M268" s="374">
        <v>291.24644000000001</v>
      </c>
      <c r="N268" s="374">
        <v>104.52498799999999</v>
      </c>
      <c r="O268" s="375"/>
      <c r="P268" s="352">
        <v>1698.371022</v>
      </c>
      <c r="Q268" s="374">
        <v>904.73417800000004</v>
      </c>
      <c r="R268" s="374">
        <v>249.953836</v>
      </c>
      <c r="S268" s="375"/>
    </row>
    <row r="269" spans="2:19" ht="15.75" customHeight="1">
      <c r="B269" s="903"/>
      <c r="C269" s="351" t="s">
        <v>479</v>
      </c>
      <c r="D269" s="352">
        <v>2060.8095020000001</v>
      </c>
      <c r="E269" s="374">
        <v>1644.7988740000001</v>
      </c>
      <c r="F269" s="374">
        <v>1519.4774170000001</v>
      </c>
      <c r="G269" s="375"/>
      <c r="H269" s="352">
        <v>1948.468652</v>
      </c>
      <c r="I269" s="374">
        <v>1390.4332380000001</v>
      </c>
      <c r="J269" s="374">
        <v>1315.0730639999999</v>
      </c>
      <c r="K269" s="375"/>
      <c r="L269" s="352">
        <v>2331.4219189999999</v>
      </c>
      <c r="M269" s="374">
        <v>1731.7697350000001</v>
      </c>
      <c r="N269" s="374">
        <v>1621.897101</v>
      </c>
      <c r="O269" s="375"/>
      <c r="P269" s="352">
        <v>1578.5128119999999</v>
      </c>
      <c r="Q269" s="374">
        <v>1090.8603459999999</v>
      </c>
      <c r="R269" s="374">
        <v>1045.3010589999999</v>
      </c>
      <c r="S269" s="375"/>
    </row>
    <row r="270" spans="2:19" ht="15.75" customHeight="1">
      <c r="B270" s="903"/>
      <c r="C270" s="355" t="s">
        <v>480</v>
      </c>
      <c r="D270" s="352">
        <v>5.8199769999999997</v>
      </c>
      <c r="E270" s="374">
        <v>5.7398699999999998</v>
      </c>
      <c r="F270" s="374">
        <v>3.944213</v>
      </c>
      <c r="G270" s="375"/>
      <c r="H270" s="352">
        <v>69.082415999999995</v>
      </c>
      <c r="I270" s="374">
        <v>41.402459</v>
      </c>
      <c r="J270" s="374">
        <v>33.290911000000001</v>
      </c>
      <c r="K270" s="375"/>
      <c r="L270" s="352">
        <v>75.813185000000004</v>
      </c>
      <c r="M270" s="374">
        <v>64.103403</v>
      </c>
      <c r="N270" s="374">
        <v>54.798091999999997</v>
      </c>
      <c r="O270" s="375"/>
      <c r="P270" s="352">
        <v>16.522155000000001</v>
      </c>
      <c r="Q270" s="374">
        <v>16.522127999999999</v>
      </c>
      <c r="R270" s="374">
        <v>16.519342999999999</v>
      </c>
      <c r="S270" s="375"/>
    </row>
    <row r="271" spans="2:19" ht="15.75" customHeight="1">
      <c r="B271" s="903"/>
      <c r="C271" s="351" t="s">
        <v>481</v>
      </c>
      <c r="D271" s="352">
        <v>4.320557</v>
      </c>
      <c r="E271" s="374">
        <v>3.1968190000000001</v>
      </c>
      <c r="F271" s="374">
        <v>2.3975360000000001</v>
      </c>
      <c r="G271" s="375"/>
      <c r="H271" s="352">
        <v>13.082749</v>
      </c>
      <c r="I271" s="374">
        <v>7.1200320000000001</v>
      </c>
      <c r="J271" s="374">
        <v>5.3399450000000002</v>
      </c>
      <c r="K271" s="375"/>
      <c r="L271" s="352">
        <v>14.735863999999999</v>
      </c>
      <c r="M271" s="374">
        <v>8.2894129999999997</v>
      </c>
      <c r="N271" s="374">
        <v>6.2169749999999997</v>
      </c>
      <c r="O271" s="375"/>
      <c r="P271" s="352">
        <v>340.11618900000002</v>
      </c>
      <c r="Q271" s="374">
        <v>29.903738000000001</v>
      </c>
      <c r="R271" s="374">
        <v>22.427719</v>
      </c>
      <c r="S271" s="375"/>
    </row>
    <row r="272" spans="2:19" ht="15.75" customHeight="1">
      <c r="B272" s="903"/>
      <c r="C272" s="355" t="s">
        <v>480</v>
      </c>
      <c r="D272" s="352">
        <v>0.204515</v>
      </c>
      <c r="E272" s="374">
        <v>0.20444999999999999</v>
      </c>
      <c r="F272" s="374">
        <v>0.15326100000000001</v>
      </c>
      <c r="G272" s="375"/>
      <c r="H272" s="352">
        <v>0.14727699999999999</v>
      </c>
      <c r="I272" s="374">
        <v>0.147229</v>
      </c>
      <c r="J272" s="374">
        <v>0.110343</v>
      </c>
      <c r="K272" s="375"/>
      <c r="L272" s="352">
        <v>0.16028400000000001</v>
      </c>
      <c r="M272" s="374">
        <v>0.160217</v>
      </c>
      <c r="N272" s="374">
        <v>0.12007900000000001</v>
      </c>
      <c r="O272" s="375"/>
      <c r="P272" s="352">
        <v>0.78730599999999995</v>
      </c>
      <c r="Q272" s="374">
        <v>0.14705799999999999</v>
      </c>
      <c r="R272" s="374">
        <v>0.11021</v>
      </c>
      <c r="S272" s="375"/>
    </row>
    <row r="273" spans="2:19" ht="15.75" customHeight="1">
      <c r="B273" s="903"/>
      <c r="C273" s="351" t="s">
        <v>482</v>
      </c>
      <c r="D273" s="352">
        <v>0</v>
      </c>
      <c r="E273" s="374">
        <v>0</v>
      </c>
      <c r="F273" s="374">
        <v>0</v>
      </c>
      <c r="G273" s="375"/>
      <c r="H273" s="352">
        <v>0</v>
      </c>
      <c r="I273" s="374">
        <v>0</v>
      </c>
      <c r="J273" s="374">
        <v>0</v>
      </c>
      <c r="K273" s="375"/>
      <c r="L273" s="352">
        <v>0</v>
      </c>
      <c r="M273" s="374">
        <v>0</v>
      </c>
      <c r="N273" s="374">
        <v>0</v>
      </c>
      <c r="O273" s="375"/>
      <c r="P273" s="352">
        <v>47.937157999999997</v>
      </c>
      <c r="Q273" s="374">
        <v>14.552519</v>
      </c>
      <c r="R273" s="374">
        <v>5.0933820000000001</v>
      </c>
      <c r="S273" s="375"/>
    </row>
    <row r="274" spans="2:19" ht="15.75" customHeight="1">
      <c r="B274" s="903"/>
      <c r="C274" s="355" t="s">
        <v>480</v>
      </c>
      <c r="D274" s="352">
        <v>0</v>
      </c>
      <c r="E274" s="374">
        <v>0</v>
      </c>
      <c r="F274" s="374">
        <v>0</v>
      </c>
      <c r="G274" s="375"/>
      <c r="H274" s="352">
        <v>0</v>
      </c>
      <c r="I274" s="374">
        <v>0</v>
      </c>
      <c r="J274" s="374">
        <v>0</v>
      </c>
      <c r="K274" s="375"/>
      <c r="L274" s="352">
        <v>0</v>
      </c>
      <c r="M274" s="374">
        <v>0</v>
      </c>
      <c r="N274" s="374">
        <v>0</v>
      </c>
      <c r="O274" s="375"/>
      <c r="P274" s="352">
        <v>0</v>
      </c>
      <c r="Q274" s="374">
        <v>0</v>
      </c>
      <c r="R274" s="374">
        <v>0</v>
      </c>
      <c r="S274" s="375"/>
    </row>
    <row r="275" spans="2:19" ht="15.75" customHeight="1">
      <c r="B275" s="903"/>
      <c r="C275" s="351" t="s">
        <v>483</v>
      </c>
      <c r="D275" s="352">
        <v>1.6112979999999999</v>
      </c>
      <c r="E275" s="374">
        <v>0.99019500000000005</v>
      </c>
      <c r="F275" s="374">
        <v>1.002877</v>
      </c>
      <c r="G275" s="376">
        <v>0.62110200000000004</v>
      </c>
      <c r="H275" s="352">
        <v>1.55064</v>
      </c>
      <c r="I275" s="374">
        <v>1.265396</v>
      </c>
      <c r="J275" s="374">
        <v>1.2780069999999999</v>
      </c>
      <c r="K275" s="376">
        <v>0.28524300000000002</v>
      </c>
      <c r="L275" s="352">
        <v>1.5256130000000001</v>
      </c>
      <c r="M275" s="374">
        <v>1.2444949999999999</v>
      </c>
      <c r="N275" s="374">
        <v>1.2444949999999999</v>
      </c>
      <c r="O275" s="376">
        <v>0.28111700000000001</v>
      </c>
      <c r="P275" s="352">
        <v>1.5269569999999999</v>
      </c>
      <c r="Q275" s="374">
        <v>0.271507</v>
      </c>
      <c r="R275" s="374">
        <v>0.271507</v>
      </c>
      <c r="S275" s="376">
        <v>1.255449</v>
      </c>
    </row>
    <row r="276" spans="2:19" ht="15.75" customHeight="1">
      <c r="B276" s="903"/>
      <c r="C276" s="351" t="s">
        <v>484</v>
      </c>
      <c r="D276" s="352">
        <v>110.424952</v>
      </c>
      <c r="E276" s="374">
        <v>110.424952</v>
      </c>
      <c r="F276" s="374">
        <v>165.637429</v>
      </c>
      <c r="G276" s="375"/>
      <c r="H276" s="352">
        <v>173.57963599999999</v>
      </c>
      <c r="I276" s="374">
        <v>173.57963599999999</v>
      </c>
      <c r="J276" s="374">
        <v>260.36945500000002</v>
      </c>
      <c r="K276" s="375"/>
      <c r="L276" s="352">
        <v>109.46103599999999</v>
      </c>
      <c r="M276" s="374">
        <v>109.46103599999999</v>
      </c>
      <c r="N276" s="374">
        <v>164.191554</v>
      </c>
      <c r="O276" s="375"/>
      <c r="P276" s="352">
        <v>48.830689999999997</v>
      </c>
      <c r="Q276" s="374">
        <v>48.830689999999997</v>
      </c>
      <c r="R276" s="374">
        <v>73.246036000000004</v>
      </c>
      <c r="S276" s="375"/>
    </row>
    <row r="277" spans="2:19" ht="15.75" customHeight="1">
      <c r="B277" s="903"/>
      <c r="C277" s="351" t="s">
        <v>485</v>
      </c>
      <c r="D277" s="352">
        <v>50.347467000000002</v>
      </c>
      <c r="E277" s="374">
        <v>50.156838</v>
      </c>
      <c r="F277" s="374">
        <v>5.0156840000000003</v>
      </c>
      <c r="G277" s="375"/>
      <c r="H277" s="352">
        <v>50.203152000000003</v>
      </c>
      <c r="I277" s="374">
        <v>50.101810999999998</v>
      </c>
      <c r="J277" s="374">
        <v>5.0101810000000002</v>
      </c>
      <c r="K277" s="375"/>
      <c r="L277" s="352">
        <v>50.042211000000002</v>
      </c>
      <c r="M277" s="374">
        <v>49.894871000000002</v>
      </c>
      <c r="N277" s="374">
        <v>4.9894869999999996</v>
      </c>
      <c r="O277" s="375"/>
      <c r="P277" s="352">
        <v>49.612000999999999</v>
      </c>
      <c r="Q277" s="374">
        <v>49.602266999999998</v>
      </c>
      <c r="R277" s="374">
        <v>4.9602259999999996</v>
      </c>
      <c r="S277" s="375"/>
    </row>
    <row r="278" spans="2:19" ht="15.75" customHeight="1">
      <c r="B278" s="903"/>
      <c r="C278" s="351" t="s">
        <v>486</v>
      </c>
      <c r="D278" s="352">
        <v>0</v>
      </c>
      <c r="E278" s="374">
        <v>0</v>
      </c>
      <c r="F278" s="374">
        <v>0</v>
      </c>
      <c r="G278" s="375"/>
      <c r="H278" s="352">
        <v>0</v>
      </c>
      <c r="I278" s="374">
        <v>0</v>
      </c>
      <c r="J278" s="374">
        <v>0</v>
      </c>
      <c r="K278" s="375"/>
      <c r="L278" s="352">
        <v>0</v>
      </c>
      <c r="M278" s="374">
        <v>0</v>
      </c>
      <c r="N278" s="374">
        <v>0</v>
      </c>
      <c r="O278" s="375"/>
      <c r="P278" s="352">
        <v>0</v>
      </c>
      <c r="Q278" s="374">
        <v>0</v>
      </c>
      <c r="R278" s="374">
        <v>0</v>
      </c>
      <c r="S278" s="375"/>
    </row>
    <row r="279" spans="2:19" ht="15.75" customHeight="1">
      <c r="B279" s="903"/>
      <c r="C279" s="351" t="s">
        <v>487</v>
      </c>
      <c r="D279" s="352">
        <v>1777.6800129999999</v>
      </c>
      <c r="E279" s="374">
        <v>1540.890774</v>
      </c>
      <c r="F279" s="374">
        <v>701.25721199999998</v>
      </c>
      <c r="G279" s="375"/>
      <c r="H279" s="352">
        <v>1783.7117860000001</v>
      </c>
      <c r="I279" s="374">
        <v>1418.396088</v>
      </c>
      <c r="J279" s="374">
        <v>677.84053400000005</v>
      </c>
      <c r="K279" s="375"/>
      <c r="L279" s="352">
        <v>1952.1134629999999</v>
      </c>
      <c r="M279" s="374">
        <v>1672.269693</v>
      </c>
      <c r="N279" s="374">
        <v>710.215191</v>
      </c>
      <c r="O279" s="375"/>
      <c r="P279" s="352">
        <v>1488.748472</v>
      </c>
      <c r="Q279" s="374">
        <v>1276.6314090000001</v>
      </c>
      <c r="R279" s="374">
        <v>1156.7616410000001</v>
      </c>
      <c r="S279" s="375"/>
    </row>
    <row r="280" spans="2:19" ht="15.75" customHeight="1">
      <c r="B280" s="903"/>
      <c r="C280" s="351" t="s">
        <v>488</v>
      </c>
      <c r="D280" s="352">
        <v>67.177119000000005</v>
      </c>
      <c r="E280" s="374">
        <v>67.177119000000005</v>
      </c>
      <c r="F280" s="374">
        <v>71.507799000000006</v>
      </c>
      <c r="G280" s="375"/>
      <c r="H280" s="352">
        <v>2.4313400000000001</v>
      </c>
      <c r="I280" s="374">
        <v>2.4313400000000001</v>
      </c>
      <c r="J280" s="374">
        <v>5.8293509999999999</v>
      </c>
      <c r="K280" s="375"/>
      <c r="L280" s="352">
        <v>2.3665500000000002</v>
      </c>
      <c r="M280" s="374">
        <v>2.3665500000000002</v>
      </c>
      <c r="N280" s="374">
        <v>5.6673780000000002</v>
      </c>
      <c r="O280" s="375"/>
      <c r="P280" s="352">
        <v>1.3556550000000001</v>
      </c>
      <c r="Q280" s="374">
        <v>1.3556550000000001</v>
      </c>
      <c r="R280" s="374">
        <v>3.2742330000000002</v>
      </c>
      <c r="S280" s="375"/>
    </row>
    <row r="281" spans="2:19" ht="15.75" hidden="1" customHeight="1">
      <c r="B281" s="903"/>
      <c r="C281" s="357"/>
      <c r="D281" s="358"/>
      <c r="E281" s="377"/>
      <c r="F281" s="377"/>
      <c r="G281" s="378"/>
      <c r="H281" s="358"/>
      <c r="I281" s="377"/>
      <c r="J281" s="377"/>
      <c r="K281" s="378"/>
      <c r="L281" s="358"/>
      <c r="M281" s="377"/>
      <c r="N281" s="377"/>
      <c r="O281" s="378"/>
      <c r="P281" s="358"/>
      <c r="Q281" s="377"/>
      <c r="R281" s="377"/>
      <c r="S281" s="378"/>
    </row>
    <row r="282" spans="2:19" ht="15.75" customHeight="1" thickBot="1">
      <c r="B282" s="903"/>
      <c r="C282" s="361" t="s">
        <v>489</v>
      </c>
      <c r="D282" s="352">
        <v>266.31167499999998</v>
      </c>
      <c r="E282" s="374">
        <v>266.31167499999998</v>
      </c>
      <c r="F282" s="374">
        <v>203.574804</v>
      </c>
      <c r="G282" s="375"/>
      <c r="H282" s="352">
        <v>235.33041399999999</v>
      </c>
      <c r="I282" s="374">
        <v>235.33041399999999</v>
      </c>
      <c r="J282" s="374">
        <v>185.73907399999999</v>
      </c>
      <c r="K282" s="375"/>
      <c r="L282" s="352">
        <v>176.46490499999999</v>
      </c>
      <c r="M282" s="374">
        <v>176.46490499999999</v>
      </c>
      <c r="N282" s="374">
        <v>136.93814499999999</v>
      </c>
      <c r="O282" s="375"/>
      <c r="P282" s="352">
        <v>159.08320599999999</v>
      </c>
      <c r="Q282" s="374">
        <v>159.08320599999999</v>
      </c>
      <c r="R282" s="374">
        <v>128.796975</v>
      </c>
      <c r="S282" s="375"/>
    </row>
    <row r="283" spans="2:19" ht="18" customHeight="1" thickBot="1">
      <c r="B283" s="904"/>
      <c r="C283" s="379" t="s">
        <v>494</v>
      </c>
      <c r="D283" s="380"/>
      <c r="E283" s="381"/>
      <c r="F283" s="381"/>
      <c r="G283" s="382">
        <v>4.6608010000000011</v>
      </c>
      <c r="H283" s="380"/>
      <c r="I283" s="381"/>
      <c r="J283" s="381"/>
      <c r="K283" s="382">
        <v>6.6671060000000004</v>
      </c>
      <c r="L283" s="380"/>
      <c r="M283" s="381"/>
      <c r="N283" s="381"/>
      <c r="O283" s="382">
        <v>10.117594</v>
      </c>
      <c r="P283" s="380"/>
      <c r="Q283" s="381"/>
      <c r="R283" s="381"/>
      <c r="S283" s="382">
        <v>9.2914019999999997</v>
      </c>
    </row>
    <row r="284" spans="2:19" ht="18" customHeight="1">
      <c r="B284" s="369"/>
      <c r="D284" s="369" t="s">
        <v>491</v>
      </c>
    </row>
    <row r="285" spans="2:19" ht="18" customHeight="1">
      <c r="B285" s="369"/>
      <c r="D285" s="369" t="s">
        <v>495</v>
      </c>
    </row>
    <row r="286" spans="2:19" ht="18" customHeight="1" thickBot="1">
      <c r="D286" s="384" t="s">
        <v>496</v>
      </c>
    </row>
    <row r="287" spans="2:19" ht="32.25" customHeight="1" thickBot="1">
      <c r="B287" s="338"/>
      <c r="C287" s="342"/>
      <c r="D287" s="891" t="s">
        <v>467</v>
      </c>
      <c r="E287" s="786"/>
      <c r="F287" s="786"/>
      <c r="G287" s="786"/>
      <c r="H287" s="786"/>
      <c r="I287" s="786"/>
      <c r="J287" s="786"/>
      <c r="K287" s="786"/>
      <c r="L287" s="892" t="str">
        <f>$D$6</f>
        <v>Standardised Approach</v>
      </c>
      <c r="M287" s="786"/>
      <c r="N287" s="786"/>
      <c r="O287" s="786"/>
      <c r="P287" s="786"/>
      <c r="Q287" s="786"/>
      <c r="R287" s="786"/>
      <c r="S287" s="787"/>
    </row>
    <row r="288" spans="2:19" ht="32.25" customHeight="1" thickBot="1">
      <c r="B288" s="338"/>
      <c r="C288" s="342"/>
      <c r="D288" s="891" t="s">
        <v>12</v>
      </c>
      <c r="E288" s="892"/>
      <c r="F288" s="892"/>
      <c r="G288" s="893"/>
      <c r="H288" s="891" t="s">
        <v>13</v>
      </c>
      <c r="I288" s="892"/>
      <c r="J288" s="892"/>
      <c r="K288" s="893"/>
      <c r="L288" s="891" t="s">
        <v>14</v>
      </c>
      <c r="M288" s="892"/>
      <c r="N288" s="892"/>
      <c r="O288" s="893"/>
      <c r="P288" s="891" t="s">
        <v>15</v>
      </c>
      <c r="Q288" s="892"/>
      <c r="R288" s="892"/>
      <c r="S288" s="893"/>
    </row>
    <row r="289" spans="2:19" ht="51" customHeight="1">
      <c r="B289" s="345"/>
      <c r="C289" s="342"/>
      <c r="D289" s="894" t="s">
        <v>468</v>
      </c>
      <c r="E289" s="909" t="s">
        <v>469</v>
      </c>
      <c r="F289" s="911" t="s">
        <v>470</v>
      </c>
      <c r="G289" s="907" t="s">
        <v>493</v>
      </c>
      <c r="H289" s="894" t="s">
        <v>468</v>
      </c>
      <c r="I289" s="909" t="s">
        <v>469</v>
      </c>
      <c r="J289" s="911" t="s">
        <v>470</v>
      </c>
      <c r="K289" s="907" t="s">
        <v>493</v>
      </c>
      <c r="L289" s="894" t="s">
        <v>468</v>
      </c>
      <c r="M289" s="909" t="s">
        <v>469</v>
      </c>
      <c r="N289" s="911" t="s">
        <v>470</v>
      </c>
      <c r="O289" s="907" t="s">
        <v>493</v>
      </c>
      <c r="P289" s="894" t="s">
        <v>468</v>
      </c>
      <c r="Q289" s="909" t="s">
        <v>469</v>
      </c>
      <c r="R289" s="911" t="s">
        <v>470</v>
      </c>
      <c r="S289" s="907" t="s">
        <v>493</v>
      </c>
    </row>
    <row r="290" spans="2:19" ht="33" customHeight="1" thickBot="1">
      <c r="B290" s="371">
        <v>10</v>
      </c>
      <c r="C290" s="346" t="s">
        <v>11</v>
      </c>
      <c r="D290" s="895"/>
      <c r="E290" s="910"/>
      <c r="F290" s="912"/>
      <c r="G290" s="908"/>
      <c r="H290" s="895"/>
      <c r="I290" s="910"/>
      <c r="J290" s="912"/>
      <c r="K290" s="908"/>
      <c r="L290" s="895"/>
      <c r="M290" s="910"/>
      <c r="N290" s="912"/>
      <c r="O290" s="908"/>
      <c r="P290" s="895"/>
      <c r="Q290" s="910"/>
      <c r="R290" s="912"/>
      <c r="S290" s="908"/>
    </row>
    <row r="291" spans="2:19" ht="15.75" customHeight="1">
      <c r="B291" s="902" t="s">
        <v>705</v>
      </c>
      <c r="C291" s="347" t="s">
        <v>473</v>
      </c>
      <c r="D291" s="348">
        <v>2774.4714610000001</v>
      </c>
      <c r="E291" s="372">
        <v>2738.1897490000001</v>
      </c>
      <c r="F291" s="372">
        <v>2089.5897599999998</v>
      </c>
      <c r="G291" s="373"/>
      <c r="H291" s="348">
        <v>3048.5124780000001</v>
      </c>
      <c r="I291" s="372">
        <v>2861.4553649999998</v>
      </c>
      <c r="J291" s="372">
        <v>2240.5339880000001</v>
      </c>
      <c r="K291" s="373"/>
      <c r="L291" s="348">
        <v>3119.277736</v>
      </c>
      <c r="M291" s="372">
        <v>2636.803453</v>
      </c>
      <c r="N291" s="372">
        <v>2018.158103</v>
      </c>
      <c r="O291" s="373"/>
      <c r="P291" s="348">
        <v>3268.833271</v>
      </c>
      <c r="Q291" s="372">
        <v>2755.9632889999998</v>
      </c>
      <c r="R291" s="372">
        <v>2121.0854279999999</v>
      </c>
      <c r="S291" s="373"/>
    </row>
    <row r="292" spans="2:19" ht="15.75" customHeight="1">
      <c r="B292" s="903"/>
      <c r="C292" s="351" t="s">
        <v>474</v>
      </c>
      <c r="D292" s="352">
        <v>0</v>
      </c>
      <c r="E292" s="374">
        <v>0</v>
      </c>
      <c r="F292" s="374">
        <v>0</v>
      </c>
      <c r="G292" s="375"/>
      <c r="H292" s="352">
        <v>0</v>
      </c>
      <c r="I292" s="374">
        <v>0</v>
      </c>
      <c r="J292" s="374">
        <v>0</v>
      </c>
      <c r="K292" s="375"/>
      <c r="L292" s="352">
        <v>0</v>
      </c>
      <c r="M292" s="374">
        <v>0</v>
      </c>
      <c r="N292" s="374">
        <v>0</v>
      </c>
      <c r="O292" s="375"/>
      <c r="P292" s="352">
        <v>0</v>
      </c>
      <c r="Q292" s="374">
        <v>0</v>
      </c>
      <c r="R292" s="374">
        <v>0</v>
      </c>
      <c r="S292" s="375"/>
    </row>
    <row r="293" spans="2:19" ht="15.75" customHeight="1">
      <c r="B293" s="903"/>
      <c r="C293" s="351" t="s">
        <v>475</v>
      </c>
      <c r="D293" s="352">
        <v>76.621660000000006</v>
      </c>
      <c r="E293" s="374">
        <v>51.419255</v>
      </c>
      <c r="F293" s="374">
        <v>45.203695000000003</v>
      </c>
      <c r="G293" s="375"/>
      <c r="H293" s="352">
        <v>71.319294999999997</v>
      </c>
      <c r="I293" s="374">
        <v>41.890616000000001</v>
      </c>
      <c r="J293" s="374">
        <v>38.006630000000001</v>
      </c>
      <c r="K293" s="375"/>
      <c r="L293" s="352">
        <v>61.012971</v>
      </c>
      <c r="M293" s="374">
        <v>39.398257000000001</v>
      </c>
      <c r="N293" s="374">
        <v>38.738095000000001</v>
      </c>
      <c r="O293" s="375"/>
      <c r="P293" s="352">
        <v>74.857175999999995</v>
      </c>
      <c r="Q293" s="374">
        <v>46.933844000000001</v>
      </c>
      <c r="R293" s="374">
        <v>46.000951000000001</v>
      </c>
      <c r="S293" s="375"/>
    </row>
    <row r="294" spans="2:19" ht="15.75" customHeight="1">
      <c r="B294" s="903"/>
      <c r="C294" s="351" t="s">
        <v>476</v>
      </c>
      <c r="D294" s="352">
        <v>0</v>
      </c>
      <c r="E294" s="374">
        <v>0</v>
      </c>
      <c r="F294" s="374">
        <v>0</v>
      </c>
      <c r="G294" s="375"/>
      <c r="H294" s="352">
        <v>0</v>
      </c>
      <c r="I294" s="374">
        <v>0</v>
      </c>
      <c r="J294" s="374">
        <v>0</v>
      </c>
      <c r="K294" s="375"/>
      <c r="L294" s="352">
        <v>0</v>
      </c>
      <c r="M294" s="374">
        <v>0</v>
      </c>
      <c r="N294" s="374">
        <v>0</v>
      </c>
      <c r="O294" s="375"/>
      <c r="P294" s="352">
        <v>0</v>
      </c>
      <c r="Q294" s="374">
        <v>0</v>
      </c>
      <c r="R294" s="374">
        <v>0</v>
      </c>
      <c r="S294" s="375"/>
    </row>
    <row r="295" spans="2:19" ht="15.75" customHeight="1">
      <c r="B295" s="903"/>
      <c r="C295" s="351" t="s">
        <v>477</v>
      </c>
      <c r="D295" s="352">
        <v>0</v>
      </c>
      <c r="E295" s="374">
        <v>0</v>
      </c>
      <c r="F295" s="374">
        <v>0</v>
      </c>
      <c r="G295" s="375"/>
      <c r="H295" s="352">
        <v>0</v>
      </c>
      <c r="I295" s="374">
        <v>0</v>
      </c>
      <c r="J295" s="374">
        <v>0</v>
      </c>
      <c r="K295" s="375"/>
      <c r="L295" s="352">
        <v>0</v>
      </c>
      <c r="M295" s="374">
        <v>0</v>
      </c>
      <c r="N295" s="374">
        <v>0</v>
      </c>
      <c r="O295" s="375"/>
      <c r="P295" s="352">
        <v>0</v>
      </c>
      <c r="Q295" s="374">
        <v>0</v>
      </c>
      <c r="R295" s="374">
        <v>0</v>
      </c>
      <c r="S295" s="375"/>
    </row>
    <row r="296" spans="2:19" ht="15.75" customHeight="1">
      <c r="B296" s="903"/>
      <c r="C296" s="351" t="s">
        <v>478</v>
      </c>
      <c r="D296" s="352">
        <v>163.08793499999999</v>
      </c>
      <c r="E296" s="374">
        <v>126.837188</v>
      </c>
      <c r="F296" s="374">
        <v>126.837187</v>
      </c>
      <c r="G296" s="375"/>
      <c r="H296" s="352">
        <v>130.24984599999999</v>
      </c>
      <c r="I296" s="374">
        <v>93.341161999999997</v>
      </c>
      <c r="J296" s="374">
        <v>93.341161999999997</v>
      </c>
      <c r="K296" s="375"/>
      <c r="L296" s="352">
        <v>263.70687700000002</v>
      </c>
      <c r="M296" s="374">
        <v>221.74396899999999</v>
      </c>
      <c r="N296" s="374">
        <v>221.74396899999999</v>
      </c>
      <c r="O296" s="375"/>
      <c r="P296" s="352">
        <v>175.595416</v>
      </c>
      <c r="Q296" s="374">
        <v>139.77659399999999</v>
      </c>
      <c r="R296" s="374">
        <v>141.54476299999999</v>
      </c>
      <c r="S296" s="375"/>
    </row>
    <row r="297" spans="2:19" ht="15.75" customHeight="1">
      <c r="B297" s="903"/>
      <c r="C297" s="351" t="s">
        <v>479</v>
      </c>
      <c r="D297" s="352">
        <v>1934.7253760000001</v>
      </c>
      <c r="E297" s="374">
        <v>1126.9527849999999</v>
      </c>
      <c r="F297" s="374">
        <v>1083.488715</v>
      </c>
      <c r="G297" s="375"/>
      <c r="H297" s="352">
        <v>2151.4751769999998</v>
      </c>
      <c r="I297" s="374">
        <v>1149.5266429999999</v>
      </c>
      <c r="J297" s="374">
        <v>1005.005442</v>
      </c>
      <c r="K297" s="375"/>
      <c r="L297" s="352">
        <v>2270.0043099999998</v>
      </c>
      <c r="M297" s="374">
        <v>1171.3070760000001</v>
      </c>
      <c r="N297" s="374">
        <v>1024.6847330000001</v>
      </c>
      <c r="O297" s="375"/>
      <c r="P297" s="352">
        <v>2384.5271750000002</v>
      </c>
      <c r="Q297" s="374">
        <v>1261.4374749999999</v>
      </c>
      <c r="R297" s="374">
        <v>1089.2520219999999</v>
      </c>
      <c r="S297" s="375"/>
    </row>
    <row r="298" spans="2:19" ht="15.75" customHeight="1">
      <c r="B298" s="903"/>
      <c r="C298" s="355" t="s">
        <v>480</v>
      </c>
      <c r="D298" s="352">
        <v>433.72381200000001</v>
      </c>
      <c r="E298" s="374">
        <v>208.26154700000001</v>
      </c>
      <c r="F298" s="374">
        <v>159.92366799999999</v>
      </c>
      <c r="G298" s="375"/>
      <c r="H298" s="352">
        <v>608.93467499999997</v>
      </c>
      <c r="I298" s="374">
        <v>221.82074700000001</v>
      </c>
      <c r="J298" s="374">
        <v>170.18877499999999</v>
      </c>
      <c r="K298" s="375"/>
      <c r="L298" s="352">
        <v>512.26363600000002</v>
      </c>
      <c r="M298" s="374">
        <v>240.64275900000001</v>
      </c>
      <c r="N298" s="374">
        <v>201.543385</v>
      </c>
      <c r="O298" s="375"/>
      <c r="P298" s="352">
        <v>538.89279399999998</v>
      </c>
      <c r="Q298" s="374">
        <v>224.13568699999999</v>
      </c>
      <c r="R298" s="374">
        <v>171.80422300000001</v>
      </c>
      <c r="S298" s="375"/>
    </row>
    <row r="299" spans="2:19" ht="15.75" customHeight="1">
      <c r="B299" s="903"/>
      <c r="C299" s="351" t="s">
        <v>481</v>
      </c>
      <c r="D299" s="352">
        <v>1762.047413</v>
      </c>
      <c r="E299" s="374">
        <v>690.88899700000002</v>
      </c>
      <c r="F299" s="374">
        <v>484.94576899999998</v>
      </c>
      <c r="G299" s="375"/>
      <c r="H299" s="352">
        <v>1719.4798760000001</v>
      </c>
      <c r="I299" s="374">
        <v>692.80293400000005</v>
      </c>
      <c r="J299" s="374">
        <v>484.42475400000001</v>
      </c>
      <c r="K299" s="375"/>
      <c r="L299" s="352">
        <v>1816.280152</v>
      </c>
      <c r="M299" s="374">
        <v>739.45714899999996</v>
      </c>
      <c r="N299" s="374">
        <v>516.10342500000002</v>
      </c>
      <c r="O299" s="375"/>
      <c r="P299" s="352">
        <v>1831.6616200000001</v>
      </c>
      <c r="Q299" s="374">
        <v>755.67761199999995</v>
      </c>
      <c r="R299" s="374">
        <v>526.54436999999996</v>
      </c>
      <c r="S299" s="375"/>
    </row>
    <row r="300" spans="2:19" ht="15.75" customHeight="1">
      <c r="B300" s="903"/>
      <c r="C300" s="355" t="s">
        <v>480</v>
      </c>
      <c r="D300" s="352">
        <v>250.06081</v>
      </c>
      <c r="E300" s="374">
        <v>196.92610500000001</v>
      </c>
      <c r="F300" s="374">
        <v>114.683074</v>
      </c>
      <c r="G300" s="375"/>
      <c r="H300" s="352">
        <v>259.08826199999999</v>
      </c>
      <c r="I300" s="374">
        <v>203.83029400000001</v>
      </c>
      <c r="J300" s="374">
        <v>118.727424</v>
      </c>
      <c r="K300" s="375"/>
      <c r="L300" s="352">
        <v>286.87795699999998</v>
      </c>
      <c r="M300" s="374">
        <v>222.14425800000001</v>
      </c>
      <c r="N300" s="374">
        <v>129.30206200000001</v>
      </c>
      <c r="O300" s="375"/>
      <c r="P300" s="352">
        <v>299.463009</v>
      </c>
      <c r="Q300" s="374">
        <v>233.917239</v>
      </c>
      <c r="R300" s="374">
        <v>136.43451899999999</v>
      </c>
      <c r="S300" s="375"/>
    </row>
    <row r="301" spans="2:19" ht="15.75" customHeight="1">
      <c r="B301" s="903"/>
      <c r="C301" s="351" t="s">
        <v>482</v>
      </c>
      <c r="D301" s="352">
        <v>5.1533009999999999</v>
      </c>
      <c r="E301" s="374">
        <v>4.5548400000000004</v>
      </c>
      <c r="F301" s="374">
        <v>1.559633</v>
      </c>
      <c r="G301" s="375"/>
      <c r="H301" s="352">
        <v>0.85336699999999999</v>
      </c>
      <c r="I301" s="374">
        <v>0.54074100000000003</v>
      </c>
      <c r="J301" s="374">
        <v>0.15315400000000001</v>
      </c>
      <c r="K301" s="375"/>
      <c r="L301" s="352">
        <v>0.47869800000000001</v>
      </c>
      <c r="M301" s="374">
        <v>0.46425100000000002</v>
      </c>
      <c r="N301" s="374">
        <v>0.12557399999999999</v>
      </c>
      <c r="O301" s="375"/>
      <c r="P301" s="352">
        <v>0.47309400000000001</v>
      </c>
      <c r="Q301" s="374">
        <v>0.45669199999999999</v>
      </c>
      <c r="R301" s="374">
        <v>0.12345100000000001</v>
      </c>
      <c r="S301" s="375"/>
    </row>
    <row r="302" spans="2:19" ht="15.75" customHeight="1">
      <c r="B302" s="903"/>
      <c r="C302" s="355" t="s">
        <v>480</v>
      </c>
      <c r="D302" s="352">
        <v>0.41866700000000001</v>
      </c>
      <c r="E302" s="374">
        <v>0.41471799999999998</v>
      </c>
      <c r="F302" s="374">
        <v>0.11059099999999999</v>
      </c>
      <c r="G302" s="375"/>
      <c r="H302" s="352">
        <v>0.44014999999999999</v>
      </c>
      <c r="I302" s="374">
        <v>0.43325900000000001</v>
      </c>
      <c r="J302" s="374">
        <v>0.115535</v>
      </c>
      <c r="K302" s="375"/>
      <c r="L302" s="352">
        <v>0.44848199999999999</v>
      </c>
      <c r="M302" s="374">
        <v>0.44295899999999999</v>
      </c>
      <c r="N302" s="374">
        <v>0.118122</v>
      </c>
      <c r="O302" s="375"/>
      <c r="P302" s="352">
        <v>0.44347199999999998</v>
      </c>
      <c r="Q302" s="374">
        <v>0.43668499999999999</v>
      </c>
      <c r="R302" s="374">
        <v>0.116449</v>
      </c>
      <c r="S302" s="375"/>
    </row>
    <row r="303" spans="2:19" ht="15.75" customHeight="1">
      <c r="B303" s="903"/>
      <c r="C303" s="351" t="s">
        <v>483</v>
      </c>
      <c r="D303" s="352">
        <v>136.517383</v>
      </c>
      <c r="E303" s="374">
        <v>55.186058000000003</v>
      </c>
      <c r="F303" s="374">
        <v>55.491748999999999</v>
      </c>
      <c r="G303" s="376">
        <v>64.301203999999998</v>
      </c>
      <c r="H303" s="352">
        <v>132.97734800000001</v>
      </c>
      <c r="I303" s="374">
        <v>55.663258999999996</v>
      </c>
      <c r="J303" s="374">
        <v>55.951399000000002</v>
      </c>
      <c r="K303" s="376">
        <v>61.389040999999999</v>
      </c>
      <c r="L303" s="352">
        <v>157.87439900000001</v>
      </c>
      <c r="M303" s="374">
        <v>60.01605</v>
      </c>
      <c r="N303" s="374">
        <v>60.255868</v>
      </c>
      <c r="O303" s="376">
        <v>72.816565999999995</v>
      </c>
      <c r="P303" s="352">
        <v>128.12157099999999</v>
      </c>
      <c r="Q303" s="374">
        <v>39.760618999999998</v>
      </c>
      <c r="R303" s="374">
        <v>39.760637000000003</v>
      </c>
      <c r="S303" s="376">
        <v>78.600269999999995</v>
      </c>
    </row>
    <row r="304" spans="2:19" ht="15.75" customHeight="1">
      <c r="B304" s="903"/>
      <c r="C304" s="351" t="s">
        <v>484</v>
      </c>
      <c r="D304" s="352">
        <v>42.070070000000001</v>
      </c>
      <c r="E304" s="374">
        <v>40.912742999999999</v>
      </c>
      <c r="F304" s="374">
        <v>61.369115000000001</v>
      </c>
      <c r="G304" s="375"/>
      <c r="H304" s="352">
        <v>40.563088999999998</v>
      </c>
      <c r="I304" s="374">
        <v>39.452004000000002</v>
      </c>
      <c r="J304" s="374">
        <v>59.178004000000001</v>
      </c>
      <c r="K304" s="375"/>
      <c r="L304" s="352">
        <v>41.693868000000002</v>
      </c>
      <c r="M304" s="374">
        <v>39.798029999999997</v>
      </c>
      <c r="N304" s="374">
        <v>59.697045000000003</v>
      </c>
      <c r="O304" s="375"/>
      <c r="P304" s="352">
        <v>36.185409999999997</v>
      </c>
      <c r="Q304" s="374">
        <v>35.919277000000001</v>
      </c>
      <c r="R304" s="374">
        <v>53.878914999999999</v>
      </c>
      <c r="S304" s="375"/>
    </row>
    <row r="305" spans="2:19" ht="15.75" customHeight="1">
      <c r="B305" s="903"/>
      <c r="C305" s="351" t="s">
        <v>485</v>
      </c>
      <c r="D305" s="352">
        <v>0</v>
      </c>
      <c r="E305" s="374">
        <v>0</v>
      </c>
      <c r="F305" s="374">
        <v>0</v>
      </c>
      <c r="G305" s="375"/>
      <c r="H305" s="352">
        <v>0</v>
      </c>
      <c r="I305" s="374">
        <v>0</v>
      </c>
      <c r="J305" s="374">
        <v>0</v>
      </c>
      <c r="K305" s="375"/>
      <c r="L305" s="352">
        <v>0</v>
      </c>
      <c r="M305" s="374">
        <v>0</v>
      </c>
      <c r="N305" s="374">
        <v>0</v>
      </c>
      <c r="O305" s="375"/>
      <c r="P305" s="352">
        <v>0</v>
      </c>
      <c r="Q305" s="374">
        <v>0</v>
      </c>
      <c r="R305" s="374">
        <v>0</v>
      </c>
      <c r="S305" s="375"/>
    </row>
    <row r="306" spans="2:19" ht="15.75" customHeight="1">
      <c r="B306" s="903"/>
      <c r="C306" s="351" t="s">
        <v>486</v>
      </c>
      <c r="D306" s="352">
        <v>0</v>
      </c>
      <c r="E306" s="374">
        <v>0</v>
      </c>
      <c r="F306" s="374">
        <v>0</v>
      </c>
      <c r="G306" s="375"/>
      <c r="H306" s="352">
        <v>0</v>
      </c>
      <c r="I306" s="374">
        <v>0</v>
      </c>
      <c r="J306" s="374">
        <v>0</v>
      </c>
      <c r="K306" s="375"/>
      <c r="L306" s="352">
        <v>0</v>
      </c>
      <c r="M306" s="374">
        <v>0</v>
      </c>
      <c r="N306" s="374">
        <v>0</v>
      </c>
      <c r="O306" s="375"/>
      <c r="P306" s="352">
        <v>0</v>
      </c>
      <c r="Q306" s="374">
        <v>0</v>
      </c>
      <c r="R306" s="374">
        <v>0</v>
      </c>
      <c r="S306" s="375"/>
    </row>
    <row r="307" spans="2:19" ht="15.75" customHeight="1">
      <c r="B307" s="903"/>
      <c r="C307" s="351" t="s">
        <v>487</v>
      </c>
      <c r="D307" s="352">
        <v>2.9485549999999998</v>
      </c>
      <c r="E307" s="374">
        <v>2.9485549999999998</v>
      </c>
      <c r="F307" s="374">
        <v>2.9485549999999998</v>
      </c>
      <c r="G307" s="375"/>
      <c r="H307" s="352">
        <v>2.896398</v>
      </c>
      <c r="I307" s="374">
        <v>2.896398</v>
      </c>
      <c r="J307" s="374">
        <v>2.896398</v>
      </c>
      <c r="K307" s="375"/>
      <c r="L307" s="352">
        <v>3.0998860000000001</v>
      </c>
      <c r="M307" s="374">
        <v>3.0998860000000001</v>
      </c>
      <c r="N307" s="374">
        <v>3.0998860000000001</v>
      </c>
      <c r="O307" s="375"/>
      <c r="P307" s="352">
        <v>3.1272700000000002</v>
      </c>
      <c r="Q307" s="374">
        <v>3.1272700000000002</v>
      </c>
      <c r="R307" s="374">
        <v>11.957171000000001</v>
      </c>
      <c r="S307" s="375"/>
    </row>
    <row r="308" spans="2:19" ht="15.75" customHeight="1">
      <c r="B308" s="903"/>
      <c r="C308" s="351" t="s">
        <v>488</v>
      </c>
      <c r="D308" s="352">
        <v>6.0678939999999999</v>
      </c>
      <c r="E308" s="374">
        <v>6.0678939999999999</v>
      </c>
      <c r="F308" s="374">
        <v>12.450169000000001</v>
      </c>
      <c r="G308" s="375"/>
      <c r="H308" s="352">
        <v>5.4812440000000002</v>
      </c>
      <c r="I308" s="374">
        <v>5.4812440000000002</v>
      </c>
      <c r="J308" s="374">
        <v>6.697171</v>
      </c>
      <c r="K308" s="375"/>
      <c r="L308" s="352">
        <v>5.7437269999999998</v>
      </c>
      <c r="M308" s="374">
        <v>5.7437259999999997</v>
      </c>
      <c r="N308" s="374">
        <v>7.0178659999999997</v>
      </c>
      <c r="O308" s="375"/>
      <c r="P308" s="352">
        <v>6.5429069999999996</v>
      </c>
      <c r="Q308" s="374">
        <v>6.5429060000000003</v>
      </c>
      <c r="R308" s="374">
        <v>7.8037879999999999</v>
      </c>
      <c r="S308" s="375"/>
    </row>
    <row r="309" spans="2:19" ht="15.75" hidden="1" customHeight="1">
      <c r="B309" s="903"/>
      <c r="C309" s="357"/>
      <c r="D309" s="358"/>
      <c r="E309" s="377"/>
      <c r="F309" s="377"/>
      <c r="G309" s="378"/>
      <c r="H309" s="358"/>
      <c r="I309" s="377"/>
      <c r="J309" s="377"/>
      <c r="K309" s="378"/>
      <c r="L309" s="358"/>
      <c r="M309" s="377"/>
      <c r="N309" s="377"/>
      <c r="O309" s="378"/>
      <c r="P309" s="358"/>
      <c r="Q309" s="377"/>
      <c r="R309" s="377"/>
      <c r="S309" s="378"/>
    </row>
    <row r="310" spans="2:19" ht="15.75" customHeight="1" thickBot="1">
      <c r="B310" s="903"/>
      <c r="C310" s="361" t="s">
        <v>489</v>
      </c>
      <c r="D310" s="352">
        <v>413.90571399999999</v>
      </c>
      <c r="E310" s="374">
        <v>413.90571399999999</v>
      </c>
      <c r="F310" s="374">
        <v>338.89264200000002</v>
      </c>
      <c r="G310" s="375"/>
      <c r="H310" s="352">
        <v>430.30882100000002</v>
      </c>
      <c r="I310" s="374">
        <v>430.30882100000002</v>
      </c>
      <c r="J310" s="374">
        <v>351.38896299999999</v>
      </c>
      <c r="K310" s="375"/>
      <c r="L310" s="352">
        <v>430.23297500000001</v>
      </c>
      <c r="M310" s="374">
        <v>430.23297500000001</v>
      </c>
      <c r="N310" s="374">
        <v>341.022447</v>
      </c>
      <c r="O310" s="375"/>
      <c r="P310" s="352">
        <v>471.65930200000003</v>
      </c>
      <c r="Q310" s="374">
        <v>471.65930200000003</v>
      </c>
      <c r="R310" s="374">
        <v>361.76001600000001</v>
      </c>
      <c r="S310" s="375"/>
    </row>
    <row r="311" spans="2:19" ht="18" customHeight="1" thickBot="1">
      <c r="B311" s="904"/>
      <c r="C311" s="379" t="s">
        <v>494</v>
      </c>
      <c r="D311" s="380"/>
      <c r="E311" s="381"/>
      <c r="F311" s="381"/>
      <c r="G311" s="382">
        <v>103.820172</v>
      </c>
      <c r="H311" s="380"/>
      <c r="I311" s="381"/>
      <c r="J311" s="381"/>
      <c r="K311" s="382">
        <v>107.00222400000001</v>
      </c>
      <c r="L311" s="380"/>
      <c r="M311" s="381"/>
      <c r="N311" s="381"/>
      <c r="O311" s="382">
        <v>124.46812899999999</v>
      </c>
      <c r="P311" s="380"/>
      <c r="Q311" s="381"/>
      <c r="R311" s="381"/>
      <c r="S311" s="382">
        <v>124.34124299999999</v>
      </c>
    </row>
    <row r="312" spans="2:19" ht="18" customHeight="1">
      <c r="B312" s="369"/>
      <c r="D312" s="369" t="s">
        <v>491</v>
      </c>
    </row>
    <row r="313" spans="2:19" ht="18" customHeight="1">
      <c r="B313" s="369"/>
      <c r="D313" s="369" t="s">
        <v>495</v>
      </c>
    </row>
    <row r="314" spans="2:19" ht="18" customHeight="1">
      <c r="D314" s="384" t="s">
        <v>496</v>
      </c>
    </row>
    <row r="315" spans="2:19" ht="14.25"/>
    <row r="316" spans="2:19" ht="14.25"/>
    <row r="317" spans="2:19" ht="14.25"/>
    <row r="318" spans="2:19" ht="14.25"/>
    <row r="319" spans="2:19" ht="14.25"/>
    <row r="320" spans="2:19"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sheetData>
  <sheetProtection algorithmName="SHA-512" hashValue="FCMz/MckfvxQPleBTfzOZ9NCe8sSLg9T6ERrL8aunlxb+Zc0cc2/VQg/atu+A+uYIaAR+8h5iUnc12B5dlXbQw==" saltValue="1ZWnqPSZWITZ9YyQULktUA==" spinCount="100000" sheet="1" objects="1" scenarios="1" formatCells="0" formatColumns="0" formatRows="0"/>
  <dataConsolidate/>
  <mergeCells count="253">
    <mergeCell ref="B291:B311"/>
    <mergeCell ref="J289:J290"/>
    <mergeCell ref="K289:K290"/>
    <mergeCell ref="L289:L290"/>
    <mergeCell ref="M289:M290"/>
    <mergeCell ref="N289:N290"/>
    <mergeCell ref="O289:O290"/>
    <mergeCell ref="D288:G288"/>
    <mergeCell ref="H288:K288"/>
    <mergeCell ref="L288:O288"/>
    <mergeCell ref="P288:S288"/>
    <mergeCell ref="D289:D290"/>
    <mergeCell ref="E289:E290"/>
    <mergeCell ref="F289:F290"/>
    <mergeCell ref="G289:G290"/>
    <mergeCell ref="H289:H290"/>
    <mergeCell ref="I289:I290"/>
    <mergeCell ref="P289:P290"/>
    <mergeCell ref="Q289:Q290"/>
    <mergeCell ref="R289:R290"/>
    <mergeCell ref="S289:S290"/>
    <mergeCell ref="B263:B283"/>
    <mergeCell ref="D287:K287"/>
    <mergeCell ref="L287:S287"/>
    <mergeCell ref="J261:J262"/>
    <mergeCell ref="K261:K262"/>
    <mergeCell ref="L261:L262"/>
    <mergeCell ref="M261:M262"/>
    <mergeCell ref="N261:N262"/>
    <mergeCell ref="O261:O262"/>
    <mergeCell ref="D260:G260"/>
    <mergeCell ref="H260:K260"/>
    <mergeCell ref="L260:O260"/>
    <mergeCell ref="P260:S260"/>
    <mergeCell ref="D261:D262"/>
    <mergeCell ref="E261:E262"/>
    <mergeCell ref="F261:F262"/>
    <mergeCell ref="G261:G262"/>
    <mergeCell ref="H261:H262"/>
    <mergeCell ref="I261:I262"/>
    <mergeCell ref="P261:P262"/>
    <mergeCell ref="Q261:Q262"/>
    <mergeCell ref="R261:R262"/>
    <mergeCell ref="S261:S262"/>
    <mergeCell ref="B235:B255"/>
    <mergeCell ref="D259:K259"/>
    <mergeCell ref="L259:S259"/>
    <mergeCell ref="J233:J234"/>
    <mergeCell ref="K233:K234"/>
    <mergeCell ref="L233:L234"/>
    <mergeCell ref="M233:M234"/>
    <mergeCell ref="N233:N234"/>
    <mergeCell ref="O233:O234"/>
    <mergeCell ref="D232:G232"/>
    <mergeCell ref="H232:K232"/>
    <mergeCell ref="L232:O232"/>
    <mergeCell ref="P232:S232"/>
    <mergeCell ref="D233:D234"/>
    <mergeCell ref="E233:E234"/>
    <mergeCell ref="F233:F234"/>
    <mergeCell ref="G233:G234"/>
    <mergeCell ref="H233:H234"/>
    <mergeCell ref="I233:I234"/>
    <mergeCell ref="P233:P234"/>
    <mergeCell ref="Q233:Q234"/>
    <mergeCell ref="R233:R234"/>
    <mergeCell ref="S233:S234"/>
    <mergeCell ref="B207:B227"/>
    <mergeCell ref="D231:K231"/>
    <mergeCell ref="L231:S231"/>
    <mergeCell ref="J205:J206"/>
    <mergeCell ref="K205:K206"/>
    <mergeCell ref="L205:L206"/>
    <mergeCell ref="M205:M206"/>
    <mergeCell ref="N205:N206"/>
    <mergeCell ref="O205:O206"/>
    <mergeCell ref="D204:G204"/>
    <mergeCell ref="H204:K204"/>
    <mergeCell ref="L204:O204"/>
    <mergeCell ref="P204:S204"/>
    <mergeCell ref="D205:D206"/>
    <mergeCell ref="E205:E206"/>
    <mergeCell ref="F205:F206"/>
    <mergeCell ref="G205:G206"/>
    <mergeCell ref="H205:H206"/>
    <mergeCell ref="I205:I206"/>
    <mergeCell ref="P205:P206"/>
    <mergeCell ref="Q205:Q206"/>
    <mergeCell ref="R205:R206"/>
    <mergeCell ref="S205:S206"/>
    <mergeCell ref="B179:B199"/>
    <mergeCell ref="D203:K203"/>
    <mergeCell ref="L203:S203"/>
    <mergeCell ref="J177:J178"/>
    <mergeCell ref="K177:K178"/>
    <mergeCell ref="L177:L178"/>
    <mergeCell ref="M177:M178"/>
    <mergeCell ref="N177:N178"/>
    <mergeCell ref="O177:O178"/>
    <mergeCell ref="D176:G176"/>
    <mergeCell ref="H176:K176"/>
    <mergeCell ref="L176:O176"/>
    <mergeCell ref="P176:S176"/>
    <mergeCell ref="D177:D178"/>
    <mergeCell ref="E177:E178"/>
    <mergeCell ref="F177:F178"/>
    <mergeCell ref="G177:G178"/>
    <mergeCell ref="H177:H178"/>
    <mergeCell ref="I177:I178"/>
    <mergeCell ref="P177:P178"/>
    <mergeCell ref="Q177:Q178"/>
    <mergeCell ref="R177:R178"/>
    <mergeCell ref="S177:S178"/>
    <mergeCell ref="B151:B171"/>
    <mergeCell ref="D175:K175"/>
    <mergeCell ref="L175:S175"/>
    <mergeCell ref="J149:J150"/>
    <mergeCell ref="K149:K150"/>
    <mergeCell ref="L149:L150"/>
    <mergeCell ref="M149:M150"/>
    <mergeCell ref="N149:N150"/>
    <mergeCell ref="O149:O150"/>
    <mergeCell ref="D148:G148"/>
    <mergeCell ref="H148:K148"/>
    <mergeCell ref="L148:O148"/>
    <mergeCell ref="P148:S148"/>
    <mergeCell ref="D149:D150"/>
    <mergeCell ref="E149:E150"/>
    <mergeCell ref="F149:F150"/>
    <mergeCell ref="G149:G150"/>
    <mergeCell ref="H149:H150"/>
    <mergeCell ref="I149:I150"/>
    <mergeCell ref="P149:P150"/>
    <mergeCell ref="Q149:Q150"/>
    <mergeCell ref="R149:R150"/>
    <mergeCell ref="S149:S150"/>
    <mergeCell ref="B123:B143"/>
    <mergeCell ref="D147:K147"/>
    <mergeCell ref="L147:S147"/>
    <mergeCell ref="J121:J122"/>
    <mergeCell ref="K121:K122"/>
    <mergeCell ref="L121:L122"/>
    <mergeCell ref="M121:M122"/>
    <mergeCell ref="N121:N122"/>
    <mergeCell ref="O121:O122"/>
    <mergeCell ref="D120:G120"/>
    <mergeCell ref="H120:K120"/>
    <mergeCell ref="L120:O120"/>
    <mergeCell ref="P120:S120"/>
    <mergeCell ref="D121:D122"/>
    <mergeCell ref="E121:E122"/>
    <mergeCell ref="F121:F122"/>
    <mergeCell ref="G121:G122"/>
    <mergeCell ref="H121:H122"/>
    <mergeCell ref="I121:I122"/>
    <mergeCell ref="P121:P122"/>
    <mergeCell ref="Q121:Q122"/>
    <mergeCell ref="R121:R122"/>
    <mergeCell ref="S121:S122"/>
    <mergeCell ref="B95:B115"/>
    <mergeCell ref="D119:K119"/>
    <mergeCell ref="L119:S119"/>
    <mergeCell ref="J93:J94"/>
    <mergeCell ref="K93:K94"/>
    <mergeCell ref="L93:L94"/>
    <mergeCell ref="M93:M94"/>
    <mergeCell ref="N93:N94"/>
    <mergeCell ref="O93:O94"/>
    <mergeCell ref="D92:G92"/>
    <mergeCell ref="H92:K92"/>
    <mergeCell ref="L92:O92"/>
    <mergeCell ref="P92:S92"/>
    <mergeCell ref="D93:D94"/>
    <mergeCell ref="E93:E94"/>
    <mergeCell ref="F93:F94"/>
    <mergeCell ref="G93:G94"/>
    <mergeCell ref="H93:H94"/>
    <mergeCell ref="I93:I94"/>
    <mergeCell ref="P93:P94"/>
    <mergeCell ref="Q93:Q94"/>
    <mergeCell ref="R93:R94"/>
    <mergeCell ref="S93:S94"/>
    <mergeCell ref="B67:B87"/>
    <mergeCell ref="D91:K91"/>
    <mergeCell ref="L91:S91"/>
    <mergeCell ref="J65:J66"/>
    <mergeCell ref="K65:K66"/>
    <mergeCell ref="L65:L66"/>
    <mergeCell ref="M65:M66"/>
    <mergeCell ref="N65:N66"/>
    <mergeCell ref="O65:O66"/>
    <mergeCell ref="D64:G64"/>
    <mergeCell ref="H64:K64"/>
    <mergeCell ref="L64:O64"/>
    <mergeCell ref="P64:S64"/>
    <mergeCell ref="D65:D66"/>
    <mergeCell ref="E65:E66"/>
    <mergeCell ref="F65:F66"/>
    <mergeCell ref="G65:G66"/>
    <mergeCell ref="H65:H66"/>
    <mergeCell ref="I65:I66"/>
    <mergeCell ref="P65:P66"/>
    <mergeCell ref="Q65:Q66"/>
    <mergeCell ref="R65:R66"/>
    <mergeCell ref="S65:S66"/>
    <mergeCell ref="B39:B59"/>
    <mergeCell ref="D63:K63"/>
    <mergeCell ref="L63:S63"/>
    <mergeCell ref="J37:J38"/>
    <mergeCell ref="K37:K38"/>
    <mergeCell ref="L37:L38"/>
    <mergeCell ref="M37:M38"/>
    <mergeCell ref="N37:N38"/>
    <mergeCell ref="O37:O38"/>
    <mergeCell ref="D36:G36"/>
    <mergeCell ref="H36:K36"/>
    <mergeCell ref="L36:O36"/>
    <mergeCell ref="P36:S36"/>
    <mergeCell ref="D37:D38"/>
    <mergeCell ref="E37:E38"/>
    <mergeCell ref="F37:F38"/>
    <mergeCell ref="G37:G38"/>
    <mergeCell ref="H37:H38"/>
    <mergeCell ref="I37:I38"/>
    <mergeCell ref="P37:P38"/>
    <mergeCell ref="Q37:Q38"/>
    <mergeCell ref="R37:R38"/>
    <mergeCell ref="S37:S38"/>
    <mergeCell ref="B10:B30"/>
    <mergeCell ref="D35:K35"/>
    <mergeCell ref="L35:S35"/>
    <mergeCell ref="J8:J9"/>
    <mergeCell ref="K8:K9"/>
    <mergeCell ref="L8:L9"/>
    <mergeCell ref="M8:M9"/>
    <mergeCell ref="N8:N9"/>
    <mergeCell ref="O8:O9"/>
    <mergeCell ref="D8:D9"/>
    <mergeCell ref="E8:E9"/>
    <mergeCell ref="F8:F9"/>
    <mergeCell ref="G8:G9"/>
    <mergeCell ref="H8:H9"/>
    <mergeCell ref="I8:I9"/>
    <mergeCell ref="D6:K6"/>
    <mergeCell ref="L6:S6"/>
    <mergeCell ref="D7:G7"/>
    <mergeCell ref="H7:K7"/>
    <mergeCell ref="L7:O7"/>
    <mergeCell ref="P7:S7"/>
    <mergeCell ref="P8:P9"/>
    <mergeCell ref="Q8:Q9"/>
    <mergeCell ref="R8:R9"/>
    <mergeCell ref="S8:S9"/>
  </mergeCells>
  <pageMargins left="0.70866141732283472" right="0.70866141732283472" top="0.74803149606299213" bottom="0.74803149606299213" header="0.31496062992125984" footer="0.31496062992125984"/>
  <pageSetup paperSize="9" scale="23" fitToHeight="3" orientation="portrait" r:id="rId1"/>
  <rowBreaks count="1" manualBreakCount="1">
    <brk id="146" max="18" man="1"/>
  </rowBreaks>
  <colBreaks count="1" manualBreakCount="1">
    <brk id="11" max="31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73"/>
  <sheetViews>
    <sheetView showGridLines="0" zoomScale="50" zoomScaleNormal="50" zoomScaleSheetLayoutView="40" workbookViewId="0"/>
  </sheetViews>
  <sheetFormatPr defaultColWidth="9.140625" defaultRowHeight="0" customHeight="1" zeroHeight="1"/>
  <cols>
    <col min="1" max="1" width="2.5703125" style="340" customWidth="1"/>
    <col min="2" max="2" width="46.42578125" style="338" customWidth="1"/>
    <col min="3" max="3" width="79.42578125" style="340" customWidth="1"/>
    <col min="4" max="6" width="14.5703125" style="340" customWidth="1"/>
    <col min="7" max="7" width="21.140625" style="340" customWidth="1"/>
    <col min="8" max="12" width="14.5703125" style="340" customWidth="1"/>
    <col min="13" max="13" width="21.140625" style="340" customWidth="1"/>
    <col min="14" max="18" width="14.5703125" style="340" customWidth="1"/>
    <col min="19" max="19" width="21.140625" style="340" customWidth="1"/>
    <col min="20" max="24" width="14.5703125" style="340" customWidth="1"/>
    <col min="25" max="25" width="21.140625" style="340" customWidth="1"/>
    <col min="26" max="27" width="14.5703125" style="340" customWidth="1"/>
    <col min="28" max="16384" width="9.140625" style="340"/>
  </cols>
  <sheetData>
    <row r="1" spans="2:27" s="337" customFormat="1" ht="22.5">
      <c r="B1" s="336"/>
      <c r="D1" s="337">
        <v>202009</v>
      </c>
      <c r="E1" s="337">
        <v>202009</v>
      </c>
      <c r="F1" s="337">
        <v>202009</v>
      </c>
      <c r="G1" s="337">
        <v>202009</v>
      </c>
      <c r="H1" s="337">
        <v>202009</v>
      </c>
      <c r="I1" s="337">
        <v>202009</v>
      </c>
      <c r="J1" s="337">
        <v>202012</v>
      </c>
      <c r="K1" s="337">
        <v>202012</v>
      </c>
      <c r="L1" s="337">
        <v>202012</v>
      </c>
      <c r="M1" s="337">
        <v>202012</v>
      </c>
      <c r="N1" s="337">
        <v>202012</v>
      </c>
      <c r="O1" s="337">
        <v>202012</v>
      </c>
      <c r="P1" s="337">
        <v>202103</v>
      </c>
      <c r="Q1" s="337">
        <v>202103</v>
      </c>
      <c r="R1" s="337">
        <v>202103</v>
      </c>
      <c r="S1" s="337">
        <v>202103</v>
      </c>
      <c r="T1" s="337">
        <v>202103</v>
      </c>
      <c r="U1" s="337">
        <v>202103</v>
      </c>
      <c r="V1" s="337">
        <v>202106</v>
      </c>
      <c r="W1" s="337">
        <v>202106</v>
      </c>
      <c r="X1" s="337">
        <v>202106</v>
      </c>
      <c r="Y1" s="337">
        <v>202106</v>
      </c>
      <c r="Z1" s="337">
        <v>202106</v>
      </c>
      <c r="AA1" s="337">
        <v>202106</v>
      </c>
    </row>
    <row r="2" spans="2:27" ht="49.5" customHeight="1">
      <c r="C2" s="339" t="s">
        <v>1</v>
      </c>
      <c r="E2" s="267"/>
      <c r="F2" s="267"/>
      <c r="G2" s="267"/>
      <c r="H2" s="267"/>
      <c r="I2" s="267"/>
      <c r="J2" s="267"/>
      <c r="K2" s="267"/>
      <c r="L2" s="267"/>
      <c r="M2" s="267"/>
      <c r="N2" s="267"/>
      <c r="O2" s="267"/>
    </row>
    <row r="3" spans="2:27" ht="25.5" customHeight="1">
      <c r="C3" s="341" t="s">
        <v>497</v>
      </c>
      <c r="E3" s="342"/>
      <c r="F3" s="342"/>
      <c r="G3" s="342"/>
      <c r="H3" s="342"/>
      <c r="I3" s="342"/>
      <c r="J3" s="342"/>
      <c r="K3" s="342"/>
      <c r="L3" s="342"/>
      <c r="M3" s="342"/>
      <c r="N3" s="342"/>
      <c r="O3" s="342"/>
    </row>
    <row r="4" spans="2:27" ht="58.5" customHeight="1">
      <c r="C4" s="343" t="str">
        <f>Cover!C5</f>
        <v>Intesa Sanpaolo S.p.A.</v>
      </c>
      <c r="E4" s="344"/>
      <c r="F4" s="344"/>
      <c r="G4" s="344"/>
      <c r="H4" s="344"/>
      <c r="I4" s="344"/>
      <c r="J4" s="344"/>
      <c r="K4" s="344"/>
      <c r="L4" s="344"/>
      <c r="M4" s="344"/>
      <c r="N4" s="344"/>
      <c r="O4" s="344"/>
    </row>
    <row r="5" spans="2:27" ht="9.75" customHeight="1" thickBot="1">
      <c r="C5" s="341"/>
    </row>
    <row r="6" spans="2:27" ht="32.25" customHeight="1" thickBot="1">
      <c r="D6" s="891" t="s">
        <v>498</v>
      </c>
      <c r="E6" s="892"/>
      <c r="F6" s="892"/>
      <c r="G6" s="892"/>
      <c r="H6" s="892"/>
      <c r="I6" s="892"/>
      <c r="J6" s="892"/>
      <c r="K6" s="892"/>
      <c r="L6" s="892"/>
      <c r="M6" s="892"/>
      <c r="N6" s="892"/>
      <c r="O6" s="892"/>
      <c r="P6" s="892" t="str">
        <f>D6</f>
        <v>IRB Approach</v>
      </c>
      <c r="Q6" s="892"/>
      <c r="R6" s="892"/>
      <c r="S6" s="892"/>
      <c r="T6" s="892"/>
      <c r="U6" s="892"/>
      <c r="V6" s="892"/>
      <c r="W6" s="892"/>
      <c r="X6" s="892"/>
      <c r="Y6" s="892"/>
      <c r="Z6" s="892"/>
      <c r="AA6" s="892"/>
    </row>
    <row r="7" spans="2:27" ht="32.25" customHeight="1" thickBot="1">
      <c r="C7" s="342"/>
      <c r="D7" s="891" t="s">
        <v>12</v>
      </c>
      <c r="E7" s="892"/>
      <c r="F7" s="892"/>
      <c r="G7" s="892"/>
      <c r="H7" s="892"/>
      <c r="I7" s="893"/>
      <c r="J7" s="891" t="s">
        <v>13</v>
      </c>
      <c r="K7" s="892"/>
      <c r="L7" s="892"/>
      <c r="M7" s="892"/>
      <c r="N7" s="892"/>
      <c r="O7" s="893"/>
      <c r="P7" s="891" t="s">
        <v>14</v>
      </c>
      <c r="Q7" s="892"/>
      <c r="R7" s="892"/>
      <c r="S7" s="892"/>
      <c r="T7" s="892"/>
      <c r="U7" s="893"/>
      <c r="V7" s="891" t="s">
        <v>15</v>
      </c>
      <c r="W7" s="892"/>
      <c r="X7" s="892"/>
      <c r="Y7" s="892"/>
      <c r="Z7" s="892"/>
      <c r="AA7" s="893"/>
    </row>
    <row r="8" spans="2:27" ht="51" customHeight="1">
      <c r="B8" s="345"/>
      <c r="C8" s="342"/>
      <c r="D8" s="894" t="s">
        <v>468</v>
      </c>
      <c r="E8" s="913"/>
      <c r="F8" s="914" t="s">
        <v>469</v>
      </c>
      <c r="G8" s="916" t="s">
        <v>470</v>
      </c>
      <c r="H8" s="917"/>
      <c r="I8" s="918" t="s">
        <v>471</v>
      </c>
      <c r="J8" s="894" t="s">
        <v>468</v>
      </c>
      <c r="K8" s="913"/>
      <c r="L8" s="914" t="s">
        <v>469</v>
      </c>
      <c r="M8" s="916" t="s">
        <v>470</v>
      </c>
      <c r="N8" s="917"/>
      <c r="O8" s="918" t="s">
        <v>471</v>
      </c>
      <c r="P8" s="894" t="s">
        <v>468</v>
      </c>
      <c r="Q8" s="913"/>
      <c r="R8" s="914" t="s">
        <v>469</v>
      </c>
      <c r="S8" s="916" t="s">
        <v>470</v>
      </c>
      <c r="T8" s="917"/>
      <c r="U8" s="918" t="s">
        <v>471</v>
      </c>
      <c r="V8" s="894" t="s">
        <v>468</v>
      </c>
      <c r="W8" s="913"/>
      <c r="X8" s="914" t="s">
        <v>469</v>
      </c>
      <c r="Y8" s="916" t="s">
        <v>470</v>
      </c>
      <c r="Z8" s="917"/>
      <c r="AA8" s="918" t="s">
        <v>471</v>
      </c>
    </row>
    <row r="9" spans="2:27" ht="33" customHeight="1" thickBot="1">
      <c r="B9" s="385"/>
      <c r="C9" s="346" t="s">
        <v>11</v>
      </c>
      <c r="D9" s="386"/>
      <c r="E9" s="387" t="s">
        <v>499</v>
      </c>
      <c r="F9" s="915"/>
      <c r="G9" s="386"/>
      <c r="H9" s="387" t="s">
        <v>499</v>
      </c>
      <c r="I9" s="919"/>
      <c r="J9" s="386"/>
      <c r="K9" s="387" t="s">
        <v>499</v>
      </c>
      <c r="L9" s="915"/>
      <c r="M9" s="386"/>
      <c r="N9" s="387" t="s">
        <v>499</v>
      </c>
      <c r="O9" s="919"/>
      <c r="P9" s="386"/>
      <c r="Q9" s="387" t="s">
        <v>499</v>
      </c>
      <c r="R9" s="915"/>
      <c r="S9" s="386"/>
      <c r="T9" s="387" t="s">
        <v>499</v>
      </c>
      <c r="U9" s="919"/>
      <c r="V9" s="386"/>
      <c r="W9" s="387" t="s">
        <v>499</v>
      </c>
      <c r="X9" s="915"/>
      <c r="Y9" s="386"/>
      <c r="Z9" s="387" t="s">
        <v>499</v>
      </c>
      <c r="AA9" s="919"/>
    </row>
    <row r="10" spans="2:27" ht="15.75" customHeight="1">
      <c r="B10" s="902" t="s">
        <v>472</v>
      </c>
      <c r="C10" s="388" t="s">
        <v>500</v>
      </c>
      <c r="D10" s="389">
        <v>0</v>
      </c>
      <c r="E10" s="390">
        <v>0</v>
      </c>
      <c r="F10" s="391">
        <v>0</v>
      </c>
      <c r="G10" s="392">
        <v>0</v>
      </c>
      <c r="H10" s="393">
        <v>0</v>
      </c>
      <c r="I10" s="394">
        <v>0</v>
      </c>
      <c r="J10" s="389">
        <v>0</v>
      </c>
      <c r="K10" s="390">
        <v>0</v>
      </c>
      <c r="L10" s="391">
        <v>0</v>
      </c>
      <c r="M10" s="392">
        <v>0</v>
      </c>
      <c r="N10" s="393">
        <v>0</v>
      </c>
      <c r="O10" s="394">
        <v>0</v>
      </c>
      <c r="P10" s="389">
        <v>0</v>
      </c>
      <c r="Q10" s="390">
        <v>0</v>
      </c>
      <c r="R10" s="391">
        <v>0</v>
      </c>
      <c r="S10" s="392">
        <v>0</v>
      </c>
      <c r="T10" s="393">
        <v>0</v>
      </c>
      <c r="U10" s="394">
        <v>0</v>
      </c>
      <c r="V10" s="389">
        <v>0</v>
      </c>
      <c r="W10" s="390">
        <v>0</v>
      </c>
      <c r="X10" s="391">
        <v>0</v>
      </c>
      <c r="Y10" s="392">
        <v>0</v>
      </c>
      <c r="Z10" s="393">
        <v>0</v>
      </c>
      <c r="AA10" s="394">
        <v>0</v>
      </c>
    </row>
    <row r="11" spans="2:27" ht="15.75" customHeight="1">
      <c r="B11" s="903"/>
      <c r="C11" s="395" t="s">
        <v>478</v>
      </c>
      <c r="D11" s="389">
        <v>66652.095281000002</v>
      </c>
      <c r="E11" s="390">
        <v>427.173023</v>
      </c>
      <c r="F11" s="391">
        <v>32089.524863999999</v>
      </c>
      <c r="G11" s="391">
        <v>13786.192493</v>
      </c>
      <c r="H11" s="390">
        <v>103.939097</v>
      </c>
      <c r="I11" s="394">
        <v>274.93137899999999</v>
      </c>
      <c r="J11" s="389">
        <v>63770.197182999997</v>
      </c>
      <c r="K11" s="390">
        <v>415.25590599999998</v>
      </c>
      <c r="L11" s="391">
        <v>30130.516975999999</v>
      </c>
      <c r="M11" s="391">
        <v>14221.378720999999</v>
      </c>
      <c r="N11" s="390">
        <v>101.473179</v>
      </c>
      <c r="O11" s="394">
        <v>285.62635</v>
      </c>
      <c r="P11" s="389">
        <v>64842.088211000002</v>
      </c>
      <c r="Q11" s="390">
        <v>410.39341999999999</v>
      </c>
      <c r="R11" s="391">
        <v>32072.42396</v>
      </c>
      <c r="S11" s="391">
        <v>14814.157867</v>
      </c>
      <c r="T11" s="390">
        <v>100.42904</v>
      </c>
      <c r="U11" s="394">
        <v>270.07941399999999</v>
      </c>
      <c r="V11" s="389">
        <v>78350.425405999995</v>
      </c>
      <c r="W11" s="390">
        <v>426.16990199999998</v>
      </c>
      <c r="X11" s="391">
        <v>38530.50088800001</v>
      </c>
      <c r="Y11" s="391">
        <v>18984.814386999999</v>
      </c>
      <c r="Z11" s="390">
        <v>681.93603499999995</v>
      </c>
      <c r="AA11" s="394">
        <v>300.56510400000002</v>
      </c>
    </row>
    <row r="12" spans="2:27" ht="15.75" customHeight="1">
      <c r="B12" s="903"/>
      <c r="C12" s="396" t="s">
        <v>501</v>
      </c>
      <c r="D12" s="389">
        <v>388742.28541600006</v>
      </c>
      <c r="E12" s="390">
        <v>23236.967001000001</v>
      </c>
      <c r="F12" s="391">
        <v>220490.72835399999</v>
      </c>
      <c r="G12" s="391">
        <v>117154.55702200001</v>
      </c>
      <c r="H12" s="390">
        <v>5148.7797819999996</v>
      </c>
      <c r="I12" s="394">
        <v>13107.199103999999</v>
      </c>
      <c r="J12" s="389">
        <v>386748.85709099995</v>
      </c>
      <c r="K12" s="390">
        <v>18719.606155000001</v>
      </c>
      <c r="L12" s="391">
        <v>210510.47298299999</v>
      </c>
      <c r="M12" s="391">
        <v>112144.46522799999</v>
      </c>
      <c r="N12" s="390">
        <v>4087.9635680000001</v>
      </c>
      <c r="O12" s="394">
        <v>11155.610702</v>
      </c>
      <c r="P12" s="389">
        <v>366644.18871399999</v>
      </c>
      <c r="Q12" s="390">
        <v>17087.842256</v>
      </c>
      <c r="R12" s="391">
        <v>198156.67202499998</v>
      </c>
      <c r="S12" s="391">
        <v>104017.123011</v>
      </c>
      <c r="T12" s="390">
        <v>3706.1429950000002</v>
      </c>
      <c r="U12" s="394">
        <v>10674.849574</v>
      </c>
      <c r="V12" s="389">
        <v>361555.02619800001</v>
      </c>
      <c r="W12" s="390">
        <v>17541.914677000001</v>
      </c>
      <c r="X12" s="391">
        <v>193397.76944800001</v>
      </c>
      <c r="Y12" s="391">
        <v>98785.583817999999</v>
      </c>
      <c r="Z12" s="390">
        <v>3932.3093250000002</v>
      </c>
      <c r="AA12" s="394">
        <v>10916.859748999999</v>
      </c>
    </row>
    <row r="13" spans="2:27" ht="15.75" customHeight="1">
      <c r="B13" s="903"/>
      <c r="C13" s="397" t="s">
        <v>502</v>
      </c>
      <c r="D13" s="389">
        <v>16679.41992</v>
      </c>
      <c r="E13" s="390">
        <v>1345.5957900000001</v>
      </c>
      <c r="F13" s="391">
        <v>14086.103038000001</v>
      </c>
      <c r="G13" s="391">
        <v>8467.2374409999993</v>
      </c>
      <c r="H13" s="390">
        <v>305.572881</v>
      </c>
      <c r="I13" s="394">
        <v>831.89332200000001</v>
      </c>
      <c r="J13" s="389">
        <v>16579.087237</v>
      </c>
      <c r="K13" s="390">
        <v>1097.0107869999999</v>
      </c>
      <c r="L13" s="391">
        <v>13177.251203</v>
      </c>
      <c r="M13" s="391">
        <v>8190.3357139999998</v>
      </c>
      <c r="N13" s="390">
        <v>244.51814400000001</v>
      </c>
      <c r="O13" s="394">
        <v>769.40348500000005</v>
      </c>
      <c r="P13" s="389">
        <v>16137.719085000001</v>
      </c>
      <c r="Q13" s="390">
        <v>1087.3575510000001</v>
      </c>
      <c r="R13" s="391">
        <v>12792.619302999999</v>
      </c>
      <c r="S13" s="391">
        <v>7988.3311480000002</v>
      </c>
      <c r="T13" s="390">
        <v>243.11035799999999</v>
      </c>
      <c r="U13" s="394">
        <v>812.40914399999997</v>
      </c>
      <c r="V13" s="389">
        <v>15710.751757</v>
      </c>
      <c r="W13" s="390">
        <v>955.08156699999995</v>
      </c>
      <c r="X13" s="391">
        <v>11841.731894000002</v>
      </c>
      <c r="Y13" s="391">
        <v>7040.1663510000008</v>
      </c>
      <c r="Z13" s="390">
        <v>267.76925899999998</v>
      </c>
      <c r="AA13" s="394">
        <v>779.41064800000004</v>
      </c>
    </row>
    <row r="14" spans="2:27" ht="15.75" customHeight="1">
      <c r="B14" s="903"/>
      <c r="C14" s="397" t="s">
        <v>503</v>
      </c>
      <c r="D14" s="389">
        <v>100286.260437</v>
      </c>
      <c r="E14" s="390">
        <v>13213.002121</v>
      </c>
      <c r="F14" s="391">
        <v>59835.483095999996</v>
      </c>
      <c r="G14" s="391">
        <v>32087.598139999998</v>
      </c>
      <c r="H14" s="390">
        <v>3075.5620800000002</v>
      </c>
      <c r="I14" s="394">
        <v>7621.2626519999994</v>
      </c>
      <c r="J14" s="389">
        <v>97695.616473000002</v>
      </c>
      <c r="K14" s="390">
        <v>9774.8420620000015</v>
      </c>
      <c r="L14" s="391">
        <v>53827.534195</v>
      </c>
      <c r="M14" s="391">
        <v>29789.425102000001</v>
      </c>
      <c r="N14" s="390">
        <v>2260.7485109999998</v>
      </c>
      <c r="O14" s="394">
        <v>5854.5521460000009</v>
      </c>
      <c r="P14" s="389">
        <v>91036.880560000005</v>
      </c>
      <c r="Q14" s="390">
        <v>9024.3480880000006</v>
      </c>
      <c r="R14" s="391">
        <v>49216.360853999999</v>
      </c>
      <c r="S14" s="391">
        <v>27072.857481999999</v>
      </c>
      <c r="T14" s="390">
        <v>2053.2888990000001</v>
      </c>
      <c r="U14" s="394">
        <v>5646.2976639999997</v>
      </c>
      <c r="V14" s="389">
        <v>95062.929307000013</v>
      </c>
      <c r="W14" s="390">
        <v>10678.265641</v>
      </c>
      <c r="X14" s="391">
        <v>51517.254775999994</v>
      </c>
      <c r="Y14" s="391">
        <v>28745.033287000002</v>
      </c>
      <c r="Z14" s="390">
        <v>2405.287832</v>
      </c>
      <c r="AA14" s="394">
        <v>6911.60293</v>
      </c>
    </row>
    <row r="15" spans="2:27" ht="15.75" customHeight="1">
      <c r="B15" s="903"/>
      <c r="C15" s="396" t="s">
        <v>481</v>
      </c>
      <c r="D15" s="398">
        <f>+D16+D19+D20</f>
        <v>192853.86305599997</v>
      </c>
      <c r="E15" s="390">
        <v>11412.003062000002</v>
      </c>
      <c r="F15" s="399">
        <f>+F16+F19+F20</f>
        <v>174633.02752800001</v>
      </c>
      <c r="G15" s="399">
        <f>+G16+G19+G20</f>
        <v>35799.863750000004</v>
      </c>
      <c r="H15" s="390">
        <v>2518.4416249999999</v>
      </c>
      <c r="I15" s="400">
        <f>+I16+I19+I20</f>
        <v>6662.1185860000005</v>
      </c>
      <c r="J15" s="398">
        <f>+J16+J19+J20</f>
        <v>194268.83648900001</v>
      </c>
      <c r="K15" s="390">
        <v>9002.5912270000008</v>
      </c>
      <c r="L15" s="399">
        <f>+L16+L19+L20</f>
        <v>174449.80014499999</v>
      </c>
      <c r="M15" s="399">
        <f>+M16+M19+M20</f>
        <v>35200.027329999997</v>
      </c>
      <c r="N15" s="390">
        <v>2091.5590870000001</v>
      </c>
      <c r="O15" s="400">
        <f>+O16+O19+O20</f>
        <v>5759.8234730000004</v>
      </c>
      <c r="P15" s="398">
        <f>+P16+P19+P20</f>
        <v>181471.512372</v>
      </c>
      <c r="Q15" s="390">
        <v>8280.0228849999985</v>
      </c>
      <c r="R15" s="399">
        <f>+R16+R19+R20</f>
        <v>162258.57407500001</v>
      </c>
      <c r="S15" s="399">
        <f>+S16+S19+S20</f>
        <v>31921.049165999997</v>
      </c>
      <c r="T15" s="390">
        <v>1854.047429</v>
      </c>
      <c r="U15" s="400">
        <f>+U16+U19+U20</f>
        <v>5385.8647659999997</v>
      </c>
      <c r="V15" s="398">
        <f>+V16+V19+V20</f>
        <v>180823.29493400001</v>
      </c>
      <c r="W15" s="390">
        <v>8638.0135129999999</v>
      </c>
      <c r="X15" s="399">
        <f>+X16+X19+X20</f>
        <v>163302.71093100001</v>
      </c>
      <c r="Y15" s="399">
        <f>+Y16+Y19+Y20</f>
        <v>34168.064347</v>
      </c>
      <c r="Z15" s="390">
        <v>2325.7376720000002</v>
      </c>
      <c r="AA15" s="400">
        <f>+AA16+AA19+AA20</f>
        <v>5537.2065729999995</v>
      </c>
    </row>
    <row r="16" spans="2:27" ht="15.75" customHeight="1">
      <c r="B16" s="903"/>
      <c r="C16" s="401" t="s">
        <v>504</v>
      </c>
      <c r="D16" s="398">
        <f>+D17+D18</f>
        <v>134251.73844399999</v>
      </c>
      <c r="E16" s="390">
        <v>5449.0090380000001</v>
      </c>
      <c r="F16" s="399">
        <f>+F17+F18</f>
        <v>132862.54012600001</v>
      </c>
      <c r="G16" s="399">
        <f>+G17+G18</f>
        <v>25046.491157</v>
      </c>
      <c r="H16" s="390">
        <v>1771.28908</v>
      </c>
      <c r="I16" s="400">
        <f>+I17+I18</f>
        <v>2162.3795300000002</v>
      </c>
      <c r="J16" s="398">
        <f>+J17+J18</f>
        <v>136432.58803800002</v>
      </c>
      <c r="K16" s="390">
        <v>4597.1750849999999</v>
      </c>
      <c r="L16" s="399">
        <f>+L17+L18</f>
        <v>134964.705716</v>
      </c>
      <c r="M16" s="399">
        <f>+M17+M18</f>
        <v>24778.824897999999</v>
      </c>
      <c r="N16" s="390">
        <v>1519.7828939999999</v>
      </c>
      <c r="O16" s="400">
        <f>+O17+O18</f>
        <v>2249.6269550000002</v>
      </c>
      <c r="P16" s="398">
        <f>+P17+P18</f>
        <v>128355.77262</v>
      </c>
      <c r="Q16" s="390">
        <v>4111.9908560000003</v>
      </c>
      <c r="R16" s="399">
        <f>+R17+R18</f>
        <v>126900.05406200001</v>
      </c>
      <c r="S16" s="399">
        <f>+S17+S18</f>
        <v>22614.724690999999</v>
      </c>
      <c r="T16" s="390">
        <v>1314.073003</v>
      </c>
      <c r="U16" s="400">
        <f>+U17+U18</f>
        <v>2042.648907</v>
      </c>
      <c r="V16" s="398">
        <f>+V17+V18</f>
        <v>127511.13221500001</v>
      </c>
      <c r="W16" s="390">
        <v>4066.435673</v>
      </c>
      <c r="X16" s="399">
        <f>+X17+X18</f>
        <v>125876.37761899999</v>
      </c>
      <c r="Y16" s="399">
        <f>+Y17+Y18</f>
        <v>24421.831736</v>
      </c>
      <c r="Z16" s="390">
        <v>1361.5843279999999</v>
      </c>
      <c r="AA16" s="400">
        <f>+AA17+AA18</f>
        <v>1876.718126</v>
      </c>
    </row>
    <row r="17" spans="2:27" ht="15.75" customHeight="1">
      <c r="B17" s="903"/>
      <c r="C17" s="402" t="s">
        <v>505</v>
      </c>
      <c r="D17" s="389">
        <v>9195.0901040000008</v>
      </c>
      <c r="E17" s="390">
        <v>1672.9658159999999</v>
      </c>
      <c r="F17" s="391">
        <v>9062.4149830000006</v>
      </c>
      <c r="G17" s="391">
        <v>2393.6313540000001</v>
      </c>
      <c r="H17" s="390">
        <v>430.88574599999998</v>
      </c>
      <c r="I17" s="394">
        <v>742.00804700000003</v>
      </c>
      <c r="J17" s="389">
        <v>8639.0251360000002</v>
      </c>
      <c r="K17" s="390">
        <v>1125.616505</v>
      </c>
      <c r="L17" s="391">
        <v>8511.6944660000008</v>
      </c>
      <c r="M17" s="391">
        <v>2164.6709989999999</v>
      </c>
      <c r="N17" s="390">
        <v>277.596045</v>
      </c>
      <c r="O17" s="394">
        <v>577.14786100000003</v>
      </c>
      <c r="P17" s="389">
        <v>7273.5161799999996</v>
      </c>
      <c r="Q17" s="390">
        <v>948.59531800000002</v>
      </c>
      <c r="R17" s="391">
        <v>7162.2096060000003</v>
      </c>
      <c r="S17" s="391">
        <v>1841.442065</v>
      </c>
      <c r="T17" s="390">
        <v>205.26128299999999</v>
      </c>
      <c r="U17" s="394">
        <v>504.99002400000001</v>
      </c>
      <c r="V17" s="389">
        <v>6516.8010279999999</v>
      </c>
      <c r="W17" s="390">
        <v>925.67235900000003</v>
      </c>
      <c r="X17" s="391">
        <v>6331.6080030000012</v>
      </c>
      <c r="Y17" s="391">
        <v>1742.3252070000001</v>
      </c>
      <c r="Z17" s="390">
        <v>293.66131100000001</v>
      </c>
      <c r="AA17" s="394">
        <v>427.448149</v>
      </c>
    </row>
    <row r="18" spans="2:27" ht="15.75" customHeight="1">
      <c r="B18" s="903"/>
      <c r="C18" s="402" t="s">
        <v>506</v>
      </c>
      <c r="D18" s="389">
        <v>125056.64834</v>
      </c>
      <c r="E18" s="390">
        <v>3776.0432219999998</v>
      </c>
      <c r="F18" s="391">
        <v>123800.125143</v>
      </c>
      <c r="G18" s="391">
        <v>22652.859802999999</v>
      </c>
      <c r="H18" s="390">
        <v>1340.4033340000001</v>
      </c>
      <c r="I18" s="394">
        <v>1420.3714829999999</v>
      </c>
      <c r="J18" s="389">
        <v>127793.56290200001</v>
      </c>
      <c r="K18" s="390">
        <v>3471.5585799999999</v>
      </c>
      <c r="L18" s="391">
        <v>126453.01125</v>
      </c>
      <c r="M18" s="391">
        <v>22614.153899000001</v>
      </c>
      <c r="N18" s="390">
        <v>1242.1868489999999</v>
      </c>
      <c r="O18" s="394">
        <v>1672.479094</v>
      </c>
      <c r="P18" s="389">
        <v>121082.25644</v>
      </c>
      <c r="Q18" s="390">
        <v>3163.3955380000002</v>
      </c>
      <c r="R18" s="391">
        <v>119737.84445600001</v>
      </c>
      <c r="S18" s="391">
        <v>20773.282626</v>
      </c>
      <c r="T18" s="390">
        <v>1108.8117199999999</v>
      </c>
      <c r="U18" s="394">
        <v>1537.6588830000001</v>
      </c>
      <c r="V18" s="389">
        <v>120994.331187</v>
      </c>
      <c r="W18" s="390">
        <v>3140.7633139999998</v>
      </c>
      <c r="X18" s="391">
        <v>119544.76961599999</v>
      </c>
      <c r="Y18" s="391">
        <v>22679.506528999998</v>
      </c>
      <c r="Z18" s="390">
        <v>1067.9230170000001</v>
      </c>
      <c r="AA18" s="394">
        <v>1449.2699769999999</v>
      </c>
    </row>
    <row r="19" spans="2:27" ht="15.75" customHeight="1">
      <c r="B19" s="903"/>
      <c r="C19" s="401" t="s">
        <v>507</v>
      </c>
      <c r="D19" s="389">
        <v>2164.4007369999999</v>
      </c>
      <c r="E19" s="390">
        <v>7.5072530000000004</v>
      </c>
      <c r="F19" s="391">
        <v>1909.8831580000001</v>
      </c>
      <c r="G19" s="391">
        <v>296.11212899999998</v>
      </c>
      <c r="H19" s="390">
        <v>1.486548</v>
      </c>
      <c r="I19" s="394">
        <v>7.7028449999999999</v>
      </c>
      <c r="J19" s="389">
        <v>2158.8140309999999</v>
      </c>
      <c r="K19" s="390">
        <v>7.3709040000000003</v>
      </c>
      <c r="L19" s="391">
        <v>1907.4690069999999</v>
      </c>
      <c r="M19" s="391">
        <v>291.85921400000001</v>
      </c>
      <c r="N19" s="390">
        <v>1.4983249999999999</v>
      </c>
      <c r="O19" s="394">
        <v>10.160527</v>
      </c>
      <c r="P19" s="389">
        <v>1079.8041270000001</v>
      </c>
      <c r="Q19" s="390">
        <v>4.5759990000000004</v>
      </c>
      <c r="R19" s="391">
        <v>921.45236199999999</v>
      </c>
      <c r="S19" s="391">
        <v>135.97282000000001</v>
      </c>
      <c r="T19" s="390">
        <v>0.99697100000000005</v>
      </c>
      <c r="U19" s="394">
        <v>5.5010859999999999</v>
      </c>
      <c r="V19" s="389">
        <v>0</v>
      </c>
      <c r="W19" s="390">
        <v>0</v>
      </c>
      <c r="X19" s="391">
        <v>0</v>
      </c>
      <c r="Y19" s="391">
        <v>0</v>
      </c>
      <c r="Z19" s="390">
        <v>0</v>
      </c>
      <c r="AA19" s="394">
        <v>0</v>
      </c>
    </row>
    <row r="20" spans="2:27" ht="15.75" customHeight="1">
      <c r="B20" s="903"/>
      <c r="C20" s="401" t="s">
        <v>508</v>
      </c>
      <c r="D20" s="398">
        <f>+D21+D22</f>
        <v>56437.723875000003</v>
      </c>
      <c r="E20" s="390">
        <v>5955.4867710000008</v>
      </c>
      <c r="F20" s="399">
        <f>+F21+F22</f>
        <v>39860.604243999995</v>
      </c>
      <c r="G20" s="399">
        <f>+G21+G22</f>
        <v>10457.260463999999</v>
      </c>
      <c r="H20" s="390">
        <v>745.66599699999995</v>
      </c>
      <c r="I20" s="400">
        <f>+I21+I22</f>
        <v>4492.0362110000005</v>
      </c>
      <c r="J20" s="398">
        <f>+J21+J22</f>
        <v>55677.434419999998</v>
      </c>
      <c r="K20" s="390">
        <v>4398.0452379999997</v>
      </c>
      <c r="L20" s="399">
        <f>+L21+L22</f>
        <v>37577.625421999997</v>
      </c>
      <c r="M20" s="399">
        <f>+M21+M22</f>
        <v>10129.343218</v>
      </c>
      <c r="N20" s="390">
        <v>570.27786800000001</v>
      </c>
      <c r="O20" s="400">
        <f>+O21+O22</f>
        <v>3500.0359910000002</v>
      </c>
      <c r="P20" s="398">
        <f>+P21+P22</f>
        <v>52035.935624999998</v>
      </c>
      <c r="Q20" s="390">
        <v>4163.4560300000003</v>
      </c>
      <c r="R20" s="399">
        <f>+R21+R22</f>
        <v>34437.067651000005</v>
      </c>
      <c r="S20" s="399">
        <f>+S21+S22</f>
        <v>9170.3516550000004</v>
      </c>
      <c r="T20" s="390">
        <v>538.97745499999996</v>
      </c>
      <c r="U20" s="400">
        <f>+U21+U22</f>
        <v>3337.7147729999997</v>
      </c>
      <c r="V20" s="398">
        <f>+V21+V22</f>
        <v>53312.162719</v>
      </c>
      <c r="W20" s="390">
        <v>4571.5778399999999</v>
      </c>
      <c r="X20" s="399">
        <f>+X21+X22</f>
        <v>37426.333312000002</v>
      </c>
      <c r="Y20" s="399">
        <f>+Y21+Y22</f>
        <v>9746.2326109999995</v>
      </c>
      <c r="Z20" s="390">
        <v>964.15334399999995</v>
      </c>
      <c r="AA20" s="400">
        <f>+AA21+AA22</f>
        <v>3660.4884469999997</v>
      </c>
    </row>
    <row r="21" spans="2:27" ht="15.75" customHeight="1">
      <c r="B21" s="903"/>
      <c r="C21" s="402" t="s">
        <v>509</v>
      </c>
      <c r="D21" s="389">
        <v>30378.234636000005</v>
      </c>
      <c r="E21" s="390">
        <v>3772.0599029999998</v>
      </c>
      <c r="F21" s="391">
        <v>15901.940129999997</v>
      </c>
      <c r="G21" s="391">
        <v>3850.4109060000001</v>
      </c>
      <c r="H21" s="390">
        <v>507.07044999999999</v>
      </c>
      <c r="I21" s="394">
        <v>2727.8929600000001</v>
      </c>
      <c r="J21" s="389">
        <v>30383.775657999999</v>
      </c>
      <c r="K21" s="390">
        <v>2853.0882889999998</v>
      </c>
      <c r="L21" s="391">
        <v>14480.136528000001</v>
      </c>
      <c r="M21" s="391">
        <v>3609.1754219999998</v>
      </c>
      <c r="N21" s="390">
        <v>402.52328299999999</v>
      </c>
      <c r="O21" s="394">
        <v>2233.6837690000002</v>
      </c>
      <c r="P21" s="389">
        <v>27767.994956000002</v>
      </c>
      <c r="Q21" s="390">
        <v>2693.2409929999999</v>
      </c>
      <c r="R21" s="391">
        <v>12584.436068999999</v>
      </c>
      <c r="S21" s="391">
        <v>3057.4729630000002</v>
      </c>
      <c r="T21" s="390">
        <v>380.47247199999998</v>
      </c>
      <c r="U21" s="394">
        <v>2133.7977289999999</v>
      </c>
      <c r="V21" s="389">
        <v>28957.494438999998</v>
      </c>
      <c r="W21" s="390">
        <v>3047.815278</v>
      </c>
      <c r="X21" s="391">
        <v>15483.796974999999</v>
      </c>
      <c r="Y21" s="391">
        <v>3820.6140909999999</v>
      </c>
      <c r="Z21" s="390">
        <v>798.41360299999997</v>
      </c>
      <c r="AA21" s="394">
        <v>2460.4548909999999</v>
      </c>
    </row>
    <row r="22" spans="2:27" ht="15.75" customHeight="1">
      <c r="B22" s="903"/>
      <c r="C22" s="403" t="s">
        <v>510</v>
      </c>
      <c r="D22" s="389">
        <v>26059.489238999999</v>
      </c>
      <c r="E22" s="390">
        <v>2183.426868</v>
      </c>
      <c r="F22" s="391">
        <v>23958.664113999999</v>
      </c>
      <c r="G22" s="391">
        <v>6606.8495579999999</v>
      </c>
      <c r="H22" s="390">
        <v>238.59554700000001</v>
      </c>
      <c r="I22" s="394">
        <v>1764.143251</v>
      </c>
      <c r="J22" s="389">
        <v>25293.658761999999</v>
      </c>
      <c r="K22" s="390">
        <v>1544.9569489999999</v>
      </c>
      <c r="L22" s="391">
        <v>23097.488893999998</v>
      </c>
      <c r="M22" s="391">
        <v>6520.1677959999997</v>
      </c>
      <c r="N22" s="390">
        <v>167.75458499999999</v>
      </c>
      <c r="O22" s="394">
        <v>1266.352222</v>
      </c>
      <c r="P22" s="389">
        <v>24267.940669</v>
      </c>
      <c r="Q22" s="390">
        <v>1470.2150369999999</v>
      </c>
      <c r="R22" s="391">
        <v>21852.631582000002</v>
      </c>
      <c r="S22" s="391">
        <v>6112.8786920000002</v>
      </c>
      <c r="T22" s="390">
        <v>158.50498300000001</v>
      </c>
      <c r="U22" s="394">
        <v>1203.917044</v>
      </c>
      <c r="V22" s="389">
        <v>24354.668280000002</v>
      </c>
      <c r="W22" s="390">
        <v>1523.7625619999999</v>
      </c>
      <c r="X22" s="391">
        <v>21942.536337000001</v>
      </c>
      <c r="Y22" s="391">
        <v>5925.61852</v>
      </c>
      <c r="Z22" s="390">
        <v>165.73974100000001</v>
      </c>
      <c r="AA22" s="394">
        <v>1200.0335560000001</v>
      </c>
    </row>
    <row r="23" spans="2:27" ht="15.75" customHeight="1">
      <c r="B23" s="903"/>
      <c r="C23" s="396" t="s">
        <v>488</v>
      </c>
      <c r="D23" s="389">
        <v>8926.5856160000003</v>
      </c>
      <c r="E23" s="390">
        <v>77.919786000000002</v>
      </c>
      <c r="F23" s="391">
        <v>8926.5856160000003</v>
      </c>
      <c r="G23" s="389">
        <v>29729.996863</v>
      </c>
      <c r="H23" s="390">
        <v>1.7052999999999999E-2</v>
      </c>
      <c r="I23" s="404"/>
      <c r="J23" s="389">
        <v>9415.2646780000014</v>
      </c>
      <c r="K23" s="390">
        <v>112.123771</v>
      </c>
      <c r="L23" s="391">
        <v>9396.8006780000014</v>
      </c>
      <c r="M23" s="389">
        <v>31658.718561999998</v>
      </c>
      <c r="N23" s="390">
        <v>1.25E-3</v>
      </c>
      <c r="O23" s="404"/>
      <c r="P23" s="389">
        <v>9119.9470579999997</v>
      </c>
      <c r="Q23" s="390">
        <v>104.311288</v>
      </c>
      <c r="R23" s="391">
        <v>9101.4830579999998</v>
      </c>
      <c r="S23" s="389">
        <v>30635.040937000002</v>
      </c>
      <c r="T23" s="390">
        <v>0</v>
      </c>
      <c r="U23" s="404"/>
      <c r="V23" s="389">
        <v>10862.789024</v>
      </c>
      <c r="W23" s="390">
        <v>104.67959999999999</v>
      </c>
      <c r="X23" s="391">
        <v>10844.325030000002</v>
      </c>
      <c r="Y23" s="389">
        <v>34314.368199999997</v>
      </c>
      <c r="Z23" s="390">
        <v>3.9999999999999998E-6</v>
      </c>
      <c r="AA23" s="404"/>
    </row>
    <row r="24" spans="2:27" ht="15.75" hidden="1" customHeight="1">
      <c r="B24" s="903"/>
      <c r="C24" s="405"/>
      <c r="D24" s="398"/>
      <c r="E24" s="406"/>
      <c r="F24" s="399"/>
      <c r="G24" s="398"/>
      <c r="H24" s="406"/>
      <c r="I24" s="407"/>
      <c r="J24" s="398"/>
      <c r="K24" s="406"/>
      <c r="L24" s="399"/>
      <c r="M24" s="398"/>
      <c r="N24" s="406"/>
      <c r="O24" s="407"/>
      <c r="P24" s="398"/>
      <c r="Q24" s="406"/>
      <c r="R24" s="399"/>
      <c r="S24" s="398"/>
      <c r="T24" s="406"/>
      <c r="U24" s="407"/>
      <c r="V24" s="398"/>
      <c r="W24" s="406"/>
      <c r="X24" s="399"/>
      <c r="Y24" s="398"/>
      <c r="Z24" s="406"/>
      <c r="AA24" s="407"/>
    </row>
    <row r="25" spans="2:27" ht="15.75" customHeight="1">
      <c r="B25" s="903"/>
      <c r="C25" s="408" t="s">
        <v>511</v>
      </c>
      <c r="D25" s="409"/>
      <c r="E25" s="410"/>
      <c r="F25" s="411"/>
      <c r="G25" s="412">
        <v>0</v>
      </c>
      <c r="H25" s="410"/>
      <c r="I25" s="413"/>
      <c r="J25" s="409"/>
      <c r="K25" s="410"/>
      <c r="L25" s="411"/>
      <c r="M25" s="412">
        <v>0</v>
      </c>
      <c r="N25" s="410"/>
      <c r="O25" s="413"/>
      <c r="P25" s="409"/>
      <c r="Q25" s="410"/>
      <c r="R25" s="411"/>
      <c r="S25" s="412">
        <v>0</v>
      </c>
      <c r="T25" s="410"/>
      <c r="U25" s="413"/>
      <c r="V25" s="409"/>
      <c r="W25" s="410"/>
      <c r="X25" s="411"/>
      <c r="Y25" s="412">
        <v>0</v>
      </c>
      <c r="Z25" s="410"/>
      <c r="AA25" s="413"/>
    </row>
    <row r="26" spans="2:27" ht="19.5" customHeight="1" thickBot="1">
      <c r="B26" s="904"/>
      <c r="C26" s="414" t="s">
        <v>512</v>
      </c>
      <c r="D26" s="415"/>
      <c r="E26" s="416"/>
      <c r="F26" s="417"/>
      <c r="G26" s="418">
        <f>+G10+G11+G12+G15+G23+G25</f>
        <v>196470.610128</v>
      </c>
      <c r="H26" s="416"/>
      <c r="I26" s="419"/>
      <c r="J26" s="415"/>
      <c r="K26" s="416"/>
      <c r="L26" s="417"/>
      <c r="M26" s="418">
        <f>+M10+M11+M12+M15+M23+M25</f>
        <v>193224.58984099998</v>
      </c>
      <c r="N26" s="416"/>
      <c r="O26" s="419"/>
      <c r="P26" s="415"/>
      <c r="Q26" s="416"/>
      <c r="R26" s="417"/>
      <c r="S26" s="418">
        <f>+S10+S11+S12+S15+S23+S25</f>
        <v>181387.37098100001</v>
      </c>
      <c r="T26" s="416"/>
      <c r="U26" s="419"/>
      <c r="V26" s="415"/>
      <c r="W26" s="416"/>
      <c r="X26" s="417"/>
      <c r="Y26" s="418">
        <f>+Y10+Y11+Y12+Y15+Y23+Y25</f>
        <v>186252.83075200001</v>
      </c>
      <c r="Z26" s="416"/>
      <c r="AA26" s="419"/>
    </row>
    <row r="27" spans="2:27" ht="17.25" customHeight="1">
      <c r="B27" s="369"/>
      <c r="D27" s="340" t="s">
        <v>513</v>
      </c>
      <c r="E27" s="420"/>
      <c r="F27" s="420"/>
      <c r="G27" s="420"/>
      <c r="H27" s="420"/>
      <c r="I27" s="420"/>
      <c r="J27" s="420"/>
      <c r="K27" s="420"/>
      <c r="L27" s="420"/>
      <c r="M27" s="420"/>
      <c r="N27" s="420"/>
      <c r="O27" s="420"/>
    </row>
    <row r="28" spans="2:27" ht="17.25" customHeight="1">
      <c r="B28" s="369"/>
      <c r="D28" s="340" t="s">
        <v>514</v>
      </c>
      <c r="E28" s="420"/>
      <c r="F28" s="420"/>
      <c r="G28" s="420"/>
      <c r="H28" s="420"/>
      <c r="I28" s="420"/>
      <c r="J28" s="420"/>
      <c r="K28" s="420"/>
      <c r="L28" s="420"/>
      <c r="M28" s="420"/>
      <c r="N28" s="420"/>
      <c r="O28" s="420"/>
    </row>
    <row r="29" spans="2:27" ht="23.25" thickBot="1">
      <c r="C29" s="342"/>
      <c r="D29" s="420"/>
      <c r="E29" s="420"/>
      <c r="F29" s="420"/>
      <c r="G29" s="420"/>
      <c r="H29" s="420"/>
      <c r="I29" s="420"/>
      <c r="J29" s="420"/>
      <c r="K29" s="420"/>
      <c r="L29" s="420"/>
      <c r="M29" s="420"/>
      <c r="N29" s="420"/>
      <c r="O29" s="420"/>
    </row>
    <row r="30" spans="2:27" s="421" customFormat="1" ht="32.25" customHeight="1" thickBot="1">
      <c r="B30" s="338"/>
      <c r="C30" s="342"/>
      <c r="D30" s="891" t="s">
        <v>498</v>
      </c>
      <c r="E30" s="892"/>
      <c r="F30" s="892"/>
      <c r="G30" s="892"/>
      <c r="H30" s="892"/>
      <c r="I30" s="892"/>
      <c r="J30" s="892"/>
      <c r="K30" s="892"/>
      <c r="L30" s="892"/>
      <c r="M30" s="892"/>
      <c r="N30" s="892"/>
      <c r="O30" s="892"/>
      <c r="P30" s="892" t="str">
        <f>D30</f>
        <v>IRB Approach</v>
      </c>
      <c r="Q30" s="892"/>
      <c r="R30" s="892"/>
      <c r="S30" s="892"/>
      <c r="T30" s="892"/>
      <c r="U30" s="892"/>
      <c r="V30" s="892"/>
      <c r="W30" s="892"/>
      <c r="X30" s="892"/>
      <c r="Y30" s="892"/>
      <c r="Z30" s="892"/>
      <c r="AA30" s="893"/>
    </row>
    <row r="31" spans="2:27" s="421" customFormat="1" ht="32.25" customHeight="1" thickBot="1">
      <c r="B31" s="338"/>
      <c r="C31" s="342"/>
      <c r="D31" s="891" t="s">
        <v>12</v>
      </c>
      <c r="E31" s="892"/>
      <c r="F31" s="892"/>
      <c r="G31" s="892"/>
      <c r="H31" s="892"/>
      <c r="I31" s="893"/>
      <c r="J31" s="891" t="s">
        <v>13</v>
      </c>
      <c r="K31" s="892"/>
      <c r="L31" s="892"/>
      <c r="M31" s="892"/>
      <c r="N31" s="892"/>
      <c r="O31" s="893"/>
      <c r="P31" s="891" t="s">
        <v>14</v>
      </c>
      <c r="Q31" s="892"/>
      <c r="R31" s="892"/>
      <c r="S31" s="892"/>
      <c r="T31" s="892"/>
      <c r="U31" s="893"/>
      <c r="V31" s="891" t="s">
        <v>15</v>
      </c>
      <c r="W31" s="892"/>
      <c r="X31" s="892"/>
      <c r="Y31" s="892"/>
      <c r="Z31" s="892"/>
      <c r="AA31" s="893"/>
    </row>
    <row r="32" spans="2:27" s="421" customFormat="1" ht="51" customHeight="1">
      <c r="B32" s="345"/>
      <c r="C32" s="342"/>
      <c r="D32" s="894" t="s">
        <v>468</v>
      </c>
      <c r="E32" s="913"/>
      <c r="F32" s="914" t="s">
        <v>469</v>
      </c>
      <c r="G32" s="916" t="s">
        <v>470</v>
      </c>
      <c r="H32" s="917"/>
      <c r="I32" s="918" t="s">
        <v>471</v>
      </c>
      <c r="J32" s="894" t="s">
        <v>468</v>
      </c>
      <c r="K32" s="913"/>
      <c r="L32" s="914" t="s">
        <v>469</v>
      </c>
      <c r="M32" s="916" t="s">
        <v>470</v>
      </c>
      <c r="N32" s="917"/>
      <c r="O32" s="918" t="s">
        <v>471</v>
      </c>
      <c r="P32" s="894" t="s">
        <v>468</v>
      </c>
      <c r="Q32" s="913"/>
      <c r="R32" s="914" t="s">
        <v>469</v>
      </c>
      <c r="S32" s="916" t="s">
        <v>470</v>
      </c>
      <c r="T32" s="917"/>
      <c r="U32" s="918" t="s">
        <v>471</v>
      </c>
      <c r="V32" s="894" t="s">
        <v>468</v>
      </c>
      <c r="W32" s="913"/>
      <c r="X32" s="914" t="s">
        <v>469</v>
      </c>
      <c r="Y32" s="916" t="s">
        <v>470</v>
      </c>
      <c r="Z32" s="917"/>
      <c r="AA32" s="918" t="s">
        <v>471</v>
      </c>
    </row>
    <row r="33" spans="2:27" s="421" customFormat="1" ht="33" customHeight="1" thickBot="1">
      <c r="B33" s="422">
        <v>1</v>
      </c>
      <c r="C33" s="346" t="s">
        <v>11</v>
      </c>
      <c r="D33" s="386"/>
      <c r="E33" s="387" t="s">
        <v>499</v>
      </c>
      <c r="F33" s="915"/>
      <c r="G33" s="386"/>
      <c r="H33" s="387" t="s">
        <v>499</v>
      </c>
      <c r="I33" s="919"/>
      <c r="J33" s="386"/>
      <c r="K33" s="387" t="s">
        <v>499</v>
      </c>
      <c r="L33" s="915"/>
      <c r="M33" s="386"/>
      <c r="N33" s="387" t="s">
        <v>499</v>
      </c>
      <c r="O33" s="919"/>
      <c r="P33" s="386"/>
      <c r="Q33" s="387" t="s">
        <v>499</v>
      </c>
      <c r="R33" s="915"/>
      <c r="S33" s="386"/>
      <c r="T33" s="387" t="s">
        <v>499</v>
      </c>
      <c r="U33" s="919"/>
      <c r="V33" s="386"/>
      <c r="W33" s="387" t="s">
        <v>499</v>
      </c>
      <c r="X33" s="915"/>
      <c r="Y33" s="386"/>
      <c r="Z33" s="387" t="s">
        <v>499</v>
      </c>
      <c r="AA33" s="919"/>
    </row>
    <row r="34" spans="2:27" s="421" customFormat="1" ht="15.75" customHeight="1">
      <c r="B34" s="902" t="s">
        <v>710</v>
      </c>
      <c r="C34" s="388" t="s">
        <v>500</v>
      </c>
      <c r="D34" s="389">
        <v>0</v>
      </c>
      <c r="E34" s="390">
        <v>0</v>
      </c>
      <c r="F34" s="423">
        <v>0</v>
      </c>
      <c r="G34" s="424">
        <v>0</v>
      </c>
      <c r="H34" s="393">
        <v>0</v>
      </c>
      <c r="I34" s="425">
        <v>0</v>
      </c>
      <c r="J34" s="389">
        <v>0</v>
      </c>
      <c r="K34" s="390">
        <v>0</v>
      </c>
      <c r="L34" s="423">
        <v>0</v>
      </c>
      <c r="M34" s="424">
        <v>0</v>
      </c>
      <c r="N34" s="393">
        <v>0</v>
      </c>
      <c r="O34" s="425">
        <v>0</v>
      </c>
      <c r="P34" s="389">
        <v>0</v>
      </c>
      <c r="Q34" s="390">
        <v>0</v>
      </c>
      <c r="R34" s="423">
        <v>0</v>
      </c>
      <c r="S34" s="424">
        <v>0</v>
      </c>
      <c r="T34" s="393">
        <v>0</v>
      </c>
      <c r="U34" s="425">
        <v>0</v>
      </c>
      <c r="V34" s="389">
        <v>0</v>
      </c>
      <c r="W34" s="390">
        <v>0</v>
      </c>
      <c r="X34" s="423">
        <v>0</v>
      </c>
      <c r="Y34" s="424">
        <v>0</v>
      </c>
      <c r="Z34" s="393">
        <v>0</v>
      </c>
      <c r="AA34" s="425">
        <v>0</v>
      </c>
    </row>
    <row r="35" spans="2:27" s="421" customFormat="1" ht="15.75" customHeight="1">
      <c r="B35" s="903"/>
      <c r="C35" s="395" t="s">
        <v>478</v>
      </c>
      <c r="D35" s="389">
        <v>26463.181137</v>
      </c>
      <c r="E35" s="390">
        <v>332.64890000000003</v>
      </c>
      <c r="F35" s="426">
        <v>18082.606949000001</v>
      </c>
      <c r="G35" s="389">
        <v>7150.8007089999992</v>
      </c>
      <c r="H35" s="390">
        <v>82.201790000000003</v>
      </c>
      <c r="I35" s="427">
        <v>222.649632</v>
      </c>
      <c r="J35" s="389">
        <v>26872.272923</v>
      </c>
      <c r="K35" s="390">
        <v>324.15346799999998</v>
      </c>
      <c r="L35" s="426">
        <v>17477.708585</v>
      </c>
      <c r="M35" s="389">
        <v>7067.2569049999993</v>
      </c>
      <c r="N35" s="390">
        <v>80.571650000000005</v>
      </c>
      <c r="O35" s="427">
        <v>241.02002899999999</v>
      </c>
      <c r="P35" s="389">
        <v>25739.817472999999</v>
      </c>
      <c r="Q35" s="390">
        <v>322.49716899999999</v>
      </c>
      <c r="R35" s="426">
        <v>17048.472883999999</v>
      </c>
      <c r="S35" s="389">
        <v>6651.8407939999997</v>
      </c>
      <c r="T35" s="390">
        <v>80.601127000000005</v>
      </c>
      <c r="U35" s="427">
        <v>221.19968600000001</v>
      </c>
      <c r="V35" s="389">
        <v>34181.002366000001</v>
      </c>
      <c r="W35" s="390">
        <v>326.034989</v>
      </c>
      <c r="X35" s="426">
        <v>21178.088145999998</v>
      </c>
      <c r="Y35" s="389">
        <v>9695.4585100000022</v>
      </c>
      <c r="Z35" s="390">
        <v>587.25504000000001</v>
      </c>
      <c r="AA35" s="427">
        <v>255.31249500000001</v>
      </c>
    </row>
    <row r="36" spans="2:27" s="421" customFormat="1" ht="15.75" customHeight="1">
      <c r="B36" s="903"/>
      <c r="C36" s="396" t="s">
        <v>501</v>
      </c>
      <c r="D36" s="389">
        <v>287113.02437</v>
      </c>
      <c r="E36" s="390">
        <v>22533.563338</v>
      </c>
      <c r="F36" s="426">
        <v>165170.009043</v>
      </c>
      <c r="G36" s="389">
        <v>88221.648465999999</v>
      </c>
      <c r="H36" s="390">
        <v>4969.608432</v>
      </c>
      <c r="I36" s="427">
        <v>12337.399651</v>
      </c>
      <c r="J36" s="389">
        <v>283084.12999400002</v>
      </c>
      <c r="K36" s="390">
        <v>18169.673606</v>
      </c>
      <c r="L36" s="426">
        <v>155223.02228599999</v>
      </c>
      <c r="M36" s="389">
        <v>83222.042174999995</v>
      </c>
      <c r="N36" s="390">
        <v>3928.843406</v>
      </c>
      <c r="O36" s="427">
        <v>10435.568872</v>
      </c>
      <c r="P36" s="389">
        <v>259359.230495</v>
      </c>
      <c r="Q36" s="390">
        <v>16531.326742000001</v>
      </c>
      <c r="R36" s="426">
        <v>140103.955675</v>
      </c>
      <c r="S36" s="389">
        <v>74648.108596000005</v>
      </c>
      <c r="T36" s="390">
        <v>3545.4760609999998</v>
      </c>
      <c r="U36" s="427">
        <v>9914.6106120000004</v>
      </c>
      <c r="V36" s="389">
        <v>251966.579508</v>
      </c>
      <c r="W36" s="390">
        <v>17023.437124</v>
      </c>
      <c r="X36" s="426">
        <v>134571.386685</v>
      </c>
      <c r="Y36" s="389">
        <v>68885.539357999995</v>
      </c>
      <c r="Z36" s="390">
        <v>3716.9799509999998</v>
      </c>
      <c r="AA36" s="427">
        <v>10247.066599</v>
      </c>
    </row>
    <row r="37" spans="2:27" s="421" customFormat="1" ht="15.75" customHeight="1">
      <c r="B37" s="903"/>
      <c r="C37" s="397" t="s">
        <v>502</v>
      </c>
      <c r="D37" s="389">
        <v>10160.990376000002</v>
      </c>
      <c r="E37" s="390">
        <v>1132.8697790000001</v>
      </c>
      <c r="F37" s="426">
        <v>8628.4654249999985</v>
      </c>
      <c r="G37" s="389">
        <v>4923.037311</v>
      </c>
      <c r="H37" s="390">
        <v>260.36643900000001</v>
      </c>
      <c r="I37" s="427">
        <v>597.24997600000006</v>
      </c>
      <c r="J37" s="389">
        <v>9848.9934279999998</v>
      </c>
      <c r="K37" s="390">
        <v>932.58610699999997</v>
      </c>
      <c r="L37" s="426">
        <v>8162.8606129999989</v>
      </c>
      <c r="M37" s="389">
        <v>4474.7000040000003</v>
      </c>
      <c r="N37" s="390">
        <v>211.084699</v>
      </c>
      <c r="O37" s="427">
        <v>540.48936900000001</v>
      </c>
      <c r="P37" s="389">
        <v>9343.4341089999998</v>
      </c>
      <c r="Q37" s="390">
        <v>925.44883500000003</v>
      </c>
      <c r="R37" s="426">
        <v>7875.216527999999</v>
      </c>
      <c r="S37" s="389">
        <v>4225.0846609999999</v>
      </c>
      <c r="T37" s="390">
        <v>210.16233</v>
      </c>
      <c r="U37" s="427">
        <v>555.40973099999997</v>
      </c>
      <c r="V37" s="389">
        <v>8668.6054370000002</v>
      </c>
      <c r="W37" s="390">
        <v>869.25515700000005</v>
      </c>
      <c r="X37" s="426">
        <v>6975.2705510000005</v>
      </c>
      <c r="Y37" s="389">
        <v>3261.1607600000002</v>
      </c>
      <c r="Z37" s="390">
        <v>251.16771</v>
      </c>
      <c r="AA37" s="427">
        <v>548.99169199999994</v>
      </c>
    </row>
    <row r="38" spans="2:27" s="421" customFormat="1" ht="15.75" customHeight="1">
      <c r="B38" s="903"/>
      <c r="C38" s="397" t="s">
        <v>503</v>
      </c>
      <c r="D38" s="389">
        <v>97465.490357999995</v>
      </c>
      <c r="E38" s="390">
        <v>13122.778311</v>
      </c>
      <c r="F38" s="426">
        <v>57475.081002999999</v>
      </c>
      <c r="G38" s="389">
        <v>30390.384980999999</v>
      </c>
      <c r="H38" s="390">
        <v>3039.1939659999998</v>
      </c>
      <c r="I38" s="427">
        <v>7552.2285760000004</v>
      </c>
      <c r="J38" s="389">
        <v>94788.653187999997</v>
      </c>
      <c r="K38" s="390">
        <v>9684.9842879999997</v>
      </c>
      <c r="L38" s="426">
        <v>51398.352212999998</v>
      </c>
      <c r="M38" s="389">
        <v>28099.863523</v>
      </c>
      <c r="N38" s="390">
        <v>2211.853787</v>
      </c>
      <c r="O38" s="427">
        <v>5788.2472430000007</v>
      </c>
      <c r="P38" s="389">
        <v>88067.021877000006</v>
      </c>
      <c r="Q38" s="390">
        <v>8936.9466209999991</v>
      </c>
      <c r="R38" s="426">
        <v>46748.644329000002</v>
      </c>
      <c r="S38" s="389">
        <v>25430.972491</v>
      </c>
      <c r="T38" s="390">
        <v>2008.453575</v>
      </c>
      <c r="U38" s="427">
        <v>5581.9839249999986</v>
      </c>
      <c r="V38" s="389">
        <v>92061.721900000004</v>
      </c>
      <c r="W38" s="390">
        <v>10577.733996999999</v>
      </c>
      <c r="X38" s="426">
        <v>49005.660374999999</v>
      </c>
      <c r="Y38" s="389">
        <v>27050.512836999998</v>
      </c>
      <c r="Z38" s="390">
        <v>2268.012686</v>
      </c>
      <c r="AA38" s="427">
        <v>6843.7060769999989</v>
      </c>
    </row>
    <row r="39" spans="2:27" s="421" customFormat="1" ht="15.75" customHeight="1">
      <c r="B39" s="903"/>
      <c r="C39" s="396" t="s">
        <v>481</v>
      </c>
      <c r="D39" s="389">
        <v>183715.694078</v>
      </c>
      <c r="E39" s="390">
        <v>11284.516621000001</v>
      </c>
      <c r="F39" s="426">
        <v>165547.12522300001</v>
      </c>
      <c r="G39" s="389">
        <v>34685.850929</v>
      </c>
      <c r="H39" s="390">
        <v>2429.3648210000001</v>
      </c>
      <c r="I39" s="427">
        <v>6593.1598470000008</v>
      </c>
      <c r="J39" s="389">
        <v>184890.55995</v>
      </c>
      <c r="K39" s="390">
        <v>8876.0089090000001</v>
      </c>
      <c r="L39" s="426">
        <v>165121.29737099999</v>
      </c>
      <c r="M39" s="389">
        <v>34071.366437999997</v>
      </c>
      <c r="N39" s="390">
        <v>1995.274649</v>
      </c>
      <c r="O39" s="427">
        <v>5691.1813099999999</v>
      </c>
      <c r="P39" s="389">
        <v>171887.18418800001</v>
      </c>
      <c r="Q39" s="390">
        <v>8157.3780950000009</v>
      </c>
      <c r="R39" s="426">
        <v>152716.755516</v>
      </c>
      <c r="S39" s="389">
        <v>30786.509254000001</v>
      </c>
      <c r="T39" s="390">
        <v>1760.710278</v>
      </c>
      <c r="U39" s="427">
        <v>5318.8368649999993</v>
      </c>
      <c r="V39" s="389">
        <v>170961.697396</v>
      </c>
      <c r="W39" s="390">
        <v>8516.2942739999999</v>
      </c>
      <c r="X39" s="426">
        <v>153475.03713800001</v>
      </c>
      <c r="Y39" s="389">
        <v>33032.012003000003</v>
      </c>
      <c r="Z39" s="390">
        <v>2234.9538750000002</v>
      </c>
      <c r="AA39" s="427">
        <v>5465.9854889999988</v>
      </c>
    </row>
    <row r="40" spans="2:27" s="421" customFormat="1" ht="15.75" customHeight="1">
      <c r="B40" s="903"/>
      <c r="C40" s="401" t="s">
        <v>504</v>
      </c>
      <c r="D40" s="389">
        <v>125536.05385300002</v>
      </c>
      <c r="E40" s="390">
        <v>5344.3290859999997</v>
      </c>
      <c r="F40" s="426">
        <v>124150.62165299999</v>
      </c>
      <c r="G40" s="389">
        <v>24111.061707000001</v>
      </c>
      <c r="H40" s="390">
        <v>1710.2076589999999</v>
      </c>
      <c r="I40" s="427">
        <v>2114.0654720000002</v>
      </c>
      <c r="J40" s="389">
        <v>127495.996619</v>
      </c>
      <c r="K40" s="390">
        <v>4490.7903880000003</v>
      </c>
      <c r="L40" s="426">
        <v>126031.552278</v>
      </c>
      <c r="M40" s="389">
        <v>23841.844862999998</v>
      </c>
      <c r="N40" s="390">
        <v>1455.8025130000001</v>
      </c>
      <c r="O40" s="427">
        <v>2199.7639840000002</v>
      </c>
      <c r="P40" s="389">
        <v>119222.27514300001</v>
      </c>
      <c r="Q40" s="390">
        <v>4008.786689</v>
      </c>
      <c r="R40" s="426">
        <v>117770.63420500001</v>
      </c>
      <c r="S40" s="389">
        <v>21686.844787000002</v>
      </c>
      <c r="T40" s="390">
        <v>1252.216725</v>
      </c>
      <c r="U40" s="427">
        <v>1994.444904</v>
      </c>
      <c r="V40" s="389">
        <v>118050.708652</v>
      </c>
      <c r="W40" s="390">
        <v>3965.8498079999999</v>
      </c>
      <c r="X40" s="426">
        <v>116420.751603</v>
      </c>
      <c r="Y40" s="389">
        <v>23480.604336</v>
      </c>
      <c r="Z40" s="390">
        <v>1300.8932159999999</v>
      </c>
      <c r="AA40" s="427">
        <v>1825.672695</v>
      </c>
    </row>
    <row r="41" spans="2:27" s="421" customFormat="1" ht="15.75" customHeight="1">
      <c r="B41" s="903"/>
      <c r="C41" s="402" t="s">
        <v>505</v>
      </c>
      <c r="D41" s="389">
        <v>9159.5585129999999</v>
      </c>
      <c r="E41" s="390">
        <v>1671.9150990000001</v>
      </c>
      <c r="F41" s="426">
        <v>9026.8833919999997</v>
      </c>
      <c r="G41" s="389">
        <v>2369.673534</v>
      </c>
      <c r="H41" s="390">
        <v>429.70064200000002</v>
      </c>
      <c r="I41" s="427">
        <v>740.54559600000005</v>
      </c>
      <c r="J41" s="389">
        <v>8604.8226450000002</v>
      </c>
      <c r="K41" s="390">
        <v>1124.124497</v>
      </c>
      <c r="L41" s="426">
        <v>8477.5172000000002</v>
      </c>
      <c r="M41" s="389">
        <v>2141.962254</v>
      </c>
      <c r="N41" s="390">
        <v>275.488967</v>
      </c>
      <c r="O41" s="427">
        <v>575.50415199999998</v>
      </c>
      <c r="P41" s="389">
        <v>7241.4080289999993</v>
      </c>
      <c r="Q41" s="390">
        <v>947.17391999999995</v>
      </c>
      <c r="R41" s="426">
        <v>7130.1060769999995</v>
      </c>
      <c r="S41" s="389">
        <v>1820.1993440000001</v>
      </c>
      <c r="T41" s="390">
        <v>203.84675799999999</v>
      </c>
      <c r="U41" s="427">
        <v>503.26467000000002</v>
      </c>
      <c r="V41" s="389">
        <v>6486.4282409999987</v>
      </c>
      <c r="W41" s="390">
        <v>924.40978700000005</v>
      </c>
      <c r="X41" s="426">
        <v>6301.7836079999997</v>
      </c>
      <c r="Y41" s="389">
        <v>1720.6034050000001</v>
      </c>
      <c r="Z41" s="390">
        <v>291.89710400000001</v>
      </c>
      <c r="AA41" s="427">
        <v>426.05573900000002</v>
      </c>
    </row>
    <row r="42" spans="2:27" s="421" customFormat="1" ht="15.75" customHeight="1">
      <c r="B42" s="903"/>
      <c r="C42" s="402" t="s">
        <v>506</v>
      </c>
      <c r="D42" s="389">
        <v>116376.49533799999</v>
      </c>
      <c r="E42" s="390">
        <v>3672.4139869999999</v>
      </c>
      <c r="F42" s="426">
        <v>115123.73826100001</v>
      </c>
      <c r="G42" s="389">
        <v>21741.388172999999</v>
      </c>
      <c r="H42" s="390">
        <v>1280.5070169999999</v>
      </c>
      <c r="I42" s="427">
        <v>1373.5198760000001</v>
      </c>
      <c r="J42" s="389">
        <v>118891.173975</v>
      </c>
      <c r="K42" s="390">
        <v>3366.6658910000001</v>
      </c>
      <c r="L42" s="426">
        <v>117554.035078</v>
      </c>
      <c r="M42" s="389">
        <v>21699.882610000001</v>
      </c>
      <c r="N42" s="390">
        <v>1180.3135460000001</v>
      </c>
      <c r="O42" s="427">
        <v>1624.259832</v>
      </c>
      <c r="P42" s="389">
        <v>111980.867115</v>
      </c>
      <c r="Q42" s="390">
        <v>3061.6127689999998</v>
      </c>
      <c r="R42" s="426">
        <v>110640.52812800001</v>
      </c>
      <c r="S42" s="389">
        <v>19866.645441000001</v>
      </c>
      <c r="T42" s="390">
        <v>1048.3699670000001</v>
      </c>
      <c r="U42" s="427">
        <v>1491.1802339999999</v>
      </c>
      <c r="V42" s="389">
        <v>111564.280411</v>
      </c>
      <c r="W42" s="390">
        <v>3041.4400209999999</v>
      </c>
      <c r="X42" s="426">
        <v>110118.96799600001</v>
      </c>
      <c r="Y42" s="389">
        <v>21760.000931999995</v>
      </c>
      <c r="Z42" s="390">
        <v>1008.996112</v>
      </c>
      <c r="AA42" s="427">
        <v>1399.6169560000001</v>
      </c>
    </row>
    <row r="43" spans="2:27" s="421" customFormat="1" ht="15.75" customHeight="1">
      <c r="B43" s="903"/>
      <c r="C43" s="401" t="s">
        <v>507</v>
      </c>
      <c r="D43" s="389">
        <v>2162.5165219999999</v>
      </c>
      <c r="E43" s="390">
        <v>7.492451</v>
      </c>
      <c r="F43" s="426">
        <v>1908.470523</v>
      </c>
      <c r="G43" s="389">
        <v>295.89496700000001</v>
      </c>
      <c r="H43" s="390">
        <v>1.48298</v>
      </c>
      <c r="I43" s="427">
        <v>7.6918829999999998</v>
      </c>
      <c r="J43" s="389">
        <v>2156.8413529999998</v>
      </c>
      <c r="K43" s="390">
        <v>7.3568350000000002</v>
      </c>
      <c r="L43" s="426">
        <v>1906.0822800000001</v>
      </c>
      <c r="M43" s="389">
        <v>291.65371699999997</v>
      </c>
      <c r="N43" s="390">
        <v>1.4955769999999999</v>
      </c>
      <c r="O43" s="427">
        <v>10.156779</v>
      </c>
      <c r="P43" s="389">
        <v>1077.990141</v>
      </c>
      <c r="Q43" s="390">
        <v>4.5627500000000003</v>
      </c>
      <c r="R43" s="426">
        <v>920.19331199999999</v>
      </c>
      <c r="S43" s="389">
        <v>135.767775</v>
      </c>
      <c r="T43" s="390">
        <v>0.99438099999999996</v>
      </c>
      <c r="U43" s="427">
        <v>5.4971649999999999</v>
      </c>
      <c r="V43" s="389">
        <v>0</v>
      </c>
      <c r="W43" s="390">
        <v>0</v>
      </c>
      <c r="X43" s="426">
        <v>0</v>
      </c>
      <c r="Y43" s="389">
        <v>0</v>
      </c>
      <c r="Z43" s="390">
        <v>0</v>
      </c>
      <c r="AA43" s="427">
        <v>0</v>
      </c>
    </row>
    <row r="44" spans="2:27" s="421" customFormat="1" ht="15.75" customHeight="1">
      <c r="B44" s="903"/>
      <c r="C44" s="401" t="s">
        <v>508</v>
      </c>
      <c r="D44" s="389">
        <v>56017.123705999998</v>
      </c>
      <c r="E44" s="390">
        <v>5932.695084</v>
      </c>
      <c r="F44" s="426">
        <v>39488.033046999997</v>
      </c>
      <c r="G44" s="389">
        <v>10278.894254999999</v>
      </c>
      <c r="H44" s="390">
        <v>717.67418199999997</v>
      </c>
      <c r="I44" s="427">
        <v>4471.4024920000002</v>
      </c>
      <c r="J44" s="389">
        <v>55237.721977000001</v>
      </c>
      <c r="K44" s="390">
        <v>4377.8616860000002</v>
      </c>
      <c r="L44" s="426">
        <v>37183.662812000002</v>
      </c>
      <c r="M44" s="389">
        <v>9937.8678569999993</v>
      </c>
      <c r="N44" s="390">
        <v>537.97655899999995</v>
      </c>
      <c r="O44" s="427">
        <v>3481.2605469999999</v>
      </c>
      <c r="P44" s="389">
        <v>51586.918904000006</v>
      </c>
      <c r="Q44" s="390">
        <v>4144.0286560000004</v>
      </c>
      <c r="R44" s="426">
        <v>34025.927999</v>
      </c>
      <c r="S44" s="389">
        <v>8963.8966909999999</v>
      </c>
      <c r="T44" s="390">
        <v>507.49917199999999</v>
      </c>
      <c r="U44" s="427">
        <v>3318.894796</v>
      </c>
      <c r="V44" s="389">
        <v>52910.988743999995</v>
      </c>
      <c r="W44" s="390">
        <v>4550.4444659999999</v>
      </c>
      <c r="X44" s="426">
        <v>37054.285535000003</v>
      </c>
      <c r="Y44" s="389">
        <v>9551.4076669999995</v>
      </c>
      <c r="Z44" s="390">
        <v>934.06065899999999</v>
      </c>
      <c r="AA44" s="427">
        <v>3640.3127939999999</v>
      </c>
    </row>
    <row r="45" spans="2:27" s="421" customFormat="1" ht="15.75" customHeight="1">
      <c r="B45" s="903"/>
      <c r="C45" s="402" t="s">
        <v>509</v>
      </c>
      <c r="D45" s="389">
        <v>30057.114547000001</v>
      </c>
      <c r="E45" s="390">
        <v>3757.2457610000001</v>
      </c>
      <c r="F45" s="426">
        <v>15611.086084</v>
      </c>
      <c r="G45" s="389">
        <v>3686.1181299999998</v>
      </c>
      <c r="H45" s="390">
        <v>479.779132</v>
      </c>
      <c r="I45" s="427">
        <v>2713.7386550000001</v>
      </c>
      <c r="J45" s="389">
        <v>30057.055238000001</v>
      </c>
      <c r="K45" s="390">
        <v>2838.7963100000002</v>
      </c>
      <c r="L45" s="426">
        <v>14174.92166</v>
      </c>
      <c r="M45" s="389">
        <v>3431.760835</v>
      </c>
      <c r="N45" s="390">
        <v>370.70508699999999</v>
      </c>
      <c r="O45" s="427">
        <v>2219.6142030000001</v>
      </c>
      <c r="P45" s="389">
        <v>27425.242936999999</v>
      </c>
      <c r="Q45" s="390">
        <v>2679.6730429999998</v>
      </c>
      <c r="R45" s="426">
        <v>12262.516812</v>
      </c>
      <c r="S45" s="389">
        <v>2863.7936770000001</v>
      </c>
      <c r="T45" s="390">
        <v>349.464473</v>
      </c>
      <c r="U45" s="427">
        <v>2119.6606750000001</v>
      </c>
      <c r="V45" s="389">
        <v>28613.207333999999</v>
      </c>
      <c r="W45" s="390">
        <v>3034.9042420000001</v>
      </c>
      <c r="X45" s="426">
        <v>15159.534877</v>
      </c>
      <c r="Y45" s="389">
        <v>3635.0361889999999</v>
      </c>
      <c r="Z45" s="390">
        <v>768.97741499999995</v>
      </c>
      <c r="AA45" s="427">
        <v>2446.3728900000001</v>
      </c>
    </row>
    <row r="46" spans="2:27" s="421" customFormat="1" ht="15.75" customHeight="1">
      <c r="B46" s="903"/>
      <c r="C46" s="403" t="s">
        <v>510</v>
      </c>
      <c r="D46" s="389">
        <v>25960.009159000001</v>
      </c>
      <c r="E46" s="390">
        <v>2175.4493229999998</v>
      </c>
      <c r="F46" s="426">
        <v>23876.946962999999</v>
      </c>
      <c r="G46" s="389">
        <v>6592.7761249999994</v>
      </c>
      <c r="H46" s="390">
        <v>237.89505</v>
      </c>
      <c r="I46" s="427">
        <v>1757.6638370000001</v>
      </c>
      <c r="J46" s="389">
        <v>25180.666741000001</v>
      </c>
      <c r="K46" s="390">
        <v>1539.065376</v>
      </c>
      <c r="L46" s="426">
        <v>23008.741151999999</v>
      </c>
      <c r="M46" s="389">
        <v>6506.1070220000001</v>
      </c>
      <c r="N46" s="390">
        <v>167.27147199999999</v>
      </c>
      <c r="O46" s="427">
        <v>1261.646344</v>
      </c>
      <c r="P46" s="389">
        <v>24161.675966999999</v>
      </c>
      <c r="Q46" s="390">
        <v>1464.3556129999999</v>
      </c>
      <c r="R46" s="426">
        <v>21763.411185000001</v>
      </c>
      <c r="S46" s="389">
        <v>6100.1030119999996</v>
      </c>
      <c r="T46" s="390">
        <v>158.03469899999999</v>
      </c>
      <c r="U46" s="427">
        <v>1199.234121</v>
      </c>
      <c r="V46" s="389">
        <v>24297.78141</v>
      </c>
      <c r="W46" s="390">
        <v>1515.5402240000001</v>
      </c>
      <c r="X46" s="426">
        <v>21894.750658000001</v>
      </c>
      <c r="Y46" s="389">
        <v>5916.3714799999998</v>
      </c>
      <c r="Z46" s="390">
        <v>165.08324400000001</v>
      </c>
      <c r="AA46" s="427">
        <v>1193.9399040000001</v>
      </c>
    </row>
    <row r="47" spans="2:27" s="421" customFormat="1" ht="15.75" customHeight="1">
      <c r="B47" s="903"/>
      <c r="C47" s="396" t="s">
        <v>488</v>
      </c>
      <c r="D47" s="389">
        <v>8492.7058409999991</v>
      </c>
      <c r="E47" s="390">
        <v>77.919785000000005</v>
      </c>
      <c r="F47" s="426">
        <v>8492.7058409999991</v>
      </c>
      <c r="G47" s="389">
        <v>28674.698799999998</v>
      </c>
      <c r="H47" s="390">
        <v>1.7052999999999999E-2</v>
      </c>
      <c r="I47" s="427">
        <v>0</v>
      </c>
      <c r="J47" s="389">
        <v>8789.9592990000001</v>
      </c>
      <c r="K47" s="390">
        <v>112.12376999999999</v>
      </c>
      <c r="L47" s="426">
        <v>8771.4952990000002</v>
      </c>
      <c r="M47" s="389">
        <v>29881.622781999999</v>
      </c>
      <c r="N47" s="390">
        <v>1.25E-3</v>
      </c>
      <c r="O47" s="427">
        <v>0</v>
      </c>
      <c r="P47" s="389">
        <v>8473.0226270000003</v>
      </c>
      <c r="Q47" s="390">
        <v>104.311288</v>
      </c>
      <c r="R47" s="426">
        <v>8454.5586270000003</v>
      </c>
      <c r="S47" s="389">
        <v>28802.443329000002</v>
      </c>
      <c r="T47" s="390">
        <v>0</v>
      </c>
      <c r="U47" s="427">
        <v>0</v>
      </c>
      <c r="V47" s="389">
        <v>9955.3704130000006</v>
      </c>
      <c r="W47" s="390">
        <v>104.67959999999999</v>
      </c>
      <c r="X47" s="426">
        <v>9936.9064190000008</v>
      </c>
      <c r="Y47" s="389">
        <v>32176.981718999999</v>
      </c>
      <c r="Z47" s="390">
        <v>3.9999999999999998E-6</v>
      </c>
      <c r="AA47" s="427">
        <v>0</v>
      </c>
    </row>
    <row r="48" spans="2:27" ht="15.75" hidden="1" customHeight="1">
      <c r="B48" s="903"/>
      <c r="C48" s="405"/>
      <c r="D48" s="398"/>
      <c r="E48" s="406"/>
      <c r="F48" s="428"/>
      <c r="G48" s="398"/>
      <c r="H48" s="406"/>
      <c r="I48" s="429"/>
      <c r="J48" s="398"/>
      <c r="K48" s="406"/>
      <c r="L48" s="428"/>
      <c r="M48" s="398"/>
      <c r="N48" s="406"/>
      <c r="O48" s="429"/>
      <c r="P48" s="398"/>
      <c r="Q48" s="406"/>
      <c r="R48" s="428"/>
      <c r="S48" s="398"/>
      <c r="T48" s="406"/>
      <c r="U48" s="429"/>
      <c r="V48" s="398"/>
      <c r="W48" s="406"/>
      <c r="X48" s="428"/>
      <c r="Y48" s="398"/>
      <c r="Z48" s="406"/>
      <c r="AA48" s="429"/>
    </row>
    <row r="49" spans="2:27" s="421" customFormat="1" ht="15.75" customHeight="1">
      <c r="B49" s="903"/>
      <c r="C49" s="408" t="s">
        <v>511</v>
      </c>
      <c r="D49" s="430"/>
      <c r="E49" s="431"/>
      <c r="F49" s="432"/>
      <c r="G49" s="430"/>
      <c r="H49" s="431"/>
      <c r="I49" s="433"/>
      <c r="J49" s="430"/>
      <c r="K49" s="431"/>
      <c r="L49" s="432"/>
      <c r="M49" s="430"/>
      <c r="N49" s="431"/>
      <c r="O49" s="433"/>
      <c r="P49" s="430"/>
      <c r="Q49" s="431"/>
      <c r="R49" s="432"/>
      <c r="S49" s="430"/>
      <c r="T49" s="431"/>
      <c r="U49" s="433"/>
      <c r="V49" s="430"/>
      <c r="W49" s="431"/>
      <c r="X49" s="432"/>
      <c r="Y49" s="430"/>
      <c r="Z49" s="431"/>
      <c r="AA49" s="433"/>
    </row>
    <row r="50" spans="2:27" s="421" customFormat="1" ht="19.5" customHeight="1" thickBot="1">
      <c r="B50" s="904"/>
      <c r="C50" s="414" t="s">
        <v>515</v>
      </c>
      <c r="D50" s="434"/>
      <c r="E50" s="435"/>
      <c r="F50" s="436"/>
      <c r="G50" s="434"/>
      <c r="H50" s="435"/>
      <c r="I50" s="437"/>
      <c r="J50" s="434"/>
      <c r="K50" s="435"/>
      <c r="L50" s="436"/>
      <c r="M50" s="434"/>
      <c r="N50" s="435"/>
      <c r="O50" s="437"/>
      <c r="P50" s="434"/>
      <c r="Q50" s="435"/>
      <c r="R50" s="436"/>
      <c r="S50" s="434"/>
      <c r="T50" s="435"/>
      <c r="U50" s="437"/>
      <c r="V50" s="434"/>
      <c r="W50" s="435"/>
      <c r="X50" s="436"/>
      <c r="Y50" s="434"/>
      <c r="Z50" s="435"/>
      <c r="AA50" s="437"/>
    </row>
    <row r="51" spans="2:27" s="421" customFormat="1" ht="17.25" customHeight="1">
      <c r="B51" s="369"/>
      <c r="C51" s="340"/>
      <c r="D51" s="369" t="s">
        <v>491</v>
      </c>
      <c r="E51" s="340"/>
      <c r="F51" s="340"/>
      <c r="G51" s="340"/>
      <c r="H51" s="340"/>
      <c r="I51" s="340"/>
      <c r="J51" s="340"/>
      <c r="K51" s="340"/>
      <c r="L51" s="340"/>
      <c r="M51" s="340"/>
      <c r="N51" s="340"/>
      <c r="O51" s="340"/>
      <c r="P51" s="340"/>
      <c r="Q51" s="340"/>
      <c r="R51" s="340"/>
      <c r="S51" s="340"/>
      <c r="T51" s="340"/>
      <c r="U51" s="340"/>
    </row>
    <row r="52" spans="2:27" s="421" customFormat="1" ht="14.25" customHeight="1">
      <c r="B52" s="369"/>
      <c r="C52" s="340"/>
      <c r="D52" s="420"/>
      <c r="E52" s="420"/>
      <c r="F52" s="420"/>
      <c r="G52" s="420"/>
      <c r="H52" s="420"/>
      <c r="I52" s="420"/>
      <c r="J52" s="420"/>
      <c r="K52" s="420"/>
      <c r="L52" s="420"/>
      <c r="M52" s="420"/>
      <c r="N52" s="420"/>
      <c r="O52" s="420"/>
      <c r="P52" s="340"/>
      <c r="Q52" s="340"/>
      <c r="R52" s="340"/>
      <c r="S52" s="340"/>
      <c r="T52" s="340"/>
      <c r="U52" s="340"/>
    </row>
    <row r="53" spans="2:27" s="421" customFormat="1" ht="15" customHeight="1" thickBot="1">
      <c r="B53" s="438"/>
      <c r="D53" s="439"/>
      <c r="E53" s="439"/>
      <c r="F53" s="439"/>
      <c r="G53" s="439"/>
      <c r="H53" s="439"/>
      <c r="I53" s="439"/>
      <c r="J53" s="439"/>
      <c r="K53" s="439"/>
      <c r="L53" s="439"/>
      <c r="M53" s="439"/>
      <c r="N53" s="439"/>
      <c r="O53" s="439"/>
      <c r="P53" s="340"/>
      <c r="Q53" s="340"/>
      <c r="R53" s="340"/>
      <c r="S53" s="340"/>
      <c r="T53" s="340"/>
      <c r="U53" s="340"/>
    </row>
    <row r="54" spans="2:27" s="421" customFormat="1" ht="32.25" customHeight="1" thickBot="1">
      <c r="B54" s="338"/>
      <c r="C54" s="342"/>
      <c r="D54" s="891" t="s">
        <v>498</v>
      </c>
      <c r="E54" s="892"/>
      <c r="F54" s="892"/>
      <c r="G54" s="892"/>
      <c r="H54" s="892"/>
      <c r="I54" s="892"/>
      <c r="J54" s="892"/>
      <c r="K54" s="892"/>
      <c r="L54" s="892"/>
      <c r="M54" s="892"/>
      <c r="N54" s="892"/>
      <c r="O54" s="892"/>
      <c r="P54" s="892" t="str">
        <f>D54</f>
        <v>IRB Approach</v>
      </c>
      <c r="Q54" s="892"/>
      <c r="R54" s="892"/>
      <c r="S54" s="892"/>
      <c r="T54" s="892"/>
      <c r="U54" s="892"/>
      <c r="V54" s="892"/>
      <c r="W54" s="892"/>
      <c r="X54" s="892"/>
      <c r="Y54" s="892"/>
      <c r="Z54" s="892"/>
      <c r="AA54" s="893"/>
    </row>
    <row r="55" spans="2:27" s="421" customFormat="1" ht="32.25" customHeight="1" thickBot="1">
      <c r="B55" s="338"/>
      <c r="C55" s="342"/>
      <c r="D55" s="891" t="s">
        <v>12</v>
      </c>
      <c r="E55" s="892"/>
      <c r="F55" s="892"/>
      <c r="G55" s="892"/>
      <c r="H55" s="892"/>
      <c r="I55" s="893"/>
      <c r="J55" s="891" t="s">
        <v>13</v>
      </c>
      <c r="K55" s="892"/>
      <c r="L55" s="892"/>
      <c r="M55" s="892"/>
      <c r="N55" s="892"/>
      <c r="O55" s="893"/>
      <c r="P55" s="891" t="s">
        <v>14</v>
      </c>
      <c r="Q55" s="892"/>
      <c r="R55" s="892"/>
      <c r="S55" s="892"/>
      <c r="T55" s="892"/>
      <c r="U55" s="893"/>
      <c r="V55" s="891" t="s">
        <v>15</v>
      </c>
      <c r="W55" s="892"/>
      <c r="X55" s="892"/>
      <c r="Y55" s="892"/>
      <c r="Z55" s="892"/>
      <c r="AA55" s="893"/>
    </row>
    <row r="56" spans="2:27" s="421" customFormat="1" ht="51" customHeight="1">
      <c r="B56" s="345"/>
      <c r="C56" s="342"/>
      <c r="D56" s="894" t="s">
        <v>468</v>
      </c>
      <c r="E56" s="913"/>
      <c r="F56" s="914" t="s">
        <v>469</v>
      </c>
      <c r="G56" s="916" t="s">
        <v>470</v>
      </c>
      <c r="H56" s="917"/>
      <c r="I56" s="918" t="s">
        <v>471</v>
      </c>
      <c r="J56" s="894" t="s">
        <v>468</v>
      </c>
      <c r="K56" s="913"/>
      <c r="L56" s="914" t="s">
        <v>469</v>
      </c>
      <c r="M56" s="916" t="s">
        <v>470</v>
      </c>
      <c r="N56" s="917"/>
      <c r="O56" s="918" t="s">
        <v>471</v>
      </c>
      <c r="P56" s="894" t="s">
        <v>468</v>
      </c>
      <c r="Q56" s="913"/>
      <c r="R56" s="914" t="s">
        <v>469</v>
      </c>
      <c r="S56" s="916" t="s">
        <v>470</v>
      </c>
      <c r="T56" s="917"/>
      <c r="U56" s="918" t="s">
        <v>471</v>
      </c>
      <c r="V56" s="894" t="s">
        <v>468</v>
      </c>
      <c r="W56" s="913"/>
      <c r="X56" s="914" t="s">
        <v>469</v>
      </c>
      <c r="Y56" s="916" t="s">
        <v>470</v>
      </c>
      <c r="Z56" s="917"/>
      <c r="AA56" s="918" t="s">
        <v>471</v>
      </c>
    </row>
    <row r="57" spans="2:27" s="421" customFormat="1" ht="33" customHeight="1" thickBot="1">
      <c r="B57" s="422">
        <v>2</v>
      </c>
      <c r="C57" s="346" t="s">
        <v>11</v>
      </c>
      <c r="D57" s="386"/>
      <c r="E57" s="387" t="s">
        <v>499</v>
      </c>
      <c r="F57" s="915"/>
      <c r="G57" s="386"/>
      <c r="H57" s="387" t="s">
        <v>499</v>
      </c>
      <c r="I57" s="919"/>
      <c r="J57" s="386"/>
      <c r="K57" s="387" t="s">
        <v>499</v>
      </c>
      <c r="L57" s="915"/>
      <c r="M57" s="386"/>
      <c r="N57" s="387" t="s">
        <v>499</v>
      </c>
      <c r="O57" s="919"/>
      <c r="P57" s="386"/>
      <c r="Q57" s="387" t="s">
        <v>499</v>
      </c>
      <c r="R57" s="915"/>
      <c r="S57" s="386"/>
      <c r="T57" s="387" t="s">
        <v>499</v>
      </c>
      <c r="U57" s="919"/>
      <c r="V57" s="386"/>
      <c r="W57" s="387" t="s">
        <v>499</v>
      </c>
      <c r="X57" s="915"/>
      <c r="Y57" s="386"/>
      <c r="Z57" s="387" t="s">
        <v>499</v>
      </c>
      <c r="AA57" s="919"/>
    </row>
    <row r="58" spans="2:27" s="421" customFormat="1" ht="15.75" customHeight="1">
      <c r="B58" s="902" t="s">
        <v>713</v>
      </c>
      <c r="C58" s="388" t="s">
        <v>500</v>
      </c>
      <c r="D58" s="389">
        <v>0</v>
      </c>
      <c r="E58" s="390">
        <v>0</v>
      </c>
      <c r="F58" s="423">
        <v>0</v>
      </c>
      <c r="G58" s="424">
        <v>0</v>
      </c>
      <c r="H58" s="393">
        <v>0</v>
      </c>
      <c r="I58" s="425">
        <v>0</v>
      </c>
      <c r="J58" s="389">
        <v>0</v>
      </c>
      <c r="K58" s="390">
        <v>0</v>
      </c>
      <c r="L58" s="423">
        <v>0</v>
      </c>
      <c r="M58" s="424">
        <v>0</v>
      </c>
      <c r="N58" s="393">
        <v>0</v>
      </c>
      <c r="O58" s="425">
        <v>0</v>
      </c>
      <c r="P58" s="389">
        <v>0</v>
      </c>
      <c r="Q58" s="390">
        <v>0</v>
      </c>
      <c r="R58" s="423">
        <v>0</v>
      </c>
      <c r="S58" s="424">
        <v>0</v>
      </c>
      <c r="T58" s="393">
        <v>0</v>
      </c>
      <c r="U58" s="425">
        <v>0</v>
      </c>
      <c r="V58" s="389">
        <v>0</v>
      </c>
      <c r="W58" s="390">
        <v>0</v>
      </c>
      <c r="X58" s="423">
        <v>0</v>
      </c>
      <c r="Y58" s="424">
        <v>0</v>
      </c>
      <c r="Z58" s="393">
        <v>0</v>
      </c>
      <c r="AA58" s="425">
        <v>0</v>
      </c>
    </row>
    <row r="59" spans="2:27" s="421" customFormat="1" ht="15.75" customHeight="1">
      <c r="B59" s="903"/>
      <c r="C59" s="395" t="s">
        <v>478</v>
      </c>
      <c r="D59" s="389">
        <v>2183.255384</v>
      </c>
      <c r="E59" s="390">
        <v>0</v>
      </c>
      <c r="F59" s="426">
        <v>933.504053</v>
      </c>
      <c r="G59" s="389">
        <v>517.78495099999998</v>
      </c>
      <c r="H59" s="390">
        <v>0</v>
      </c>
      <c r="I59" s="427">
        <v>2.160177</v>
      </c>
      <c r="J59" s="389">
        <v>2075.2932369999999</v>
      </c>
      <c r="K59" s="390">
        <v>0</v>
      </c>
      <c r="L59" s="426">
        <v>834.80392600000005</v>
      </c>
      <c r="M59" s="389">
        <v>457.76628699999998</v>
      </c>
      <c r="N59" s="390">
        <v>0</v>
      </c>
      <c r="O59" s="427">
        <v>1.674388</v>
      </c>
      <c r="P59" s="389">
        <v>2055.1335989999998</v>
      </c>
      <c r="Q59" s="390">
        <v>0</v>
      </c>
      <c r="R59" s="426">
        <v>834.89731400000005</v>
      </c>
      <c r="S59" s="389">
        <v>480.13227899999998</v>
      </c>
      <c r="T59" s="390">
        <v>0</v>
      </c>
      <c r="U59" s="427">
        <v>2.3002899999999999</v>
      </c>
      <c r="V59" s="389">
        <v>2289.771166</v>
      </c>
      <c r="W59" s="390">
        <v>0</v>
      </c>
      <c r="X59" s="426">
        <v>938.37904000000003</v>
      </c>
      <c r="Y59" s="389">
        <v>541.78668800000003</v>
      </c>
      <c r="Z59" s="390">
        <v>0</v>
      </c>
      <c r="AA59" s="427">
        <v>1.120276</v>
      </c>
    </row>
    <row r="60" spans="2:27" s="421" customFormat="1" ht="15.75" customHeight="1">
      <c r="B60" s="903"/>
      <c r="C60" s="396" t="s">
        <v>501</v>
      </c>
      <c r="D60" s="389">
        <v>21263.654557999998</v>
      </c>
      <c r="E60" s="390">
        <v>28.433367000000001</v>
      </c>
      <c r="F60" s="426">
        <v>8427.5624200000002</v>
      </c>
      <c r="G60" s="389">
        <v>3624.8909199999998</v>
      </c>
      <c r="H60" s="390">
        <v>6.8227969999999996</v>
      </c>
      <c r="I60" s="427">
        <v>76.363983000000005</v>
      </c>
      <c r="J60" s="389">
        <v>19787.468547999997</v>
      </c>
      <c r="K60" s="390">
        <v>20.471150000000002</v>
      </c>
      <c r="L60" s="426">
        <v>8108.131851000001</v>
      </c>
      <c r="M60" s="389">
        <v>3248.3097200000002</v>
      </c>
      <c r="N60" s="390">
        <v>4.9130760000000002</v>
      </c>
      <c r="O60" s="427">
        <v>62.236733999999998</v>
      </c>
      <c r="P60" s="389">
        <v>21230.415298</v>
      </c>
      <c r="Q60" s="390">
        <v>31.725860999999998</v>
      </c>
      <c r="R60" s="426">
        <v>9221.6812669999999</v>
      </c>
      <c r="S60" s="389">
        <v>3796.8119190000002</v>
      </c>
      <c r="T60" s="390">
        <v>7.6055169999999999</v>
      </c>
      <c r="U60" s="427">
        <v>72.319789999999998</v>
      </c>
      <c r="V60" s="389">
        <v>20929.523647000002</v>
      </c>
      <c r="W60" s="390">
        <v>29.845428999999999</v>
      </c>
      <c r="X60" s="426">
        <v>9313.5170190000008</v>
      </c>
      <c r="Y60" s="389">
        <v>3915.863437</v>
      </c>
      <c r="Z60" s="390">
        <v>7.3250549999999999</v>
      </c>
      <c r="AA60" s="427">
        <v>52.053697</v>
      </c>
    </row>
    <row r="61" spans="2:27" s="421" customFormat="1" ht="15.75" customHeight="1">
      <c r="B61" s="903"/>
      <c r="C61" s="397" t="s">
        <v>502</v>
      </c>
      <c r="D61" s="389">
        <v>670.53565300000002</v>
      </c>
      <c r="E61" s="390">
        <v>0</v>
      </c>
      <c r="F61" s="426">
        <v>557.69013000000007</v>
      </c>
      <c r="G61" s="389">
        <v>332.04586</v>
      </c>
      <c r="H61" s="390">
        <v>0</v>
      </c>
      <c r="I61" s="427">
        <v>3.592406</v>
      </c>
      <c r="J61" s="389">
        <v>611.10829100000001</v>
      </c>
      <c r="K61" s="390">
        <v>0</v>
      </c>
      <c r="L61" s="426">
        <v>509.46785199999999</v>
      </c>
      <c r="M61" s="389">
        <v>257.15043300000002</v>
      </c>
      <c r="N61" s="390">
        <v>0</v>
      </c>
      <c r="O61" s="427">
        <v>3.5940050000000001</v>
      </c>
      <c r="P61" s="389">
        <v>616.03234600000008</v>
      </c>
      <c r="Q61" s="390">
        <v>0</v>
      </c>
      <c r="R61" s="426">
        <v>492.87050299999999</v>
      </c>
      <c r="S61" s="389">
        <v>281.96114700000004</v>
      </c>
      <c r="T61" s="390">
        <v>0</v>
      </c>
      <c r="U61" s="427">
        <v>4.1126100000000001</v>
      </c>
      <c r="V61" s="389">
        <v>473.50714799999997</v>
      </c>
      <c r="W61" s="390">
        <v>0</v>
      </c>
      <c r="X61" s="426">
        <v>367.48799300000002</v>
      </c>
      <c r="Y61" s="389">
        <v>241.03925699999999</v>
      </c>
      <c r="Z61" s="390">
        <v>0</v>
      </c>
      <c r="AA61" s="427">
        <v>10.978357000000001</v>
      </c>
    </row>
    <row r="62" spans="2:27" s="421" customFormat="1" ht="15.75" customHeight="1">
      <c r="B62" s="903"/>
      <c r="C62" s="397" t="s">
        <v>503</v>
      </c>
      <c r="D62" s="389">
        <v>64.012876000000006</v>
      </c>
      <c r="E62" s="390">
        <v>1E-3</v>
      </c>
      <c r="F62" s="426">
        <v>13.448638000000001</v>
      </c>
      <c r="G62" s="389">
        <v>9.317615</v>
      </c>
      <c r="H62" s="390">
        <v>2.4000000000000001E-4</v>
      </c>
      <c r="I62" s="427">
        <v>0.111599</v>
      </c>
      <c r="J62" s="389">
        <v>71.455397000000005</v>
      </c>
      <c r="K62" s="390">
        <v>1E-3</v>
      </c>
      <c r="L62" s="426">
        <v>21.244824999999999</v>
      </c>
      <c r="M62" s="389">
        <v>13.597154</v>
      </c>
      <c r="N62" s="390">
        <v>2.4000000000000001E-4</v>
      </c>
      <c r="O62" s="427">
        <v>6.1518000000000003E-2</v>
      </c>
      <c r="P62" s="389">
        <v>71.246713999999997</v>
      </c>
      <c r="Q62" s="390">
        <v>1E-3</v>
      </c>
      <c r="R62" s="426">
        <v>22.697938000000001</v>
      </c>
      <c r="S62" s="389">
        <v>14.320853</v>
      </c>
      <c r="T62" s="390">
        <v>2.4000000000000001E-4</v>
      </c>
      <c r="U62" s="427">
        <v>5.8918999999999999E-2</v>
      </c>
      <c r="V62" s="389">
        <v>71.635363999999996</v>
      </c>
      <c r="W62" s="390">
        <v>1E-3</v>
      </c>
      <c r="X62" s="426">
        <v>24.247094000000001</v>
      </c>
      <c r="Y62" s="389">
        <v>15.879659999999999</v>
      </c>
      <c r="Z62" s="390">
        <v>4.5000000000000003E-5</v>
      </c>
      <c r="AA62" s="427">
        <v>4.2436000000000001E-2</v>
      </c>
    </row>
    <row r="63" spans="2:27" s="421" customFormat="1" ht="15.75" customHeight="1">
      <c r="B63" s="903"/>
      <c r="C63" s="396" t="s">
        <v>481</v>
      </c>
      <c r="D63" s="389">
        <v>50.888069000000002</v>
      </c>
      <c r="E63" s="390">
        <v>0.39463300000000001</v>
      </c>
      <c r="F63" s="426">
        <v>50.624675000000003</v>
      </c>
      <c r="G63" s="389">
        <v>8.7684449999999998</v>
      </c>
      <c r="H63" s="390">
        <v>0.126198</v>
      </c>
      <c r="I63" s="427">
        <v>0.177152</v>
      </c>
      <c r="J63" s="389">
        <v>51.795779000000003</v>
      </c>
      <c r="K63" s="390">
        <v>0.30171599999999998</v>
      </c>
      <c r="L63" s="426">
        <v>51.529136999999999</v>
      </c>
      <c r="M63" s="389">
        <v>8.3329599999999999</v>
      </c>
      <c r="N63" s="390">
        <v>9.0369000000000005E-2</v>
      </c>
      <c r="O63" s="427">
        <v>0.160021</v>
      </c>
      <c r="P63" s="389">
        <v>54.385233999999997</v>
      </c>
      <c r="Q63" s="390">
        <v>0.25820300000000002</v>
      </c>
      <c r="R63" s="426">
        <v>54.137638000000003</v>
      </c>
      <c r="S63" s="389">
        <v>8.8601150000000004</v>
      </c>
      <c r="T63" s="390">
        <v>7.1746000000000004E-2</v>
      </c>
      <c r="U63" s="427">
        <v>0.122738</v>
      </c>
      <c r="V63" s="389">
        <v>59.751716999999999</v>
      </c>
      <c r="W63" s="390">
        <v>0.23131399999999999</v>
      </c>
      <c r="X63" s="426">
        <v>58.999510000000001</v>
      </c>
      <c r="Y63" s="389">
        <v>9.1262430000000005</v>
      </c>
      <c r="Z63" s="390">
        <v>6.2477999999999999E-2</v>
      </c>
      <c r="AA63" s="427">
        <v>0.12728900000000001</v>
      </c>
    </row>
    <row r="64" spans="2:27" s="421" customFormat="1" ht="15.75" customHeight="1">
      <c r="B64" s="903"/>
      <c r="C64" s="401" t="s">
        <v>504</v>
      </c>
      <c r="D64" s="389">
        <v>48.682693999999998</v>
      </c>
      <c r="E64" s="390">
        <v>0.286441</v>
      </c>
      <c r="F64" s="426">
        <v>48.585835000000003</v>
      </c>
      <c r="G64" s="389">
        <v>8.3519690000000004</v>
      </c>
      <c r="H64" s="390">
        <v>0.11519799999999999</v>
      </c>
      <c r="I64" s="427">
        <v>0.10845299999999999</v>
      </c>
      <c r="J64" s="389">
        <v>49.567540999999999</v>
      </c>
      <c r="K64" s="390">
        <v>0.20108699999999999</v>
      </c>
      <c r="L64" s="426">
        <v>49.470680999999999</v>
      </c>
      <c r="M64" s="389">
        <v>7.9394229999999997</v>
      </c>
      <c r="N64" s="390">
        <v>7.9986000000000002E-2</v>
      </c>
      <c r="O64" s="427">
        <v>8.5584999999999994E-2</v>
      </c>
      <c r="P64" s="389">
        <v>52.585602999999999</v>
      </c>
      <c r="Q64" s="390">
        <v>0.17177200000000001</v>
      </c>
      <c r="R64" s="426">
        <v>52.488742999999999</v>
      </c>
      <c r="S64" s="389">
        <v>8.5334479999999999</v>
      </c>
      <c r="T64" s="390">
        <v>6.3846E-2</v>
      </c>
      <c r="U64" s="427">
        <v>7.5150999999999996E-2</v>
      </c>
      <c r="V64" s="389">
        <v>57.586644999999997</v>
      </c>
      <c r="W64" s="390">
        <v>0.141572</v>
      </c>
      <c r="X64" s="426">
        <v>57.294305000000001</v>
      </c>
      <c r="Y64" s="389">
        <v>8.8252880000000005</v>
      </c>
      <c r="Z64" s="390">
        <v>5.3620000000000001E-2</v>
      </c>
      <c r="AA64" s="427">
        <v>6.8847000000000005E-2</v>
      </c>
    </row>
    <row r="65" spans="2:27" s="421" customFormat="1" ht="15.75" customHeight="1">
      <c r="B65" s="903"/>
      <c r="C65" s="402" t="s">
        <v>505</v>
      </c>
      <c r="D65" s="389">
        <v>0</v>
      </c>
      <c r="E65" s="390">
        <v>0</v>
      </c>
      <c r="F65" s="426">
        <v>0</v>
      </c>
      <c r="G65" s="389">
        <v>0</v>
      </c>
      <c r="H65" s="390">
        <v>0</v>
      </c>
      <c r="I65" s="427">
        <v>0</v>
      </c>
      <c r="J65" s="389">
        <v>0</v>
      </c>
      <c r="K65" s="390">
        <v>0</v>
      </c>
      <c r="L65" s="426">
        <v>0</v>
      </c>
      <c r="M65" s="389">
        <v>0</v>
      </c>
      <c r="N65" s="390">
        <v>0</v>
      </c>
      <c r="O65" s="427">
        <v>0</v>
      </c>
      <c r="P65" s="389">
        <v>0</v>
      </c>
      <c r="Q65" s="390">
        <v>0</v>
      </c>
      <c r="R65" s="426">
        <v>0</v>
      </c>
      <c r="S65" s="389">
        <v>0</v>
      </c>
      <c r="T65" s="390">
        <v>0</v>
      </c>
      <c r="U65" s="427">
        <v>0</v>
      </c>
      <c r="V65" s="389">
        <v>0.150038</v>
      </c>
      <c r="W65" s="390">
        <v>0</v>
      </c>
      <c r="X65" s="426">
        <v>0.150038</v>
      </c>
      <c r="Y65" s="389">
        <v>1.8304000000000001E-2</v>
      </c>
      <c r="Z65" s="390">
        <v>0</v>
      </c>
      <c r="AA65" s="427">
        <v>5.5599999999999996E-4</v>
      </c>
    </row>
    <row r="66" spans="2:27" s="421" customFormat="1" ht="15.75" customHeight="1">
      <c r="B66" s="903"/>
      <c r="C66" s="402" t="s">
        <v>506</v>
      </c>
      <c r="D66" s="389">
        <v>48.682693999999998</v>
      </c>
      <c r="E66" s="390">
        <v>0.286441</v>
      </c>
      <c r="F66" s="426">
        <v>48.585835000000003</v>
      </c>
      <c r="G66" s="389">
        <v>8.3519690000000004</v>
      </c>
      <c r="H66" s="390">
        <v>0.11519799999999999</v>
      </c>
      <c r="I66" s="427">
        <v>0.10845299999999999</v>
      </c>
      <c r="J66" s="389">
        <v>49.567540999999999</v>
      </c>
      <c r="K66" s="390">
        <v>0.20108699999999999</v>
      </c>
      <c r="L66" s="426">
        <v>49.470680999999999</v>
      </c>
      <c r="M66" s="389">
        <v>7.9394229999999997</v>
      </c>
      <c r="N66" s="390">
        <v>7.9986000000000002E-2</v>
      </c>
      <c r="O66" s="427">
        <v>8.5584999999999994E-2</v>
      </c>
      <c r="P66" s="389">
        <v>52.585602999999999</v>
      </c>
      <c r="Q66" s="390">
        <v>0.17177200000000001</v>
      </c>
      <c r="R66" s="426">
        <v>52.488742999999999</v>
      </c>
      <c r="S66" s="389">
        <v>8.5334479999999999</v>
      </c>
      <c r="T66" s="390">
        <v>6.3846E-2</v>
      </c>
      <c r="U66" s="427">
        <v>7.5150999999999996E-2</v>
      </c>
      <c r="V66" s="389">
        <v>57.436607000000002</v>
      </c>
      <c r="W66" s="390">
        <v>0.141572</v>
      </c>
      <c r="X66" s="426">
        <v>57.144266999999999</v>
      </c>
      <c r="Y66" s="389">
        <v>8.8069839999999999</v>
      </c>
      <c r="Z66" s="390">
        <v>5.3620000000000001E-2</v>
      </c>
      <c r="AA66" s="427">
        <v>6.8291000000000004E-2</v>
      </c>
    </row>
    <row r="67" spans="2:27" s="421" customFormat="1" ht="15.75" customHeight="1">
      <c r="B67" s="903"/>
      <c r="C67" s="401" t="s">
        <v>507</v>
      </c>
      <c r="D67" s="389">
        <v>7.0608000000000004E-2</v>
      </c>
      <c r="E67" s="390">
        <v>0</v>
      </c>
      <c r="F67" s="426">
        <v>5.7891999999999999E-2</v>
      </c>
      <c r="G67" s="389">
        <v>1.0155000000000001E-2</v>
      </c>
      <c r="H67" s="390">
        <v>0</v>
      </c>
      <c r="I67" s="427">
        <v>2.6400000000000002E-4</v>
      </c>
      <c r="J67" s="389">
        <v>6.2613000000000002E-2</v>
      </c>
      <c r="K67" s="390">
        <v>0</v>
      </c>
      <c r="L67" s="426">
        <v>4.8912999999999998E-2</v>
      </c>
      <c r="M67" s="389">
        <v>8.9370000000000005E-3</v>
      </c>
      <c r="N67" s="390">
        <v>0</v>
      </c>
      <c r="O67" s="427">
        <v>1.6799999999999999E-4</v>
      </c>
      <c r="P67" s="389">
        <v>4.7731000000000003E-2</v>
      </c>
      <c r="Q67" s="390">
        <v>0</v>
      </c>
      <c r="R67" s="426">
        <v>4.4951999999999999E-2</v>
      </c>
      <c r="S67" s="389">
        <v>9.9839999999999998E-3</v>
      </c>
      <c r="T67" s="390">
        <v>0</v>
      </c>
      <c r="U67" s="427">
        <v>2.8600000000000001E-4</v>
      </c>
      <c r="V67" s="389">
        <v>0</v>
      </c>
      <c r="W67" s="390">
        <v>0</v>
      </c>
      <c r="X67" s="426">
        <v>0</v>
      </c>
      <c r="Y67" s="389">
        <v>0</v>
      </c>
      <c r="Z67" s="390">
        <v>0</v>
      </c>
      <c r="AA67" s="427">
        <v>0</v>
      </c>
    </row>
    <row r="68" spans="2:27" s="421" customFormat="1" ht="15.75" customHeight="1">
      <c r="B68" s="903"/>
      <c r="C68" s="401" t="s">
        <v>508</v>
      </c>
      <c r="D68" s="389">
        <v>2.1347670000000001</v>
      </c>
      <c r="E68" s="390">
        <v>0.108192</v>
      </c>
      <c r="F68" s="426">
        <v>1.9809479999999999</v>
      </c>
      <c r="G68" s="389">
        <v>0.40632099999999999</v>
      </c>
      <c r="H68" s="390">
        <v>1.0999999999999999E-2</v>
      </c>
      <c r="I68" s="427">
        <v>6.8434999999999996E-2</v>
      </c>
      <c r="J68" s="389">
        <v>2.1656249999999999</v>
      </c>
      <c r="K68" s="390">
        <v>0.100629</v>
      </c>
      <c r="L68" s="426">
        <v>2.0095429999999999</v>
      </c>
      <c r="M68" s="389">
        <v>0.3846</v>
      </c>
      <c r="N68" s="390">
        <v>1.0383E-2</v>
      </c>
      <c r="O68" s="427">
        <v>7.4268000000000001E-2</v>
      </c>
      <c r="P68" s="389">
        <v>1.7519</v>
      </c>
      <c r="Q68" s="390">
        <v>8.6430999999999994E-2</v>
      </c>
      <c r="R68" s="426">
        <v>1.6039429999999999</v>
      </c>
      <c r="S68" s="389">
        <v>0.31668299999999999</v>
      </c>
      <c r="T68" s="390">
        <v>7.9000000000000008E-3</v>
      </c>
      <c r="U68" s="427">
        <v>4.7301000000000003E-2</v>
      </c>
      <c r="V68" s="389">
        <v>2.1650719999999999</v>
      </c>
      <c r="W68" s="390">
        <v>8.9742000000000002E-2</v>
      </c>
      <c r="X68" s="426">
        <v>1.7052050000000001</v>
      </c>
      <c r="Y68" s="389">
        <v>0.30095499999999997</v>
      </c>
      <c r="Z68" s="390">
        <v>8.8579999999999996E-3</v>
      </c>
      <c r="AA68" s="427">
        <v>5.8442000000000001E-2</v>
      </c>
    </row>
    <row r="69" spans="2:27" s="421" customFormat="1" ht="15.75" customHeight="1">
      <c r="B69" s="903"/>
      <c r="C69" s="402" t="s">
        <v>509</v>
      </c>
      <c r="D69" s="389">
        <v>1.0251E-2</v>
      </c>
      <c r="E69" s="390">
        <v>9.8019999999999999E-3</v>
      </c>
      <c r="F69" s="426">
        <v>1.0251E-2</v>
      </c>
      <c r="G69" s="389">
        <v>2.261E-3</v>
      </c>
      <c r="H69" s="390">
        <v>9.0200000000000002E-4</v>
      </c>
      <c r="I69" s="427">
        <v>9.2270000000000008E-3</v>
      </c>
      <c r="J69" s="389">
        <v>4.0200000000000001E-4</v>
      </c>
      <c r="K69" s="390">
        <v>2.05E-4</v>
      </c>
      <c r="L69" s="426">
        <v>4.0200000000000001E-4</v>
      </c>
      <c r="M69" s="389">
        <v>1.5659999999999999E-3</v>
      </c>
      <c r="N69" s="390">
        <v>9.8299999999999993E-4</v>
      </c>
      <c r="O69" s="427">
        <v>2.0699999999999999E-4</v>
      </c>
      <c r="P69" s="389">
        <v>3.0240000000000002E-3</v>
      </c>
      <c r="Q69" s="390">
        <v>2.05E-4</v>
      </c>
      <c r="R69" s="426">
        <v>3.0240000000000002E-3</v>
      </c>
      <c r="S69" s="389">
        <v>2.1789999999999999E-3</v>
      </c>
      <c r="T69" s="390">
        <v>6.2100000000000002E-4</v>
      </c>
      <c r="U69" s="427">
        <v>2.41E-4</v>
      </c>
      <c r="V69" s="389">
        <v>4.5300000000000001E-4</v>
      </c>
      <c r="W69" s="390">
        <v>2.8800000000000001E-4</v>
      </c>
      <c r="X69" s="426">
        <v>4.5300000000000001E-4</v>
      </c>
      <c r="Y69" s="389">
        <v>1.4920000000000001E-3</v>
      </c>
      <c r="Z69" s="390">
        <v>8.7500000000000002E-4</v>
      </c>
      <c r="AA69" s="427">
        <v>3.2000000000000003E-4</v>
      </c>
    </row>
    <row r="70" spans="2:27" s="421" customFormat="1" ht="15.75" customHeight="1">
      <c r="B70" s="903"/>
      <c r="C70" s="403" t="s">
        <v>510</v>
      </c>
      <c r="D70" s="389">
        <v>2.1245159999999998</v>
      </c>
      <c r="E70" s="390">
        <v>9.8390000000000005E-2</v>
      </c>
      <c r="F70" s="426">
        <v>1.9706969999999999</v>
      </c>
      <c r="G70" s="389">
        <v>0.40405999999999997</v>
      </c>
      <c r="H70" s="390">
        <v>1.0097999999999999E-2</v>
      </c>
      <c r="I70" s="427">
        <v>5.9207999999999997E-2</v>
      </c>
      <c r="J70" s="389">
        <v>2.1652230000000001</v>
      </c>
      <c r="K70" s="390">
        <v>0.100424</v>
      </c>
      <c r="L70" s="426">
        <v>2.0091410000000001</v>
      </c>
      <c r="M70" s="389">
        <v>0.38303399999999999</v>
      </c>
      <c r="N70" s="390">
        <v>9.4000000000000004E-3</v>
      </c>
      <c r="O70" s="427">
        <v>7.4061000000000002E-2</v>
      </c>
      <c r="P70" s="389">
        <v>1.7488760000000001</v>
      </c>
      <c r="Q70" s="390">
        <v>8.6225999999999997E-2</v>
      </c>
      <c r="R70" s="426">
        <v>1.600919</v>
      </c>
      <c r="S70" s="389">
        <v>0.31450400000000001</v>
      </c>
      <c r="T70" s="390">
        <v>7.2789999999999999E-3</v>
      </c>
      <c r="U70" s="427">
        <v>4.7059999999999998E-2</v>
      </c>
      <c r="V70" s="389">
        <v>2.1646190000000001</v>
      </c>
      <c r="W70" s="390">
        <v>8.9454000000000006E-2</v>
      </c>
      <c r="X70" s="426">
        <v>1.704752</v>
      </c>
      <c r="Y70" s="389">
        <v>0.29946299999999998</v>
      </c>
      <c r="Z70" s="390">
        <v>7.9830000000000005E-3</v>
      </c>
      <c r="AA70" s="427">
        <v>5.8122E-2</v>
      </c>
    </row>
    <row r="71" spans="2:27" s="421" customFormat="1" ht="15.75" customHeight="1">
      <c r="B71" s="903"/>
      <c r="C71" s="396" t="s">
        <v>488</v>
      </c>
      <c r="D71" s="389">
        <v>99.848549000000006</v>
      </c>
      <c r="E71" s="390">
        <v>0</v>
      </c>
      <c r="F71" s="426">
        <v>99.848549000000006</v>
      </c>
      <c r="G71" s="389">
        <v>208.468141</v>
      </c>
      <c r="H71" s="390">
        <v>0</v>
      </c>
      <c r="I71" s="427">
        <v>0</v>
      </c>
      <c r="J71" s="389">
        <v>117.368544</v>
      </c>
      <c r="K71" s="390">
        <v>0</v>
      </c>
      <c r="L71" s="426">
        <v>117.368544</v>
      </c>
      <c r="M71" s="389">
        <v>255.53475900000001</v>
      </c>
      <c r="N71" s="390">
        <v>0</v>
      </c>
      <c r="O71" s="427">
        <v>0</v>
      </c>
      <c r="P71" s="389">
        <v>125.548046</v>
      </c>
      <c r="Q71" s="390">
        <v>0</v>
      </c>
      <c r="R71" s="426">
        <v>125.548046</v>
      </c>
      <c r="S71" s="389">
        <v>277.57057300000002</v>
      </c>
      <c r="T71" s="390">
        <v>0</v>
      </c>
      <c r="U71" s="427">
        <v>0</v>
      </c>
      <c r="V71" s="389">
        <v>203.34527199999999</v>
      </c>
      <c r="W71" s="390">
        <v>0</v>
      </c>
      <c r="X71" s="426">
        <v>203.34527199999999</v>
      </c>
      <c r="Y71" s="389">
        <v>435.00104499999998</v>
      </c>
      <c r="Z71" s="390">
        <v>0</v>
      </c>
      <c r="AA71" s="427">
        <v>0</v>
      </c>
    </row>
    <row r="72" spans="2:27" ht="15.75" hidden="1" customHeight="1">
      <c r="B72" s="903"/>
      <c r="C72" s="405"/>
      <c r="D72" s="398"/>
      <c r="E72" s="406"/>
      <c r="F72" s="428"/>
      <c r="G72" s="398"/>
      <c r="H72" s="406"/>
      <c r="I72" s="429"/>
      <c r="J72" s="398"/>
      <c r="K72" s="406"/>
      <c r="L72" s="428"/>
      <c r="M72" s="398"/>
      <c r="N72" s="406"/>
      <c r="O72" s="429"/>
      <c r="P72" s="398"/>
      <c r="Q72" s="406"/>
      <c r="R72" s="428"/>
      <c r="S72" s="398"/>
      <c r="T72" s="406"/>
      <c r="U72" s="429"/>
      <c r="V72" s="398"/>
      <c r="W72" s="406"/>
      <c r="X72" s="428"/>
      <c r="Y72" s="398"/>
      <c r="Z72" s="406"/>
      <c r="AA72" s="429"/>
    </row>
    <row r="73" spans="2:27" s="421" customFormat="1" ht="15.75" customHeight="1">
      <c r="B73" s="903"/>
      <c r="C73" s="408" t="s">
        <v>511</v>
      </c>
      <c r="D73" s="430"/>
      <c r="E73" s="431"/>
      <c r="F73" s="432"/>
      <c r="G73" s="430"/>
      <c r="H73" s="431"/>
      <c r="I73" s="433"/>
      <c r="J73" s="430"/>
      <c r="K73" s="431"/>
      <c r="L73" s="432"/>
      <c r="M73" s="430"/>
      <c r="N73" s="431"/>
      <c r="O73" s="433"/>
      <c r="P73" s="430"/>
      <c r="Q73" s="431"/>
      <c r="R73" s="432"/>
      <c r="S73" s="430"/>
      <c r="T73" s="431"/>
      <c r="U73" s="433"/>
      <c r="V73" s="430"/>
      <c r="W73" s="431"/>
      <c r="X73" s="432"/>
      <c r="Y73" s="430"/>
      <c r="Z73" s="431"/>
      <c r="AA73" s="433"/>
    </row>
    <row r="74" spans="2:27" s="421" customFormat="1" ht="19.5" customHeight="1" thickBot="1">
      <c r="B74" s="904"/>
      <c r="C74" s="414" t="s">
        <v>515</v>
      </c>
      <c r="D74" s="434"/>
      <c r="E74" s="435"/>
      <c r="F74" s="436"/>
      <c r="G74" s="434"/>
      <c r="H74" s="435"/>
      <c r="I74" s="437"/>
      <c r="J74" s="434"/>
      <c r="K74" s="435"/>
      <c r="L74" s="436"/>
      <c r="M74" s="434"/>
      <c r="N74" s="435"/>
      <c r="O74" s="437"/>
      <c r="P74" s="434"/>
      <c r="Q74" s="435"/>
      <c r="R74" s="436"/>
      <c r="S74" s="434"/>
      <c r="T74" s="435"/>
      <c r="U74" s="437"/>
      <c r="V74" s="434"/>
      <c r="W74" s="435"/>
      <c r="X74" s="436"/>
      <c r="Y74" s="434"/>
      <c r="Z74" s="435"/>
      <c r="AA74" s="437"/>
    </row>
    <row r="75" spans="2:27" s="421" customFormat="1" ht="17.25" customHeight="1">
      <c r="B75" s="369"/>
      <c r="C75" s="340"/>
      <c r="D75" s="369" t="s">
        <v>491</v>
      </c>
      <c r="E75" s="340"/>
      <c r="F75" s="340"/>
      <c r="G75" s="340"/>
      <c r="H75" s="340"/>
      <c r="I75" s="340"/>
      <c r="J75" s="340"/>
      <c r="K75" s="340"/>
      <c r="L75" s="340"/>
      <c r="M75" s="340"/>
      <c r="N75" s="340"/>
      <c r="O75" s="340"/>
      <c r="P75" s="340"/>
      <c r="Q75" s="340"/>
      <c r="R75" s="340"/>
      <c r="S75" s="340"/>
      <c r="T75" s="340"/>
      <c r="U75" s="340"/>
    </row>
    <row r="76" spans="2:27" s="421" customFormat="1" ht="22.5">
      <c r="B76" s="438"/>
      <c r="D76" s="439"/>
      <c r="E76" s="439"/>
      <c r="F76" s="439"/>
      <c r="G76" s="439"/>
      <c r="H76" s="439"/>
      <c r="I76" s="439"/>
      <c r="J76" s="439"/>
      <c r="K76" s="439"/>
      <c r="L76" s="439"/>
      <c r="M76" s="439"/>
      <c r="N76" s="439"/>
      <c r="O76" s="439"/>
      <c r="P76" s="340"/>
      <c r="Q76" s="340"/>
      <c r="R76" s="340"/>
      <c r="S76" s="340"/>
      <c r="T76" s="340"/>
      <c r="U76" s="340"/>
    </row>
    <row r="77" spans="2:27" s="421" customFormat="1" ht="23.25" customHeight="1" thickBot="1">
      <c r="B77" s="438"/>
      <c r="D77" s="439"/>
      <c r="E77" s="439"/>
      <c r="F77" s="439"/>
      <c r="G77" s="439"/>
      <c r="H77" s="439"/>
      <c r="I77" s="439"/>
      <c r="J77" s="439"/>
      <c r="K77" s="439"/>
      <c r="L77" s="439"/>
      <c r="M77" s="439"/>
      <c r="N77" s="439"/>
      <c r="O77" s="439"/>
      <c r="P77" s="340"/>
      <c r="Q77" s="340"/>
      <c r="R77" s="340"/>
      <c r="S77" s="340"/>
      <c r="T77" s="340"/>
      <c r="U77" s="340"/>
    </row>
    <row r="78" spans="2:27" s="421" customFormat="1" ht="32.25" customHeight="1" thickBot="1">
      <c r="B78" s="338"/>
      <c r="C78" s="342"/>
      <c r="D78" s="891" t="s">
        <v>498</v>
      </c>
      <c r="E78" s="892"/>
      <c r="F78" s="892"/>
      <c r="G78" s="892"/>
      <c r="H78" s="892"/>
      <c r="I78" s="892"/>
      <c r="J78" s="892"/>
      <c r="K78" s="892"/>
      <c r="L78" s="892"/>
      <c r="M78" s="892"/>
      <c r="N78" s="892"/>
      <c r="O78" s="892"/>
      <c r="P78" s="892" t="str">
        <f>D78</f>
        <v>IRB Approach</v>
      </c>
      <c r="Q78" s="892"/>
      <c r="R78" s="892"/>
      <c r="S78" s="892"/>
      <c r="T78" s="892"/>
      <c r="U78" s="892"/>
      <c r="V78" s="892"/>
      <c r="W78" s="892"/>
      <c r="X78" s="892"/>
      <c r="Y78" s="892"/>
      <c r="Z78" s="892"/>
      <c r="AA78" s="893"/>
    </row>
    <row r="79" spans="2:27" s="421" customFormat="1" ht="32.25" customHeight="1" thickBot="1">
      <c r="B79" s="338"/>
      <c r="C79" s="342"/>
      <c r="D79" s="891" t="s">
        <v>12</v>
      </c>
      <c r="E79" s="892"/>
      <c r="F79" s="892"/>
      <c r="G79" s="892"/>
      <c r="H79" s="892"/>
      <c r="I79" s="893"/>
      <c r="J79" s="891" t="s">
        <v>13</v>
      </c>
      <c r="K79" s="892"/>
      <c r="L79" s="892"/>
      <c r="M79" s="892"/>
      <c r="N79" s="892"/>
      <c r="O79" s="893"/>
      <c r="P79" s="891" t="s">
        <v>14</v>
      </c>
      <c r="Q79" s="892"/>
      <c r="R79" s="892"/>
      <c r="S79" s="892"/>
      <c r="T79" s="892"/>
      <c r="U79" s="893"/>
      <c r="V79" s="891" t="s">
        <v>15</v>
      </c>
      <c r="W79" s="892"/>
      <c r="X79" s="892"/>
      <c r="Y79" s="892"/>
      <c r="Z79" s="892"/>
      <c r="AA79" s="893"/>
    </row>
    <row r="80" spans="2:27" s="421" customFormat="1" ht="51" customHeight="1">
      <c r="B80" s="345"/>
      <c r="C80" s="342"/>
      <c r="D80" s="894" t="s">
        <v>468</v>
      </c>
      <c r="E80" s="913"/>
      <c r="F80" s="914" t="s">
        <v>469</v>
      </c>
      <c r="G80" s="916" t="s">
        <v>470</v>
      </c>
      <c r="H80" s="917"/>
      <c r="I80" s="918" t="s">
        <v>471</v>
      </c>
      <c r="J80" s="894" t="s">
        <v>468</v>
      </c>
      <c r="K80" s="913"/>
      <c r="L80" s="914" t="s">
        <v>469</v>
      </c>
      <c r="M80" s="916" t="s">
        <v>470</v>
      </c>
      <c r="N80" s="917"/>
      <c r="O80" s="918" t="s">
        <v>471</v>
      </c>
      <c r="P80" s="894" t="s">
        <v>468</v>
      </c>
      <c r="Q80" s="913"/>
      <c r="R80" s="914" t="s">
        <v>469</v>
      </c>
      <c r="S80" s="916" t="s">
        <v>470</v>
      </c>
      <c r="T80" s="917"/>
      <c r="U80" s="918" t="s">
        <v>471</v>
      </c>
      <c r="V80" s="894" t="s">
        <v>468</v>
      </c>
      <c r="W80" s="913"/>
      <c r="X80" s="914" t="s">
        <v>469</v>
      </c>
      <c r="Y80" s="916" t="s">
        <v>470</v>
      </c>
      <c r="Z80" s="917"/>
      <c r="AA80" s="918" t="s">
        <v>471</v>
      </c>
    </row>
    <row r="81" spans="2:27" s="421" customFormat="1" ht="33" customHeight="1" thickBot="1">
      <c r="B81" s="422">
        <v>3</v>
      </c>
      <c r="C81" s="346" t="s">
        <v>11</v>
      </c>
      <c r="D81" s="386"/>
      <c r="E81" s="387" t="s">
        <v>499</v>
      </c>
      <c r="F81" s="915"/>
      <c r="G81" s="386"/>
      <c r="H81" s="387" t="s">
        <v>499</v>
      </c>
      <c r="I81" s="919"/>
      <c r="J81" s="386"/>
      <c r="K81" s="387" t="s">
        <v>499</v>
      </c>
      <c r="L81" s="915"/>
      <c r="M81" s="386"/>
      <c r="N81" s="387" t="s">
        <v>499</v>
      </c>
      <c r="O81" s="919"/>
      <c r="P81" s="386"/>
      <c r="Q81" s="387" t="s">
        <v>499</v>
      </c>
      <c r="R81" s="915"/>
      <c r="S81" s="386"/>
      <c r="T81" s="387" t="s">
        <v>499</v>
      </c>
      <c r="U81" s="919"/>
      <c r="V81" s="386"/>
      <c r="W81" s="387" t="s">
        <v>499</v>
      </c>
      <c r="X81" s="915"/>
      <c r="Y81" s="386"/>
      <c r="Z81" s="387" t="s">
        <v>499</v>
      </c>
      <c r="AA81" s="919"/>
    </row>
    <row r="82" spans="2:27" s="421" customFormat="1" ht="15.75" customHeight="1">
      <c r="B82" s="902" t="s">
        <v>707</v>
      </c>
      <c r="C82" s="388" t="s">
        <v>500</v>
      </c>
      <c r="D82" s="389">
        <v>0</v>
      </c>
      <c r="E82" s="390">
        <v>0</v>
      </c>
      <c r="F82" s="423">
        <v>0</v>
      </c>
      <c r="G82" s="424">
        <v>0</v>
      </c>
      <c r="H82" s="393">
        <v>0</v>
      </c>
      <c r="I82" s="425">
        <v>0</v>
      </c>
      <c r="J82" s="389">
        <v>0</v>
      </c>
      <c r="K82" s="390">
        <v>0</v>
      </c>
      <c r="L82" s="423">
        <v>0</v>
      </c>
      <c r="M82" s="424">
        <v>0</v>
      </c>
      <c r="N82" s="393">
        <v>0</v>
      </c>
      <c r="O82" s="425">
        <v>0</v>
      </c>
      <c r="P82" s="389">
        <v>0</v>
      </c>
      <c r="Q82" s="390">
        <v>0</v>
      </c>
      <c r="R82" s="423">
        <v>0</v>
      </c>
      <c r="S82" s="424">
        <v>0</v>
      </c>
      <c r="T82" s="393">
        <v>0</v>
      </c>
      <c r="U82" s="425">
        <v>0</v>
      </c>
      <c r="V82" s="389">
        <v>0</v>
      </c>
      <c r="W82" s="390">
        <v>0</v>
      </c>
      <c r="X82" s="423">
        <v>0</v>
      </c>
      <c r="Y82" s="424">
        <v>0</v>
      </c>
      <c r="Z82" s="393">
        <v>0</v>
      </c>
      <c r="AA82" s="425">
        <v>0</v>
      </c>
    </row>
    <row r="83" spans="2:27" s="421" customFormat="1" ht="15.75" customHeight="1">
      <c r="B83" s="903"/>
      <c r="C83" s="395" t="s">
        <v>478</v>
      </c>
      <c r="D83" s="389">
        <v>5327.0515599999999</v>
      </c>
      <c r="E83" s="390">
        <v>0</v>
      </c>
      <c r="F83" s="426">
        <v>3917.6284219999998</v>
      </c>
      <c r="G83" s="389">
        <v>581.21335799999997</v>
      </c>
      <c r="H83" s="390">
        <v>0</v>
      </c>
      <c r="I83" s="427">
        <v>4.6671469999999999</v>
      </c>
      <c r="J83" s="389">
        <v>4520.5625529999998</v>
      </c>
      <c r="K83" s="390">
        <v>0</v>
      </c>
      <c r="L83" s="426">
        <v>3021.0959760000001</v>
      </c>
      <c r="M83" s="389">
        <v>556.45274199999994</v>
      </c>
      <c r="N83" s="390">
        <v>0</v>
      </c>
      <c r="O83" s="427">
        <v>2.803922</v>
      </c>
      <c r="P83" s="389">
        <v>4503.4217749999998</v>
      </c>
      <c r="Q83" s="390">
        <v>0</v>
      </c>
      <c r="R83" s="426">
        <v>3016.8196480000001</v>
      </c>
      <c r="S83" s="389">
        <v>553.506033</v>
      </c>
      <c r="T83" s="390">
        <v>0</v>
      </c>
      <c r="U83" s="427">
        <v>3.0020159999999998</v>
      </c>
      <c r="V83" s="389">
        <v>5445.6562359999998</v>
      </c>
      <c r="W83" s="390">
        <v>0</v>
      </c>
      <c r="X83" s="426">
        <v>2716.3873870000002</v>
      </c>
      <c r="Y83" s="389">
        <v>629.53975800000001</v>
      </c>
      <c r="Z83" s="390">
        <v>0</v>
      </c>
      <c r="AA83" s="427">
        <v>2.4227430000000001</v>
      </c>
    </row>
    <row r="84" spans="2:27" s="421" customFormat="1" ht="15.75" customHeight="1">
      <c r="B84" s="903"/>
      <c r="C84" s="396" t="s">
        <v>501</v>
      </c>
      <c r="D84" s="389">
        <v>7832.2161049999986</v>
      </c>
      <c r="E84" s="390">
        <v>60.760168999999998</v>
      </c>
      <c r="F84" s="426">
        <v>2850.3125340000001</v>
      </c>
      <c r="G84" s="389">
        <v>1462.996539</v>
      </c>
      <c r="H84" s="390">
        <v>14.570192</v>
      </c>
      <c r="I84" s="427">
        <v>29.263462000000001</v>
      </c>
      <c r="J84" s="389">
        <v>8117.8055830000012</v>
      </c>
      <c r="K84" s="390">
        <v>60.370820999999999</v>
      </c>
      <c r="L84" s="426">
        <v>3128.0097860000001</v>
      </c>
      <c r="M84" s="389">
        <v>1581.71333</v>
      </c>
      <c r="N84" s="390">
        <v>14.476749</v>
      </c>
      <c r="O84" s="427">
        <v>27.309252999999998</v>
      </c>
      <c r="P84" s="389">
        <v>8885.5888560000003</v>
      </c>
      <c r="Q84" s="390">
        <v>58.696077000000002</v>
      </c>
      <c r="R84" s="426">
        <v>3424.61366</v>
      </c>
      <c r="S84" s="389">
        <v>1558.7733760000001</v>
      </c>
      <c r="T84" s="390">
        <v>14.074809999999999</v>
      </c>
      <c r="U84" s="427">
        <v>25.216415999999999</v>
      </c>
      <c r="V84" s="389">
        <v>9139.9286690000008</v>
      </c>
      <c r="W84" s="390">
        <v>60.511127000000002</v>
      </c>
      <c r="X84" s="426">
        <v>3562.3533769999999</v>
      </c>
      <c r="Y84" s="389">
        <v>1666.3718570000001</v>
      </c>
      <c r="Z84" s="390">
        <v>15.61429</v>
      </c>
      <c r="AA84" s="427">
        <v>30.509995</v>
      </c>
    </row>
    <row r="85" spans="2:27" s="421" customFormat="1" ht="15.75" customHeight="1">
      <c r="B85" s="903"/>
      <c r="C85" s="397" t="s">
        <v>502</v>
      </c>
      <c r="D85" s="389">
        <v>199.97929999999999</v>
      </c>
      <c r="E85" s="390">
        <v>0</v>
      </c>
      <c r="F85" s="426">
        <v>66.030309000000003</v>
      </c>
      <c r="G85" s="389">
        <v>28.999613</v>
      </c>
      <c r="H85" s="390">
        <v>0</v>
      </c>
      <c r="I85" s="427">
        <v>0.24995899999999999</v>
      </c>
      <c r="J85" s="389">
        <v>199.87329700000001</v>
      </c>
      <c r="K85" s="390">
        <v>0</v>
      </c>
      <c r="L85" s="426">
        <v>60.145547000000001</v>
      </c>
      <c r="M85" s="389">
        <v>18.919578999999999</v>
      </c>
      <c r="N85" s="390">
        <v>0</v>
      </c>
      <c r="O85" s="427">
        <v>0.27676600000000001</v>
      </c>
      <c r="P85" s="389">
        <v>198.74033600000001</v>
      </c>
      <c r="Q85" s="390">
        <v>0</v>
      </c>
      <c r="R85" s="426">
        <v>60.172882999999999</v>
      </c>
      <c r="S85" s="389">
        <v>19.166903000000001</v>
      </c>
      <c r="T85" s="390">
        <v>0</v>
      </c>
      <c r="U85" s="427">
        <v>0.23360900000000001</v>
      </c>
      <c r="V85" s="389">
        <v>246.93523999999999</v>
      </c>
      <c r="W85" s="390">
        <v>0</v>
      </c>
      <c r="X85" s="426">
        <v>86.594689000000002</v>
      </c>
      <c r="Y85" s="389">
        <v>30.931265</v>
      </c>
      <c r="Z85" s="390">
        <v>0</v>
      </c>
      <c r="AA85" s="427">
        <v>1.068802</v>
      </c>
    </row>
    <row r="86" spans="2:27" s="421" customFormat="1" ht="15.75" customHeight="1">
      <c r="B86" s="903"/>
      <c r="C86" s="397" t="s">
        <v>503</v>
      </c>
      <c r="D86" s="389">
        <v>6.058802</v>
      </c>
      <c r="E86" s="390">
        <v>0</v>
      </c>
      <c r="F86" s="426">
        <v>2.6796950000000002</v>
      </c>
      <c r="G86" s="389">
        <v>2.262775</v>
      </c>
      <c r="H86" s="390">
        <v>0</v>
      </c>
      <c r="I86" s="427">
        <v>1.4411999999999999E-2</v>
      </c>
      <c r="J86" s="389">
        <v>6.8071960000000002</v>
      </c>
      <c r="K86" s="390">
        <v>0</v>
      </c>
      <c r="L86" s="426">
        <v>3.6107290000000001</v>
      </c>
      <c r="M86" s="389">
        <v>3.2203940000000002</v>
      </c>
      <c r="N86" s="390">
        <v>0</v>
      </c>
      <c r="O86" s="427">
        <v>1.9907999999999999E-2</v>
      </c>
      <c r="P86" s="389">
        <v>8.7874549999999996</v>
      </c>
      <c r="Q86" s="390">
        <v>0.75005200000000005</v>
      </c>
      <c r="R86" s="426">
        <v>4.1922129999999997</v>
      </c>
      <c r="S86" s="389">
        <v>2.741241</v>
      </c>
      <c r="T86" s="390">
        <v>0.18001200000000001</v>
      </c>
      <c r="U86" s="427">
        <v>0.26597700000000002</v>
      </c>
      <c r="V86" s="389">
        <v>7.749155</v>
      </c>
      <c r="W86" s="390">
        <v>0.75012500000000004</v>
      </c>
      <c r="X86" s="426">
        <v>4.0860969999999996</v>
      </c>
      <c r="Y86" s="389">
        <v>2.9861770000000001</v>
      </c>
      <c r="Z86" s="390">
        <v>0.17649999999999999</v>
      </c>
      <c r="AA86" s="427">
        <v>0.27165</v>
      </c>
    </row>
    <row r="87" spans="2:27" s="421" customFormat="1" ht="15.75" customHeight="1">
      <c r="B87" s="903"/>
      <c r="C87" s="396" t="s">
        <v>481</v>
      </c>
      <c r="D87" s="389">
        <v>29.792276000000001</v>
      </c>
      <c r="E87" s="390">
        <v>1.620498</v>
      </c>
      <c r="F87" s="426">
        <v>29.206636</v>
      </c>
      <c r="G87" s="389">
        <v>6.4811379999999996</v>
      </c>
      <c r="H87" s="390">
        <v>0.39412999999999998</v>
      </c>
      <c r="I87" s="427">
        <v>0.96156200000000003</v>
      </c>
      <c r="J87" s="389">
        <v>29.008500999999999</v>
      </c>
      <c r="K87" s="390">
        <v>1.4540630000000001</v>
      </c>
      <c r="L87" s="426">
        <v>28.521424</v>
      </c>
      <c r="M87" s="389">
        <v>6.0755359999999996</v>
      </c>
      <c r="N87" s="390">
        <v>0.39331700000000003</v>
      </c>
      <c r="O87" s="427">
        <v>0.908501</v>
      </c>
      <c r="P87" s="389">
        <v>26.285285999999999</v>
      </c>
      <c r="Q87" s="390">
        <v>1.322208</v>
      </c>
      <c r="R87" s="426">
        <v>25.813859999999998</v>
      </c>
      <c r="S87" s="389">
        <v>5.7074639999999999</v>
      </c>
      <c r="T87" s="390">
        <v>0.32209599999999999</v>
      </c>
      <c r="U87" s="427">
        <v>0.87165400000000004</v>
      </c>
      <c r="V87" s="389">
        <v>33.791305000000001</v>
      </c>
      <c r="W87" s="390">
        <v>5.9950020000000004</v>
      </c>
      <c r="X87" s="426">
        <v>33.147056999999997</v>
      </c>
      <c r="Y87" s="389">
        <v>7.3518670000000004</v>
      </c>
      <c r="Z87" s="390">
        <v>0.68484</v>
      </c>
      <c r="AA87" s="427">
        <v>3.9650789999999998</v>
      </c>
    </row>
    <row r="88" spans="2:27" s="421" customFormat="1" ht="15.75" customHeight="1">
      <c r="B88" s="903"/>
      <c r="C88" s="401" t="s">
        <v>504</v>
      </c>
      <c r="D88" s="389">
        <v>26.744122000000001</v>
      </c>
      <c r="E88" s="390">
        <v>0.838646</v>
      </c>
      <c r="F88" s="426">
        <v>26.476289000000001</v>
      </c>
      <c r="G88" s="389">
        <v>5.9427909999999997</v>
      </c>
      <c r="H88" s="390">
        <v>0.33644200000000002</v>
      </c>
      <c r="I88" s="427">
        <v>0.46037800000000001</v>
      </c>
      <c r="J88" s="389">
        <v>26.341358</v>
      </c>
      <c r="K88" s="390">
        <v>0.92167299999999996</v>
      </c>
      <c r="L88" s="426">
        <v>26.170950000000001</v>
      </c>
      <c r="M88" s="389">
        <v>5.5562290000000001</v>
      </c>
      <c r="N88" s="390">
        <v>0.35199799999999998</v>
      </c>
      <c r="O88" s="427">
        <v>0.54042500000000004</v>
      </c>
      <c r="P88" s="389">
        <v>24.337624000000002</v>
      </c>
      <c r="Q88" s="390">
        <v>0.79117999999999999</v>
      </c>
      <c r="R88" s="426">
        <v>24.167784000000001</v>
      </c>
      <c r="S88" s="389">
        <v>5.3637959999999998</v>
      </c>
      <c r="T88" s="390">
        <v>0.28824499999999997</v>
      </c>
      <c r="U88" s="427">
        <v>0.50296399999999997</v>
      </c>
      <c r="V88" s="389">
        <v>25.540367</v>
      </c>
      <c r="W88" s="390">
        <v>1.0754619999999999</v>
      </c>
      <c r="X88" s="426">
        <v>25.283041999999998</v>
      </c>
      <c r="Y88" s="389">
        <v>6.1017830000000002</v>
      </c>
      <c r="Z88" s="390">
        <v>0.31171900000000002</v>
      </c>
      <c r="AA88" s="427">
        <v>0.48633399999999999</v>
      </c>
    </row>
    <row r="89" spans="2:27" s="421" customFormat="1" ht="15.75" customHeight="1">
      <c r="B89" s="903"/>
      <c r="C89" s="402" t="s">
        <v>505</v>
      </c>
      <c r="D89" s="389">
        <v>0.79230800000000001</v>
      </c>
      <c r="E89" s="390">
        <v>0</v>
      </c>
      <c r="F89" s="426">
        <v>0.79230800000000001</v>
      </c>
      <c r="G89" s="389">
        <v>6.3847000000000001E-2</v>
      </c>
      <c r="H89" s="390">
        <v>0</v>
      </c>
      <c r="I89" s="427">
        <v>4.5100000000000001E-4</v>
      </c>
      <c r="J89" s="389">
        <v>0.69383399999999995</v>
      </c>
      <c r="K89" s="390">
        <v>0</v>
      </c>
      <c r="L89" s="426">
        <v>0.69383399999999995</v>
      </c>
      <c r="M89" s="389">
        <v>7.2109999999999994E-2</v>
      </c>
      <c r="N89" s="390">
        <v>0</v>
      </c>
      <c r="O89" s="427">
        <v>5.8799999999999998E-4</v>
      </c>
      <c r="P89" s="389">
        <v>0.69418999999999997</v>
      </c>
      <c r="Q89" s="390">
        <v>0</v>
      </c>
      <c r="R89" s="426">
        <v>0.69418999999999997</v>
      </c>
      <c r="S89" s="389">
        <v>7.2147000000000003E-2</v>
      </c>
      <c r="T89" s="390">
        <v>0</v>
      </c>
      <c r="U89" s="427">
        <v>6.8900000000000005E-4</v>
      </c>
      <c r="V89" s="389">
        <v>0</v>
      </c>
      <c r="W89" s="390">
        <v>0</v>
      </c>
      <c r="X89" s="426">
        <v>0</v>
      </c>
      <c r="Y89" s="389">
        <v>0</v>
      </c>
      <c r="Z89" s="390">
        <v>0</v>
      </c>
      <c r="AA89" s="427">
        <v>0</v>
      </c>
    </row>
    <row r="90" spans="2:27" s="421" customFormat="1" ht="15.75" customHeight="1">
      <c r="B90" s="903"/>
      <c r="C90" s="402" t="s">
        <v>506</v>
      </c>
      <c r="D90" s="389">
        <v>25.951813999999999</v>
      </c>
      <c r="E90" s="390">
        <v>0.838646</v>
      </c>
      <c r="F90" s="426">
        <v>25.683980999999999</v>
      </c>
      <c r="G90" s="389">
        <v>5.8789439999999997</v>
      </c>
      <c r="H90" s="390">
        <v>0.33644200000000002</v>
      </c>
      <c r="I90" s="427">
        <v>0.45992699999999997</v>
      </c>
      <c r="J90" s="389">
        <v>25.647524000000001</v>
      </c>
      <c r="K90" s="390">
        <v>0.92167299999999996</v>
      </c>
      <c r="L90" s="426">
        <v>25.477115999999999</v>
      </c>
      <c r="M90" s="389">
        <v>5.4841189999999997</v>
      </c>
      <c r="N90" s="390">
        <v>0.35199799999999998</v>
      </c>
      <c r="O90" s="427">
        <v>0.53983700000000001</v>
      </c>
      <c r="P90" s="389">
        <v>23.643433999999999</v>
      </c>
      <c r="Q90" s="390">
        <v>0.79117999999999999</v>
      </c>
      <c r="R90" s="426">
        <v>23.473593999999999</v>
      </c>
      <c r="S90" s="389">
        <v>5.2916489999999996</v>
      </c>
      <c r="T90" s="390">
        <v>0.28824499999999997</v>
      </c>
      <c r="U90" s="427">
        <v>0.50227500000000003</v>
      </c>
      <c r="V90" s="389">
        <v>25.540367</v>
      </c>
      <c r="W90" s="390">
        <v>1.0754619999999999</v>
      </c>
      <c r="X90" s="426">
        <v>25.283041999999998</v>
      </c>
      <c r="Y90" s="389">
        <v>6.1017830000000002</v>
      </c>
      <c r="Z90" s="390">
        <v>0.31171900000000002</v>
      </c>
      <c r="AA90" s="427">
        <v>0.48633399999999999</v>
      </c>
    </row>
    <row r="91" spans="2:27" s="421" customFormat="1" ht="15.75" customHeight="1">
      <c r="B91" s="903"/>
      <c r="C91" s="401" t="s">
        <v>507</v>
      </c>
      <c r="D91" s="389">
        <v>9.7147999999999998E-2</v>
      </c>
      <c r="E91" s="390">
        <v>0</v>
      </c>
      <c r="F91" s="426">
        <v>8.5666999999999993E-2</v>
      </c>
      <c r="G91" s="389">
        <v>1.9134999999999999E-2</v>
      </c>
      <c r="H91" s="390">
        <v>0</v>
      </c>
      <c r="I91" s="427">
        <v>5.4600000000000004E-4</v>
      </c>
      <c r="J91" s="389">
        <v>9.1712000000000002E-2</v>
      </c>
      <c r="K91" s="390">
        <v>0</v>
      </c>
      <c r="L91" s="426">
        <v>7.5045000000000001E-2</v>
      </c>
      <c r="M91" s="389">
        <v>1.4703000000000001E-2</v>
      </c>
      <c r="N91" s="390">
        <v>0</v>
      </c>
      <c r="O91" s="427">
        <v>2.99E-4</v>
      </c>
      <c r="P91" s="389">
        <v>4.6273000000000002E-2</v>
      </c>
      <c r="Q91" s="390">
        <v>2.294E-3</v>
      </c>
      <c r="R91" s="426">
        <v>4.4211E-2</v>
      </c>
      <c r="S91" s="389">
        <v>7.0029999999999997E-3</v>
      </c>
      <c r="T91" s="390">
        <v>2.4399999999999999E-4</v>
      </c>
      <c r="U91" s="427">
        <v>3.1599999999999998E-4</v>
      </c>
      <c r="V91" s="389">
        <v>0</v>
      </c>
      <c r="W91" s="390">
        <v>0</v>
      </c>
      <c r="X91" s="426">
        <v>0</v>
      </c>
      <c r="Y91" s="389">
        <v>0</v>
      </c>
      <c r="Z91" s="390">
        <v>0</v>
      </c>
      <c r="AA91" s="427">
        <v>0</v>
      </c>
    </row>
    <row r="92" spans="2:27" s="421" customFormat="1" ht="15.75" customHeight="1">
      <c r="B92" s="903"/>
      <c r="C92" s="401" t="s">
        <v>508</v>
      </c>
      <c r="D92" s="389">
        <v>2.951006</v>
      </c>
      <c r="E92" s="390">
        <v>0.78185199999999999</v>
      </c>
      <c r="F92" s="426">
        <v>2.6446800000000001</v>
      </c>
      <c r="G92" s="389">
        <v>0.51921200000000001</v>
      </c>
      <c r="H92" s="390">
        <v>5.7688000000000003E-2</v>
      </c>
      <c r="I92" s="427">
        <v>0.50063800000000003</v>
      </c>
      <c r="J92" s="389">
        <v>2.575431</v>
      </c>
      <c r="K92" s="390">
        <v>0.53239000000000003</v>
      </c>
      <c r="L92" s="426">
        <v>2.2754289999999999</v>
      </c>
      <c r="M92" s="389">
        <v>0.50460400000000005</v>
      </c>
      <c r="N92" s="390">
        <v>4.1319000000000002E-2</v>
      </c>
      <c r="O92" s="427">
        <v>0.36777700000000002</v>
      </c>
      <c r="P92" s="389">
        <v>1.901389</v>
      </c>
      <c r="Q92" s="390">
        <v>0.52873400000000004</v>
      </c>
      <c r="R92" s="426">
        <v>1.6018650000000001</v>
      </c>
      <c r="S92" s="389">
        <v>0.33666499999999999</v>
      </c>
      <c r="T92" s="390">
        <v>3.3606999999999998E-2</v>
      </c>
      <c r="U92" s="427">
        <v>0.36837399999999998</v>
      </c>
      <c r="V92" s="389">
        <v>8.2509379999999997</v>
      </c>
      <c r="W92" s="390">
        <v>4.9195399999999996</v>
      </c>
      <c r="X92" s="426">
        <v>7.8640150000000002</v>
      </c>
      <c r="Y92" s="389">
        <v>1.250084</v>
      </c>
      <c r="Z92" s="390">
        <v>0.37312099999999998</v>
      </c>
      <c r="AA92" s="427">
        <v>3.478745</v>
      </c>
    </row>
    <row r="93" spans="2:27" s="421" customFormat="1" ht="15.75" customHeight="1">
      <c r="B93" s="903"/>
      <c r="C93" s="402" t="s">
        <v>509</v>
      </c>
      <c r="D93" s="389">
        <v>0.23181099999999999</v>
      </c>
      <c r="E93" s="390">
        <v>0.23168900000000001</v>
      </c>
      <c r="F93" s="426">
        <v>0.23181099999999999</v>
      </c>
      <c r="G93" s="389">
        <v>1.5778E-2</v>
      </c>
      <c r="H93" s="390">
        <v>1.5543E-2</v>
      </c>
      <c r="I93" s="427">
        <v>0.130714</v>
      </c>
      <c r="J93" s="389">
        <v>1.03E-4</v>
      </c>
      <c r="K93" s="390">
        <v>0</v>
      </c>
      <c r="L93" s="426">
        <v>1.03E-4</v>
      </c>
      <c r="M93" s="389">
        <v>1.95E-4</v>
      </c>
      <c r="N93" s="390">
        <v>0</v>
      </c>
      <c r="O93" s="427">
        <v>9.0000000000000002E-6</v>
      </c>
      <c r="P93" s="389">
        <v>1.47E-4</v>
      </c>
      <c r="Q93" s="390">
        <v>0</v>
      </c>
      <c r="R93" s="426">
        <v>1.47E-4</v>
      </c>
      <c r="S93" s="389">
        <v>3.59E-4</v>
      </c>
      <c r="T93" s="390">
        <v>0</v>
      </c>
      <c r="U93" s="427">
        <v>3.1000000000000001E-5</v>
      </c>
      <c r="V93" s="389">
        <v>0</v>
      </c>
      <c r="W93" s="390">
        <v>0</v>
      </c>
      <c r="X93" s="426">
        <v>0</v>
      </c>
      <c r="Y93" s="389">
        <v>0</v>
      </c>
      <c r="Z93" s="390">
        <v>0</v>
      </c>
      <c r="AA93" s="427">
        <v>0</v>
      </c>
    </row>
    <row r="94" spans="2:27" s="421" customFormat="1" ht="15.75" customHeight="1">
      <c r="B94" s="903"/>
      <c r="C94" s="403" t="s">
        <v>510</v>
      </c>
      <c r="D94" s="389">
        <v>2.719195</v>
      </c>
      <c r="E94" s="390">
        <v>0.55016299999999996</v>
      </c>
      <c r="F94" s="426">
        <v>2.4128690000000002</v>
      </c>
      <c r="G94" s="389">
        <v>0.50343400000000005</v>
      </c>
      <c r="H94" s="390">
        <v>4.2145000000000002E-2</v>
      </c>
      <c r="I94" s="427">
        <v>0.36992399999999998</v>
      </c>
      <c r="J94" s="389">
        <v>2.5753279999999998</v>
      </c>
      <c r="K94" s="390">
        <v>0.53239000000000003</v>
      </c>
      <c r="L94" s="426">
        <v>2.2753260000000002</v>
      </c>
      <c r="M94" s="389">
        <v>0.504409</v>
      </c>
      <c r="N94" s="390">
        <v>4.1319000000000002E-2</v>
      </c>
      <c r="O94" s="427">
        <v>0.36776799999999998</v>
      </c>
      <c r="P94" s="389">
        <v>1.9012420000000001</v>
      </c>
      <c r="Q94" s="390">
        <v>0.52873400000000004</v>
      </c>
      <c r="R94" s="426">
        <v>1.601718</v>
      </c>
      <c r="S94" s="389">
        <v>0.33630599999999999</v>
      </c>
      <c r="T94" s="390">
        <v>3.3606999999999998E-2</v>
      </c>
      <c r="U94" s="427">
        <v>0.36834299999999998</v>
      </c>
      <c r="V94" s="389">
        <v>8.2509379999999997</v>
      </c>
      <c r="W94" s="390">
        <v>4.9195399999999996</v>
      </c>
      <c r="X94" s="426">
        <v>7.8640150000000002</v>
      </c>
      <c r="Y94" s="389">
        <v>1.250084</v>
      </c>
      <c r="Z94" s="390">
        <v>0.37312099999999998</v>
      </c>
      <c r="AA94" s="427">
        <v>3.478745</v>
      </c>
    </row>
    <row r="95" spans="2:27" s="421" customFormat="1" ht="15.75" customHeight="1">
      <c r="B95" s="903"/>
      <c r="C95" s="396" t="s">
        <v>488</v>
      </c>
      <c r="D95" s="389">
        <v>5.7320000000000001E-3</v>
      </c>
      <c r="E95" s="390">
        <v>0</v>
      </c>
      <c r="F95" s="426">
        <v>5.7320000000000001E-3</v>
      </c>
      <c r="G95" s="389">
        <v>2.1208000000000001E-2</v>
      </c>
      <c r="H95" s="390">
        <v>0</v>
      </c>
      <c r="I95" s="427">
        <v>0</v>
      </c>
      <c r="J95" s="389">
        <v>5.7320000000000001E-3</v>
      </c>
      <c r="K95" s="390">
        <v>0</v>
      </c>
      <c r="L95" s="426">
        <v>5.7320000000000001E-3</v>
      </c>
      <c r="M95" s="389">
        <v>2.1208000000000001E-2</v>
      </c>
      <c r="N95" s="390">
        <v>0</v>
      </c>
      <c r="O95" s="427">
        <v>0</v>
      </c>
      <c r="P95" s="389">
        <v>5.7320000000000001E-3</v>
      </c>
      <c r="Q95" s="390">
        <v>0</v>
      </c>
      <c r="R95" s="426">
        <v>5.7320000000000001E-3</v>
      </c>
      <c r="S95" s="389">
        <v>2.1208000000000001E-2</v>
      </c>
      <c r="T95" s="390">
        <v>0</v>
      </c>
      <c r="U95" s="427">
        <v>0</v>
      </c>
      <c r="V95" s="389">
        <v>11.890351000000001</v>
      </c>
      <c r="W95" s="390">
        <v>0</v>
      </c>
      <c r="X95" s="426">
        <v>11.890351000000001</v>
      </c>
      <c r="Y95" s="389">
        <v>22.774170000000002</v>
      </c>
      <c r="Z95" s="390">
        <v>0</v>
      </c>
      <c r="AA95" s="427">
        <v>0</v>
      </c>
    </row>
    <row r="96" spans="2:27" ht="13.7" hidden="1" customHeight="1">
      <c r="B96" s="903"/>
      <c r="C96" s="405"/>
      <c r="D96" s="398"/>
      <c r="E96" s="406"/>
      <c r="F96" s="428"/>
      <c r="G96" s="398"/>
      <c r="H96" s="406"/>
      <c r="I96" s="429"/>
      <c r="J96" s="398"/>
      <c r="K96" s="406"/>
      <c r="L96" s="428"/>
      <c r="M96" s="398"/>
      <c r="N96" s="406"/>
      <c r="O96" s="429"/>
      <c r="P96" s="398"/>
      <c r="Q96" s="406"/>
      <c r="R96" s="428"/>
      <c r="S96" s="398"/>
      <c r="T96" s="406"/>
      <c r="U96" s="429"/>
      <c r="V96" s="398"/>
      <c r="W96" s="406"/>
      <c r="X96" s="428"/>
      <c r="Y96" s="398"/>
      <c r="Z96" s="406"/>
      <c r="AA96" s="429"/>
    </row>
    <row r="97" spans="2:27" s="421" customFormat="1" ht="15.75" customHeight="1">
      <c r="B97" s="903"/>
      <c r="C97" s="408" t="s">
        <v>511</v>
      </c>
      <c r="D97" s="430"/>
      <c r="E97" s="431"/>
      <c r="F97" s="432"/>
      <c r="G97" s="430"/>
      <c r="H97" s="431"/>
      <c r="I97" s="433"/>
      <c r="J97" s="430"/>
      <c r="K97" s="431"/>
      <c r="L97" s="432"/>
      <c r="M97" s="430"/>
      <c r="N97" s="431"/>
      <c r="O97" s="433"/>
      <c r="P97" s="430"/>
      <c r="Q97" s="431"/>
      <c r="R97" s="432"/>
      <c r="S97" s="430"/>
      <c r="T97" s="431"/>
      <c r="U97" s="433"/>
      <c r="V97" s="430"/>
      <c r="W97" s="431"/>
      <c r="X97" s="432"/>
      <c r="Y97" s="430"/>
      <c r="Z97" s="431"/>
      <c r="AA97" s="433"/>
    </row>
    <row r="98" spans="2:27" s="421" customFormat="1" ht="19.5" customHeight="1" thickBot="1">
      <c r="B98" s="904"/>
      <c r="C98" s="414" t="s">
        <v>515</v>
      </c>
      <c r="D98" s="434"/>
      <c r="E98" s="435"/>
      <c r="F98" s="436"/>
      <c r="G98" s="434"/>
      <c r="H98" s="435"/>
      <c r="I98" s="437"/>
      <c r="J98" s="434"/>
      <c r="K98" s="435"/>
      <c r="L98" s="436"/>
      <c r="M98" s="434"/>
      <c r="N98" s="435"/>
      <c r="O98" s="437"/>
      <c r="P98" s="434"/>
      <c r="Q98" s="435"/>
      <c r="R98" s="436"/>
      <c r="S98" s="434"/>
      <c r="T98" s="435"/>
      <c r="U98" s="437"/>
      <c r="V98" s="434"/>
      <c r="W98" s="435"/>
      <c r="X98" s="436"/>
      <c r="Y98" s="434"/>
      <c r="Z98" s="435"/>
      <c r="AA98" s="437"/>
    </row>
    <row r="99" spans="2:27" s="421" customFormat="1" ht="17.25" customHeight="1">
      <c r="B99" s="369"/>
      <c r="C99" s="340"/>
      <c r="D99" s="369" t="s">
        <v>491</v>
      </c>
      <c r="E99" s="340"/>
      <c r="F99" s="340"/>
      <c r="G99" s="340"/>
      <c r="H99" s="340"/>
      <c r="I99" s="340"/>
      <c r="J99" s="340"/>
      <c r="K99" s="340"/>
      <c r="L99" s="340"/>
      <c r="M99" s="340"/>
      <c r="N99" s="340"/>
      <c r="O99" s="340"/>
      <c r="P99" s="340"/>
      <c r="Q99" s="340"/>
      <c r="R99" s="340"/>
      <c r="S99" s="340"/>
      <c r="T99" s="340"/>
      <c r="U99" s="340"/>
    </row>
    <row r="100" spans="2:27" s="421" customFormat="1" ht="22.5">
      <c r="B100" s="438"/>
      <c r="D100" s="439"/>
      <c r="E100" s="439"/>
      <c r="F100" s="439"/>
      <c r="G100" s="439"/>
      <c r="H100" s="439"/>
      <c r="I100" s="439"/>
      <c r="J100" s="439"/>
      <c r="K100" s="439"/>
      <c r="L100" s="439"/>
      <c r="M100" s="439"/>
      <c r="N100" s="439"/>
      <c r="O100" s="439"/>
      <c r="P100" s="340"/>
      <c r="Q100" s="340"/>
      <c r="R100" s="340"/>
      <c r="S100" s="340"/>
      <c r="T100" s="340"/>
      <c r="U100" s="340"/>
    </row>
    <row r="101" spans="2:27" s="421" customFormat="1" ht="23.25" customHeight="1" thickBot="1">
      <c r="B101" s="438"/>
      <c r="D101" s="439"/>
      <c r="E101" s="439"/>
      <c r="F101" s="439"/>
      <c r="G101" s="439"/>
      <c r="H101" s="439"/>
      <c r="I101" s="439"/>
      <c r="J101" s="439"/>
      <c r="K101" s="439"/>
      <c r="L101" s="439"/>
      <c r="M101" s="439"/>
      <c r="N101" s="439"/>
      <c r="O101" s="439"/>
      <c r="P101" s="340"/>
      <c r="Q101" s="340"/>
      <c r="R101" s="340"/>
      <c r="S101" s="340"/>
      <c r="T101" s="340"/>
      <c r="U101" s="340"/>
    </row>
    <row r="102" spans="2:27" s="421" customFormat="1" ht="32.25" customHeight="1" thickBot="1">
      <c r="B102" s="338"/>
      <c r="C102" s="342"/>
      <c r="D102" s="891" t="s">
        <v>498</v>
      </c>
      <c r="E102" s="892"/>
      <c r="F102" s="892"/>
      <c r="G102" s="892"/>
      <c r="H102" s="892"/>
      <c r="I102" s="892"/>
      <c r="J102" s="892"/>
      <c r="K102" s="892"/>
      <c r="L102" s="892"/>
      <c r="M102" s="892"/>
      <c r="N102" s="892"/>
      <c r="O102" s="892"/>
      <c r="P102" s="892" t="str">
        <f>D102</f>
        <v>IRB Approach</v>
      </c>
      <c r="Q102" s="892"/>
      <c r="R102" s="892"/>
      <c r="S102" s="892"/>
      <c r="T102" s="892"/>
      <c r="U102" s="892"/>
      <c r="V102" s="892"/>
      <c r="W102" s="892"/>
      <c r="X102" s="892"/>
      <c r="Y102" s="892"/>
      <c r="Z102" s="892"/>
      <c r="AA102" s="893"/>
    </row>
    <row r="103" spans="2:27" s="421" customFormat="1" ht="32.25" customHeight="1" thickBot="1">
      <c r="B103" s="338"/>
      <c r="C103" s="342"/>
      <c r="D103" s="891" t="s">
        <v>12</v>
      </c>
      <c r="E103" s="892"/>
      <c r="F103" s="892"/>
      <c r="G103" s="892"/>
      <c r="H103" s="892"/>
      <c r="I103" s="893"/>
      <c r="J103" s="891" t="s">
        <v>13</v>
      </c>
      <c r="K103" s="892"/>
      <c r="L103" s="892"/>
      <c r="M103" s="892"/>
      <c r="N103" s="892"/>
      <c r="O103" s="893"/>
      <c r="P103" s="891" t="s">
        <v>14</v>
      </c>
      <c r="Q103" s="892"/>
      <c r="R103" s="892"/>
      <c r="S103" s="892"/>
      <c r="T103" s="892"/>
      <c r="U103" s="893"/>
      <c r="V103" s="891" t="s">
        <v>15</v>
      </c>
      <c r="W103" s="892"/>
      <c r="X103" s="892"/>
      <c r="Y103" s="892"/>
      <c r="Z103" s="892"/>
      <c r="AA103" s="893"/>
    </row>
    <row r="104" spans="2:27" s="421" customFormat="1" ht="51" customHeight="1">
      <c r="B104" s="345"/>
      <c r="C104" s="342"/>
      <c r="D104" s="894" t="s">
        <v>468</v>
      </c>
      <c r="E104" s="913"/>
      <c r="F104" s="914" t="s">
        <v>469</v>
      </c>
      <c r="G104" s="916" t="s">
        <v>470</v>
      </c>
      <c r="H104" s="917"/>
      <c r="I104" s="918" t="s">
        <v>471</v>
      </c>
      <c r="J104" s="894" t="s">
        <v>468</v>
      </c>
      <c r="K104" s="913"/>
      <c r="L104" s="914" t="s">
        <v>469</v>
      </c>
      <c r="M104" s="916" t="s">
        <v>470</v>
      </c>
      <c r="N104" s="917"/>
      <c r="O104" s="918" t="s">
        <v>471</v>
      </c>
      <c r="P104" s="894" t="s">
        <v>468</v>
      </c>
      <c r="Q104" s="913"/>
      <c r="R104" s="914" t="s">
        <v>469</v>
      </c>
      <c r="S104" s="916" t="s">
        <v>470</v>
      </c>
      <c r="T104" s="917"/>
      <c r="U104" s="918" t="s">
        <v>471</v>
      </c>
      <c r="V104" s="894" t="s">
        <v>468</v>
      </c>
      <c r="W104" s="913"/>
      <c r="X104" s="914" t="s">
        <v>469</v>
      </c>
      <c r="Y104" s="916" t="s">
        <v>470</v>
      </c>
      <c r="Z104" s="917"/>
      <c r="AA104" s="918" t="s">
        <v>471</v>
      </c>
    </row>
    <row r="105" spans="2:27" s="421" customFormat="1" ht="33" customHeight="1" thickBot="1">
      <c r="B105" s="422">
        <v>4</v>
      </c>
      <c r="C105" s="346" t="s">
        <v>11</v>
      </c>
      <c r="D105" s="386"/>
      <c r="E105" s="387" t="s">
        <v>499</v>
      </c>
      <c r="F105" s="915"/>
      <c r="G105" s="386"/>
      <c r="H105" s="387" t="s">
        <v>499</v>
      </c>
      <c r="I105" s="919"/>
      <c r="J105" s="386"/>
      <c r="K105" s="387" t="s">
        <v>499</v>
      </c>
      <c r="L105" s="915"/>
      <c r="M105" s="386"/>
      <c r="N105" s="387" t="s">
        <v>499</v>
      </c>
      <c r="O105" s="919"/>
      <c r="P105" s="386"/>
      <c r="Q105" s="387" t="s">
        <v>499</v>
      </c>
      <c r="R105" s="915"/>
      <c r="S105" s="386"/>
      <c r="T105" s="387" t="s">
        <v>499</v>
      </c>
      <c r="U105" s="919"/>
      <c r="V105" s="386"/>
      <c r="W105" s="387" t="s">
        <v>499</v>
      </c>
      <c r="X105" s="915"/>
      <c r="Y105" s="386"/>
      <c r="Z105" s="387" t="s">
        <v>499</v>
      </c>
      <c r="AA105" s="919"/>
    </row>
    <row r="106" spans="2:27" s="421" customFormat="1" ht="15.75" customHeight="1">
      <c r="B106" s="902" t="s">
        <v>706</v>
      </c>
      <c r="C106" s="388" t="s">
        <v>500</v>
      </c>
      <c r="D106" s="389">
        <v>0</v>
      </c>
      <c r="E106" s="390">
        <v>0</v>
      </c>
      <c r="F106" s="423">
        <v>0</v>
      </c>
      <c r="G106" s="424">
        <v>0</v>
      </c>
      <c r="H106" s="393">
        <v>0</v>
      </c>
      <c r="I106" s="425">
        <v>0</v>
      </c>
      <c r="J106" s="389">
        <v>0</v>
      </c>
      <c r="K106" s="390">
        <v>0</v>
      </c>
      <c r="L106" s="423">
        <v>0</v>
      </c>
      <c r="M106" s="424">
        <v>0</v>
      </c>
      <c r="N106" s="393">
        <v>0</v>
      </c>
      <c r="O106" s="425">
        <v>0</v>
      </c>
      <c r="P106" s="389">
        <v>0</v>
      </c>
      <c r="Q106" s="390">
        <v>0</v>
      </c>
      <c r="R106" s="423">
        <v>0</v>
      </c>
      <c r="S106" s="424">
        <v>0</v>
      </c>
      <c r="T106" s="393">
        <v>0</v>
      </c>
      <c r="U106" s="425">
        <v>0</v>
      </c>
      <c r="V106" s="389">
        <v>0</v>
      </c>
      <c r="W106" s="390">
        <v>0</v>
      </c>
      <c r="X106" s="423">
        <v>0</v>
      </c>
      <c r="Y106" s="424">
        <v>0</v>
      </c>
      <c r="Z106" s="393">
        <v>0</v>
      </c>
      <c r="AA106" s="425">
        <v>0</v>
      </c>
    </row>
    <row r="107" spans="2:27" s="421" customFormat="1" ht="15.75" customHeight="1">
      <c r="B107" s="903"/>
      <c r="C107" s="395" t="s">
        <v>478</v>
      </c>
      <c r="D107" s="389">
        <v>1140.2063869999999</v>
      </c>
      <c r="E107" s="390">
        <v>0</v>
      </c>
      <c r="F107" s="426">
        <v>538.19568300000003</v>
      </c>
      <c r="G107" s="389">
        <v>234.23264499999999</v>
      </c>
      <c r="H107" s="390">
        <v>0</v>
      </c>
      <c r="I107" s="427">
        <v>3.1047410000000002</v>
      </c>
      <c r="J107" s="389">
        <v>1203.224821</v>
      </c>
      <c r="K107" s="390">
        <v>0</v>
      </c>
      <c r="L107" s="426">
        <v>606.28282200000001</v>
      </c>
      <c r="M107" s="389">
        <v>214.098938</v>
      </c>
      <c r="N107" s="390">
        <v>0</v>
      </c>
      <c r="O107" s="427">
        <v>1.0852660000000001</v>
      </c>
      <c r="P107" s="389">
        <v>1144.8062890000001</v>
      </c>
      <c r="Q107" s="390">
        <v>0</v>
      </c>
      <c r="R107" s="426">
        <v>542.97717299999999</v>
      </c>
      <c r="S107" s="389">
        <v>191.63034999999999</v>
      </c>
      <c r="T107" s="390">
        <v>0</v>
      </c>
      <c r="U107" s="427">
        <v>1.1022590000000001</v>
      </c>
      <c r="V107" s="389">
        <v>1430.4764909999999</v>
      </c>
      <c r="W107" s="390">
        <v>0</v>
      </c>
      <c r="X107" s="426">
        <v>667.61353999999994</v>
      </c>
      <c r="Y107" s="389">
        <v>249.276903</v>
      </c>
      <c r="Z107" s="390">
        <v>0</v>
      </c>
      <c r="AA107" s="427">
        <v>1.0502940000000001</v>
      </c>
    </row>
    <row r="108" spans="2:27" s="421" customFormat="1" ht="15.75" customHeight="1">
      <c r="B108" s="903"/>
      <c r="C108" s="396" t="s">
        <v>501</v>
      </c>
      <c r="D108" s="389">
        <v>5687.4816150000006</v>
      </c>
      <c r="E108" s="390">
        <v>2.477735</v>
      </c>
      <c r="F108" s="426">
        <v>2940.0854530000001</v>
      </c>
      <c r="G108" s="389">
        <v>1585.133014</v>
      </c>
      <c r="H108" s="390">
        <v>0.59393499999999999</v>
      </c>
      <c r="I108" s="427">
        <v>16.117006</v>
      </c>
      <c r="J108" s="389">
        <v>7279.2160510000012</v>
      </c>
      <c r="K108" s="390">
        <v>2.4905710000000001</v>
      </c>
      <c r="L108" s="426">
        <v>3605.6714630000001</v>
      </c>
      <c r="M108" s="389">
        <v>1998.4729970000001</v>
      </c>
      <c r="N108" s="390">
        <v>0.59701599999999999</v>
      </c>
      <c r="O108" s="427">
        <v>22.082118000000001</v>
      </c>
      <c r="P108" s="389">
        <v>7977.0582219999997</v>
      </c>
      <c r="Q108" s="390">
        <v>3.0701930000000002</v>
      </c>
      <c r="R108" s="426">
        <v>4239.8726589999997</v>
      </c>
      <c r="S108" s="389">
        <v>2246.7184950000001</v>
      </c>
      <c r="T108" s="390">
        <v>0.73612500000000003</v>
      </c>
      <c r="U108" s="427">
        <v>24.030398000000002</v>
      </c>
      <c r="V108" s="389">
        <v>7685.8558169999988</v>
      </c>
      <c r="W108" s="390">
        <v>3.3196859999999999</v>
      </c>
      <c r="X108" s="426">
        <v>3977.9027719999999</v>
      </c>
      <c r="Y108" s="389">
        <v>2063.2201399999999</v>
      </c>
      <c r="Z108" s="390">
        <v>0.194274</v>
      </c>
      <c r="AA108" s="427">
        <v>20.487508999999999</v>
      </c>
    </row>
    <row r="109" spans="2:27" s="421" customFormat="1" ht="15.75" customHeight="1">
      <c r="B109" s="903"/>
      <c r="C109" s="397" t="s">
        <v>502</v>
      </c>
      <c r="D109" s="389">
        <v>220.778952</v>
      </c>
      <c r="E109" s="390">
        <v>0</v>
      </c>
      <c r="F109" s="426">
        <v>211.31335200000001</v>
      </c>
      <c r="G109" s="389">
        <v>120.070989</v>
      </c>
      <c r="H109" s="390">
        <v>0</v>
      </c>
      <c r="I109" s="427">
        <v>2.5964360000000002</v>
      </c>
      <c r="J109" s="389">
        <v>160.79376500000001</v>
      </c>
      <c r="K109" s="390">
        <v>0</v>
      </c>
      <c r="L109" s="426">
        <v>153.514352</v>
      </c>
      <c r="M109" s="389">
        <v>71.254868999999999</v>
      </c>
      <c r="N109" s="390">
        <v>0</v>
      </c>
      <c r="O109" s="427">
        <v>2.1580560000000002</v>
      </c>
      <c r="P109" s="389">
        <v>246.78182999999999</v>
      </c>
      <c r="Q109" s="390">
        <v>0</v>
      </c>
      <c r="R109" s="426">
        <v>231.266943</v>
      </c>
      <c r="S109" s="389">
        <v>100.27404200000001</v>
      </c>
      <c r="T109" s="390">
        <v>0</v>
      </c>
      <c r="U109" s="427">
        <v>2.6326490000000002</v>
      </c>
      <c r="V109" s="389">
        <v>293.06709799999999</v>
      </c>
      <c r="W109" s="390">
        <v>0</v>
      </c>
      <c r="X109" s="426">
        <v>275.92725999999999</v>
      </c>
      <c r="Y109" s="389">
        <v>123.076097</v>
      </c>
      <c r="Z109" s="390">
        <v>0</v>
      </c>
      <c r="AA109" s="427">
        <v>2.7412990000000002</v>
      </c>
    </row>
    <row r="110" spans="2:27" s="421" customFormat="1" ht="15.75" customHeight="1">
      <c r="B110" s="903"/>
      <c r="C110" s="397" t="s">
        <v>503</v>
      </c>
      <c r="D110" s="389">
        <v>8.3481310000000004</v>
      </c>
      <c r="E110" s="390">
        <v>0</v>
      </c>
      <c r="F110" s="426">
        <v>6.1168680000000002</v>
      </c>
      <c r="G110" s="389">
        <v>3.8365670000000001</v>
      </c>
      <c r="H110" s="390">
        <v>0</v>
      </c>
      <c r="I110" s="427">
        <v>1.5092E-2</v>
      </c>
      <c r="J110" s="389">
        <v>9.8727450000000001</v>
      </c>
      <c r="K110" s="390">
        <v>0</v>
      </c>
      <c r="L110" s="426">
        <v>7.4129149999999999</v>
      </c>
      <c r="M110" s="389">
        <v>4.610595</v>
      </c>
      <c r="N110" s="390">
        <v>0</v>
      </c>
      <c r="O110" s="427">
        <v>1.8530000000000001E-2</v>
      </c>
      <c r="P110" s="389">
        <v>10.138146000000001</v>
      </c>
      <c r="Q110" s="390">
        <v>0</v>
      </c>
      <c r="R110" s="426">
        <v>7.6022109999999996</v>
      </c>
      <c r="S110" s="389">
        <v>3.9659689999999999</v>
      </c>
      <c r="T110" s="390">
        <v>0</v>
      </c>
      <c r="U110" s="427">
        <v>2.7026000000000001E-2</v>
      </c>
      <c r="V110" s="389">
        <v>19.037828999999999</v>
      </c>
      <c r="W110" s="390">
        <v>0</v>
      </c>
      <c r="X110" s="426">
        <v>7.2322620000000004</v>
      </c>
      <c r="Y110" s="389">
        <v>3.906409</v>
      </c>
      <c r="Z110" s="390">
        <v>0</v>
      </c>
      <c r="AA110" s="427">
        <v>2.7451E-2</v>
      </c>
    </row>
    <row r="111" spans="2:27" s="421" customFormat="1" ht="15.75" customHeight="1">
      <c r="B111" s="903"/>
      <c r="C111" s="396" t="s">
        <v>481</v>
      </c>
      <c r="D111" s="389">
        <v>9.4624950000000005</v>
      </c>
      <c r="E111" s="390">
        <v>1.1721360000000001</v>
      </c>
      <c r="F111" s="426">
        <v>9.3308119999999999</v>
      </c>
      <c r="G111" s="389">
        <v>1.503614</v>
      </c>
      <c r="H111" s="390">
        <v>7.4965000000000004E-2</v>
      </c>
      <c r="I111" s="427">
        <v>0.40099400000000002</v>
      </c>
      <c r="J111" s="389">
        <v>10.013064999999999</v>
      </c>
      <c r="K111" s="390">
        <v>1.1476770000000001</v>
      </c>
      <c r="L111" s="426">
        <v>9.8773719999999994</v>
      </c>
      <c r="M111" s="389">
        <v>1.6881139999999999</v>
      </c>
      <c r="N111" s="390">
        <v>6.1127000000000001E-2</v>
      </c>
      <c r="O111" s="427">
        <v>0.65958499999999998</v>
      </c>
      <c r="P111" s="389">
        <v>8.4221120000000003</v>
      </c>
      <c r="Q111" s="390">
        <v>0.368093</v>
      </c>
      <c r="R111" s="426">
        <v>8.3153410000000001</v>
      </c>
      <c r="S111" s="389">
        <v>1.877353</v>
      </c>
      <c r="T111" s="390">
        <v>4.8260999999999998E-2</v>
      </c>
      <c r="U111" s="427">
        <v>0.29084300000000002</v>
      </c>
      <c r="V111" s="389">
        <v>8.0961719999999993</v>
      </c>
      <c r="W111" s="390">
        <v>0.249279</v>
      </c>
      <c r="X111" s="426">
        <v>7.9874159999999996</v>
      </c>
      <c r="Y111" s="389">
        <v>1.7421279999999999</v>
      </c>
      <c r="Z111" s="390">
        <v>3.1404000000000001E-2</v>
      </c>
      <c r="AA111" s="427">
        <v>0.23957100000000001</v>
      </c>
    </row>
    <row r="112" spans="2:27" s="421" customFormat="1" ht="15.75" customHeight="1">
      <c r="B112" s="903"/>
      <c r="C112" s="401" t="s">
        <v>504</v>
      </c>
      <c r="D112" s="389">
        <v>7.8519649999999999</v>
      </c>
      <c r="E112" s="390">
        <v>0.192472</v>
      </c>
      <c r="F112" s="426">
        <v>7.8519649999999999</v>
      </c>
      <c r="G112" s="389">
        <v>1.299911</v>
      </c>
      <c r="H112" s="390">
        <v>3.3183999999999998E-2</v>
      </c>
      <c r="I112" s="427">
        <v>0.119371</v>
      </c>
      <c r="J112" s="389">
        <v>8.4306230000000006</v>
      </c>
      <c r="K112" s="390">
        <v>0.192472</v>
      </c>
      <c r="L112" s="426">
        <v>8.4306230000000006</v>
      </c>
      <c r="M112" s="389">
        <v>1.5157879999999999</v>
      </c>
      <c r="N112" s="390">
        <v>3.3183999999999998E-2</v>
      </c>
      <c r="O112" s="427">
        <v>0.150259</v>
      </c>
      <c r="P112" s="389">
        <v>7.6706099999999999</v>
      </c>
      <c r="Q112" s="390">
        <v>0.192472</v>
      </c>
      <c r="R112" s="426">
        <v>7.6706099999999999</v>
      </c>
      <c r="S112" s="389">
        <v>1.7171259999999999</v>
      </c>
      <c r="T112" s="390">
        <v>3.3183999999999998E-2</v>
      </c>
      <c r="U112" s="427">
        <v>0.152782</v>
      </c>
      <c r="V112" s="389">
        <v>7.5756209999999999</v>
      </c>
      <c r="W112" s="390">
        <v>0.192472</v>
      </c>
      <c r="X112" s="426">
        <v>7.5756209999999999</v>
      </c>
      <c r="Y112" s="389">
        <v>1.6268860000000001</v>
      </c>
      <c r="Z112" s="390">
        <v>2.6624999999999999E-2</v>
      </c>
      <c r="AA112" s="427">
        <v>0.19664599999999999</v>
      </c>
    </row>
    <row r="113" spans="2:27" s="421" customFormat="1" ht="15.75" customHeight="1">
      <c r="B113" s="903"/>
      <c r="C113" s="402" t="s">
        <v>505</v>
      </c>
      <c r="D113" s="389">
        <v>0</v>
      </c>
      <c r="E113" s="390">
        <v>0</v>
      </c>
      <c r="F113" s="426">
        <v>0</v>
      </c>
      <c r="G113" s="389">
        <v>0</v>
      </c>
      <c r="H113" s="390">
        <v>0</v>
      </c>
      <c r="I113" s="427">
        <v>0</v>
      </c>
      <c r="J113" s="389">
        <v>0</v>
      </c>
      <c r="K113" s="390">
        <v>0</v>
      </c>
      <c r="L113" s="426">
        <v>0</v>
      </c>
      <c r="M113" s="389">
        <v>0</v>
      </c>
      <c r="N113" s="390">
        <v>0</v>
      </c>
      <c r="O113" s="427">
        <v>0</v>
      </c>
      <c r="P113" s="389">
        <v>0</v>
      </c>
      <c r="Q113" s="390">
        <v>0</v>
      </c>
      <c r="R113" s="426">
        <v>0</v>
      </c>
      <c r="S113" s="389">
        <v>0</v>
      </c>
      <c r="T113" s="390">
        <v>0</v>
      </c>
      <c r="U113" s="427">
        <v>0</v>
      </c>
      <c r="V113" s="389">
        <v>0</v>
      </c>
      <c r="W113" s="390">
        <v>0</v>
      </c>
      <c r="X113" s="426">
        <v>0</v>
      </c>
      <c r="Y113" s="389">
        <v>0</v>
      </c>
      <c r="Z113" s="390">
        <v>0</v>
      </c>
      <c r="AA113" s="427">
        <v>0</v>
      </c>
    </row>
    <row r="114" spans="2:27" s="421" customFormat="1" ht="15.75" customHeight="1">
      <c r="B114" s="903"/>
      <c r="C114" s="402" t="s">
        <v>506</v>
      </c>
      <c r="D114" s="389">
        <v>7.8519649999999999</v>
      </c>
      <c r="E114" s="390">
        <v>0.192472</v>
      </c>
      <c r="F114" s="426">
        <v>7.8519649999999999</v>
      </c>
      <c r="G114" s="389">
        <v>1.299911</v>
      </c>
      <c r="H114" s="390">
        <v>3.3183999999999998E-2</v>
      </c>
      <c r="I114" s="427">
        <v>0.119371</v>
      </c>
      <c r="J114" s="389">
        <v>8.4306230000000006</v>
      </c>
      <c r="K114" s="390">
        <v>0.192472</v>
      </c>
      <c r="L114" s="426">
        <v>8.4306230000000006</v>
      </c>
      <c r="M114" s="389">
        <v>1.5157879999999999</v>
      </c>
      <c r="N114" s="390">
        <v>3.3183999999999998E-2</v>
      </c>
      <c r="O114" s="427">
        <v>0.150259</v>
      </c>
      <c r="P114" s="389">
        <v>7.6706099999999999</v>
      </c>
      <c r="Q114" s="390">
        <v>0.192472</v>
      </c>
      <c r="R114" s="426">
        <v>7.6706099999999999</v>
      </c>
      <c r="S114" s="389">
        <v>1.7171259999999999</v>
      </c>
      <c r="T114" s="390">
        <v>3.3183999999999998E-2</v>
      </c>
      <c r="U114" s="427">
        <v>0.152782</v>
      </c>
      <c r="V114" s="389">
        <v>7.5756209999999999</v>
      </c>
      <c r="W114" s="390">
        <v>0.192472</v>
      </c>
      <c r="X114" s="426">
        <v>7.5756209999999999</v>
      </c>
      <c r="Y114" s="389">
        <v>1.6268860000000001</v>
      </c>
      <c r="Z114" s="390">
        <v>2.6624999999999999E-2</v>
      </c>
      <c r="AA114" s="427">
        <v>0.19664599999999999</v>
      </c>
    </row>
    <row r="115" spans="2:27" s="421" customFormat="1" ht="15.75" customHeight="1">
      <c r="B115" s="903"/>
      <c r="C115" s="401" t="s">
        <v>507</v>
      </c>
      <c r="D115" s="389">
        <v>8.8961999999999999E-2</v>
      </c>
      <c r="E115" s="390">
        <v>8.4180000000000001E-3</v>
      </c>
      <c r="F115" s="426">
        <v>7.2815000000000005E-2</v>
      </c>
      <c r="G115" s="389">
        <v>2.7980999999999999E-2</v>
      </c>
      <c r="H115" s="390">
        <v>2.026E-3</v>
      </c>
      <c r="I115" s="427">
        <v>1.1529999999999999E-3</v>
      </c>
      <c r="J115" s="389">
        <v>9.5083000000000001E-2</v>
      </c>
      <c r="K115" s="390">
        <v>8.9739999999999993E-3</v>
      </c>
      <c r="L115" s="426">
        <v>7.5950000000000004E-2</v>
      </c>
      <c r="M115" s="389">
        <v>1.3594E-2</v>
      </c>
      <c r="N115" s="390">
        <v>2.2070000000000002E-3</v>
      </c>
      <c r="O115" s="427">
        <v>2.03E-4</v>
      </c>
      <c r="P115" s="389">
        <v>5.4938000000000001E-2</v>
      </c>
      <c r="Q115" s="390">
        <v>8.4580000000000002E-3</v>
      </c>
      <c r="R115" s="426">
        <v>5.3546999999999997E-2</v>
      </c>
      <c r="S115" s="389">
        <v>7.43E-3</v>
      </c>
      <c r="T115" s="390">
        <v>2.0799999999999998E-3</v>
      </c>
      <c r="U115" s="427">
        <v>9.8999999999999994E-5</v>
      </c>
      <c r="V115" s="389">
        <v>0</v>
      </c>
      <c r="W115" s="390">
        <v>0</v>
      </c>
      <c r="X115" s="426">
        <v>0</v>
      </c>
      <c r="Y115" s="389">
        <v>0</v>
      </c>
      <c r="Z115" s="390">
        <v>0</v>
      </c>
      <c r="AA115" s="427">
        <v>0</v>
      </c>
    </row>
    <row r="116" spans="2:27" s="421" customFormat="1" ht="15.75" customHeight="1">
      <c r="B116" s="903"/>
      <c r="C116" s="401" t="s">
        <v>508</v>
      </c>
      <c r="D116" s="389">
        <v>1.521568</v>
      </c>
      <c r="E116" s="390">
        <v>0.97124600000000005</v>
      </c>
      <c r="F116" s="426">
        <v>1.4060319999999999</v>
      </c>
      <c r="G116" s="389">
        <v>0.17572199999999999</v>
      </c>
      <c r="H116" s="390">
        <v>3.9754999999999999E-2</v>
      </c>
      <c r="I116" s="427">
        <v>0.28047</v>
      </c>
      <c r="J116" s="389">
        <v>1.4873590000000001</v>
      </c>
      <c r="K116" s="390">
        <v>0.94623100000000004</v>
      </c>
      <c r="L116" s="426">
        <v>1.3707990000000001</v>
      </c>
      <c r="M116" s="389">
        <v>0.15873200000000001</v>
      </c>
      <c r="N116" s="390">
        <v>2.5735999999999998E-2</v>
      </c>
      <c r="O116" s="427">
        <v>0.50912299999999999</v>
      </c>
      <c r="P116" s="389">
        <v>0.69656399999999996</v>
      </c>
      <c r="Q116" s="390">
        <v>0.16716300000000001</v>
      </c>
      <c r="R116" s="426">
        <v>0.59118400000000004</v>
      </c>
      <c r="S116" s="389">
        <v>0.15279699999999999</v>
      </c>
      <c r="T116" s="390">
        <v>1.2997E-2</v>
      </c>
      <c r="U116" s="427">
        <v>0.137962</v>
      </c>
      <c r="V116" s="389">
        <v>0.52055099999999999</v>
      </c>
      <c r="W116" s="390">
        <v>5.6807000000000003E-2</v>
      </c>
      <c r="X116" s="426">
        <v>0.41179500000000002</v>
      </c>
      <c r="Y116" s="389">
        <v>0.115242</v>
      </c>
      <c r="Z116" s="390">
        <v>4.7790000000000003E-3</v>
      </c>
      <c r="AA116" s="427">
        <v>4.2924999999999998E-2</v>
      </c>
    </row>
    <row r="117" spans="2:27" s="421" customFormat="1" ht="15.75" customHeight="1">
      <c r="B117" s="903"/>
      <c r="C117" s="402" t="s">
        <v>509</v>
      </c>
      <c r="D117" s="389">
        <v>0.89832000000000001</v>
      </c>
      <c r="E117" s="390">
        <v>0.89336000000000004</v>
      </c>
      <c r="F117" s="426">
        <v>0.89782200000000001</v>
      </c>
      <c r="G117" s="389">
        <v>3.2391000000000003E-2</v>
      </c>
      <c r="H117" s="390">
        <v>2.8854999999999999E-2</v>
      </c>
      <c r="I117" s="427">
        <v>0.22395100000000001</v>
      </c>
      <c r="J117" s="389">
        <v>0.87809599999999999</v>
      </c>
      <c r="K117" s="390">
        <v>0.87301200000000001</v>
      </c>
      <c r="L117" s="426">
        <v>0.87759900000000002</v>
      </c>
      <c r="M117" s="389">
        <v>1.8960999999999999E-2</v>
      </c>
      <c r="N117" s="390">
        <v>1.5332999999999999E-2</v>
      </c>
      <c r="O117" s="427">
        <v>0.45993499999999998</v>
      </c>
      <c r="P117" s="389">
        <v>9.9322999999999995E-2</v>
      </c>
      <c r="Q117" s="390">
        <v>9.4372999999999999E-2</v>
      </c>
      <c r="R117" s="426">
        <v>9.8826999999999998E-2</v>
      </c>
      <c r="S117" s="389">
        <v>6.2909999999999997E-3</v>
      </c>
      <c r="T117" s="390">
        <v>2.7629999999999998E-3</v>
      </c>
      <c r="U117" s="427">
        <v>9.0310000000000001E-2</v>
      </c>
      <c r="V117" s="389">
        <v>0</v>
      </c>
      <c r="W117" s="390">
        <v>0</v>
      </c>
      <c r="X117" s="426">
        <v>0</v>
      </c>
      <c r="Y117" s="389">
        <v>0</v>
      </c>
      <c r="Z117" s="390">
        <v>0</v>
      </c>
      <c r="AA117" s="427">
        <v>0</v>
      </c>
    </row>
    <row r="118" spans="2:27" s="421" customFormat="1" ht="15.75" customHeight="1">
      <c r="B118" s="903"/>
      <c r="C118" s="403" t="s">
        <v>510</v>
      </c>
      <c r="D118" s="389">
        <v>0.62324800000000002</v>
      </c>
      <c r="E118" s="390">
        <v>7.7885999999999997E-2</v>
      </c>
      <c r="F118" s="426">
        <v>0.50821000000000005</v>
      </c>
      <c r="G118" s="389">
        <v>0.14333099999999999</v>
      </c>
      <c r="H118" s="390">
        <v>1.09E-2</v>
      </c>
      <c r="I118" s="427">
        <v>5.6519E-2</v>
      </c>
      <c r="J118" s="389">
        <v>0.609263</v>
      </c>
      <c r="K118" s="390">
        <v>7.3219000000000006E-2</v>
      </c>
      <c r="L118" s="426">
        <v>0.49320000000000003</v>
      </c>
      <c r="M118" s="389">
        <v>0.13977100000000001</v>
      </c>
      <c r="N118" s="390">
        <v>1.0403000000000001E-2</v>
      </c>
      <c r="O118" s="427">
        <v>4.9188000000000003E-2</v>
      </c>
      <c r="P118" s="389">
        <v>0.59724100000000002</v>
      </c>
      <c r="Q118" s="390">
        <v>7.2789999999999994E-2</v>
      </c>
      <c r="R118" s="426">
        <v>0.49235699999999999</v>
      </c>
      <c r="S118" s="389">
        <v>0.146506</v>
      </c>
      <c r="T118" s="390">
        <v>1.0234E-2</v>
      </c>
      <c r="U118" s="427">
        <v>4.7652E-2</v>
      </c>
      <c r="V118" s="389">
        <v>0.52055099999999999</v>
      </c>
      <c r="W118" s="390">
        <v>5.6807000000000003E-2</v>
      </c>
      <c r="X118" s="426">
        <v>0.41179500000000002</v>
      </c>
      <c r="Y118" s="389">
        <v>0.115242</v>
      </c>
      <c r="Z118" s="390">
        <v>4.7790000000000003E-3</v>
      </c>
      <c r="AA118" s="427">
        <v>4.2924999999999998E-2</v>
      </c>
    </row>
    <row r="119" spans="2:27" s="421" customFormat="1" ht="15.75" customHeight="1">
      <c r="B119" s="903"/>
      <c r="C119" s="396" t="s">
        <v>488</v>
      </c>
      <c r="D119" s="389">
        <v>0</v>
      </c>
      <c r="E119" s="390">
        <v>0</v>
      </c>
      <c r="F119" s="426">
        <v>0</v>
      </c>
      <c r="G119" s="389">
        <v>0</v>
      </c>
      <c r="H119" s="390">
        <v>0</v>
      </c>
      <c r="I119" s="427">
        <v>0</v>
      </c>
      <c r="J119" s="389">
        <v>0</v>
      </c>
      <c r="K119" s="390">
        <v>0</v>
      </c>
      <c r="L119" s="426">
        <v>0</v>
      </c>
      <c r="M119" s="389">
        <v>0</v>
      </c>
      <c r="N119" s="390">
        <v>0</v>
      </c>
      <c r="O119" s="427">
        <v>0</v>
      </c>
      <c r="P119" s="389">
        <v>0</v>
      </c>
      <c r="Q119" s="390">
        <v>0</v>
      </c>
      <c r="R119" s="426">
        <v>0</v>
      </c>
      <c r="S119" s="389">
        <v>0</v>
      </c>
      <c r="T119" s="390">
        <v>0</v>
      </c>
      <c r="U119" s="427">
        <v>0</v>
      </c>
      <c r="V119" s="389">
        <v>20.767844</v>
      </c>
      <c r="W119" s="390">
        <v>0</v>
      </c>
      <c r="X119" s="426">
        <v>20.767844</v>
      </c>
      <c r="Y119" s="389">
        <v>39.458903999999997</v>
      </c>
      <c r="Z119" s="390">
        <v>0</v>
      </c>
      <c r="AA119" s="427">
        <v>0</v>
      </c>
    </row>
    <row r="120" spans="2:27" ht="15.75" hidden="1" customHeight="1">
      <c r="B120" s="903"/>
      <c r="C120" s="405"/>
      <c r="D120" s="398"/>
      <c r="E120" s="406"/>
      <c r="F120" s="428"/>
      <c r="G120" s="398"/>
      <c r="H120" s="406"/>
      <c r="I120" s="429"/>
      <c r="J120" s="398"/>
      <c r="K120" s="406"/>
      <c r="L120" s="428"/>
      <c r="M120" s="398"/>
      <c r="N120" s="406"/>
      <c r="O120" s="429"/>
      <c r="P120" s="398"/>
      <c r="Q120" s="406"/>
      <c r="R120" s="428"/>
      <c r="S120" s="398"/>
      <c r="T120" s="406"/>
      <c r="U120" s="429"/>
      <c r="V120" s="398"/>
      <c r="W120" s="406"/>
      <c r="X120" s="428"/>
      <c r="Y120" s="398"/>
      <c r="Z120" s="406"/>
      <c r="AA120" s="429"/>
    </row>
    <row r="121" spans="2:27" s="421" customFormat="1" ht="15.75" customHeight="1">
      <c r="B121" s="903"/>
      <c r="C121" s="408" t="s">
        <v>511</v>
      </c>
      <c r="D121" s="430"/>
      <c r="E121" s="431"/>
      <c r="F121" s="432"/>
      <c r="G121" s="430"/>
      <c r="H121" s="431"/>
      <c r="I121" s="433"/>
      <c r="J121" s="430"/>
      <c r="K121" s="431"/>
      <c r="L121" s="432"/>
      <c r="M121" s="430"/>
      <c r="N121" s="431"/>
      <c r="O121" s="433"/>
      <c r="P121" s="430"/>
      <c r="Q121" s="431"/>
      <c r="R121" s="432"/>
      <c r="S121" s="430"/>
      <c r="T121" s="431"/>
      <c r="U121" s="433"/>
      <c r="V121" s="430"/>
      <c r="W121" s="431"/>
      <c r="X121" s="432"/>
      <c r="Y121" s="430"/>
      <c r="Z121" s="431"/>
      <c r="AA121" s="433"/>
    </row>
    <row r="122" spans="2:27" s="421" customFormat="1" ht="19.5" customHeight="1" thickBot="1">
      <c r="B122" s="904"/>
      <c r="C122" s="414" t="s">
        <v>515</v>
      </c>
      <c r="D122" s="434"/>
      <c r="E122" s="435"/>
      <c r="F122" s="436"/>
      <c r="G122" s="434"/>
      <c r="H122" s="435"/>
      <c r="I122" s="437"/>
      <c r="J122" s="434"/>
      <c r="K122" s="435"/>
      <c r="L122" s="436"/>
      <c r="M122" s="434"/>
      <c r="N122" s="435"/>
      <c r="O122" s="437"/>
      <c r="P122" s="434"/>
      <c r="Q122" s="435"/>
      <c r="R122" s="436"/>
      <c r="S122" s="434"/>
      <c r="T122" s="435"/>
      <c r="U122" s="437"/>
      <c r="V122" s="434"/>
      <c r="W122" s="435"/>
      <c r="X122" s="436"/>
      <c r="Y122" s="434"/>
      <c r="Z122" s="435"/>
      <c r="AA122" s="437"/>
    </row>
    <row r="123" spans="2:27" s="421" customFormat="1" ht="17.25" customHeight="1">
      <c r="B123" s="369"/>
      <c r="C123" s="340"/>
      <c r="D123" s="369" t="s">
        <v>491</v>
      </c>
      <c r="E123" s="340"/>
      <c r="F123" s="340"/>
      <c r="G123" s="340"/>
      <c r="H123" s="340"/>
      <c r="I123" s="340"/>
      <c r="J123" s="340"/>
      <c r="K123" s="340"/>
      <c r="L123" s="340"/>
      <c r="M123" s="340"/>
      <c r="N123" s="340"/>
      <c r="O123" s="340"/>
      <c r="P123" s="340"/>
      <c r="Q123" s="340"/>
      <c r="R123" s="340"/>
      <c r="S123" s="340"/>
      <c r="T123" s="340"/>
      <c r="U123" s="340"/>
    </row>
    <row r="124" spans="2:27" s="421" customFormat="1" ht="23.25" customHeight="1">
      <c r="B124" s="438"/>
      <c r="D124" s="439"/>
      <c r="E124" s="439"/>
      <c r="F124" s="439"/>
      <c r="G124" s="439"/>
      <c r="H124" s="439"/>
      <c r="I124" s="439"/>
      <c r="J124" s="439"/>
      <c r="K124" s="439"/>
      <c r="L124" s="439"/>
      <c r="M124" s="439"/>
      <c r="N124" s="439"/>
      <c r="O124" s="439"/>
      <c r="P124" s="340"/>
      <c r="Q124" s="340"/>
      <c r="R124" s="340"/>
      <c r="S124" s="340"/>
      <c r="T124" s="340"/>
      <c r="U124" s="340"/>
    </row>
    <row r="125" spans="2:27" s="421" customFormat="1" ht="23.25" customHeight="1" thickBot="1">
      <c r="B125" s="438"/>
      <c r="D125" s="439"/>
      <c r="E125" s="439"/>
      <c r="F125" s="439"/>
      <c r="G125" s="439"/>
      <c r="H125" s="439"/>
      <c r="I125" s="439"/>
      <c r="J125" s="439"/>
      <c r="K125" s="439"/>
      <c r="L125" s="439"/>
      <c r="M125" s="439"/>
      <c r="N125" s="439"/>
      <c r="O125" s="439"/>
      <c r="P125" s="340"/>
      <c r="Q125" s="340"/>
      <c r="R125" s="340"/>
      <c r="S125" s="340"/>
      <c r="T125" s="340"/>
      <c r="U125" s="340"/>
    </row>
    <row r="126" spans="2:27" s="421" customFormat="1" ht="32.25" customHeight="1" thickBot="1">
      <c r="B126" s="338"/>
      <c r="C126" s="342"/>
      <c r="D126" s="891" t="s">
        <v>498</v>
      </c>
      <c r="E126" s="892"/>
      <c r="F126" s="892"/>
      <c r="G126" s="892"/>
      <c r="H126" s="892"/>
      <c r="I126" s="892"/>
      <c r="J126" s="892"/>
      <c r="K126" s="892"/>
      <c r="L126" s="892"/>
      <c r="M126" s="892"/>
      <c r="N126" s="892"/>
      <c r="O126" s="892"/>
      <c r="P126" s="892" t="str">
        <f>D126</f>
        <v>IRB Approach</v>
      </c>
      <c r="Q126" s="892"/>
      <c r="R126" s="892"/>
      <c r="S126" s="892"/>
      <c r="T126" s="892"/>
      <c r="U126" s="892"/>
      <c r="V126" s="892"/>
      <c r="W126" s="892"/>
      <c r="X126" s="892"/>
      <c r="Y126" s="892"/>
      <c r="Z126" s="892"/>
      <c r="AA126" s="893"/>
    </row>
    <row r="127" spans="2:27" s="421" customFormat="1" ht="32.25" customHeight="1" thickBot="1">
      <c r="B127" s="338"/>
      <c r="C127" s="342"/>
      <c r="D127" s="891" t="s">
        <v>12</v>
      </c>
      <c r="E127" s="892"/>
      <c r="F127" s="892"/>
      <c r="G127" s="892"/>
      <c r="H127" s="892"/>
      <c r="I127" s="893"/>
      <c r="J127" s="891" t="s">
        <v>13</v>
      </c>
      <c r="K127" s="892"/>
      <c r="L127" s="892"/>
      <c r="M127" s="892"/>
      <c r="N127" s="892"/>
      <c r="O127" s="893"/>
      <c r="P127" s="891" t="s">
        <v>14</v>
      </c>
      <c r="Q127" s="892"/>
      <c r="R127" s="892"/>
      <c r="S127" s="892"/>
      <c r="T127" s="892"/>
      <c r="U127" s="893"/>
      <c r="V127" s="891" t="s">
        <v>15</v>
      </c>
      <c r="W127" s="892"/>
      <c r="X127" s="892"/>
      <c r="Y127" s="892"/>
      <c r="Z127" s="892"/>
      <c r="AA127" s="893"/>
    </row>
    <row r="128" spans="2:27" s="421" customFormat="1" ht="51" customHeight="1">
      <c r="B128" s="345"/>
      <c r="C128" s="342"/>
      <c r="D128" s="894" t="s">
        <v>468</v>
      </c>
      <c r="E128" s="913"/>
      <c r="F128" s="914" t="s">
        <v>469</v>
      </c>
      <c r="G128" s="916" t="s">
        <v>470</v>
      </c>
      <c r="H128" s="917"/>
      <c r="I128" s="918" t="s">
        <v>471</v>
      </c>
      <c r="J128" s="894" t="s">
        <v>468</v>
      </c>
      <c r="K128" s="913"/>
      <c r="L128" s="914" t="s">
        <v>469</v>
      </c>
      <c r="M128" s="916" t="s">
        <v>470</v>
      </c>
      <c r="N128" s="917"/>
      <c r="O128" s="918" t="s">
        <v>471</v>
      </c>
      <c r="P128" s="894" t="s">
        <v>468</v>
      </c>
      <c r="Q128" s="913"/>
      <c r="R128" s="914" t="s">
        <v>469</v>
      </c>
      <c r="S128" s="916" t="s">
        <v>470</v>
      </c>
      <c r="T128" s="917"/>
      <c r="U128" s="918" t="s">
        <v>471</v>
      </c>
      <c r="V128" s="894" t="s">
        <v>468</v>
      </c>
      <c r="W128" s="913"/>
      <c r="X128" s="914" t="s">
        <v>469</v>
      </c>
      <c r="Y128" s="916" t="s">
        <v>470</v>
      </c>
      <c r="Z128" s="917"/>
      <c r="AA128" s="918" t="s">
        <v>471</v>
      </c>
    </row>
    <row r="129" spans="2:27" s="421" customFormat="1" ht="33" customHeight="1" thickBot="1">
      <c r="B129" s="422">
        <v>5</v>
      </c>
      <c r="C129" s="346" t="s">
        <v>11</v>
      </c>
      <c r="D129" s="386"/>
      <c r="E129" s="387" t="s">
        <v>499</v>
      </c>
      <c r="F129" s="915"/>
      <c r="G129" s="386"/>
      <c r="H129" s="387" t="s">
        <v>499</v>
      </c>
      <c r="I129" s="919"/>
      <c r="J129" s="386"/>
      <c r="K129" s="387" t="s">
        <v>499</v>
      </c>
      <c r="L129" s="915"/>
      <c r="M129" s="386"/>
      <c r="N129" s="387" t="s">
        <v>499</v>
      </c>
      <c r="O129" s="919"/>
      <c r="P129" s="386"/>
      <c r="Q129" s="387" t="s">
        <v>499</v>
      </c>
      <c r="R129" s="915"/>
      <c r="S129" s="386"/>
      <c r="T129" s="387" t="s">
        <v>499</v>
      </c>
      <c r="U129" s="919"/>
      <c r="V129" s="386"/>
      <c r="W129" s="387" t="s">
        <v>499</v>
      </c>
      <c r="X129" s="915"/>
      <c r="Y129" s="386"/>
      <c r="Z129" s="387" t="s">
        <v>499</v>
      </c>
      <c r="AA129" s="919"/>
    </row>
    <row r="130" spans="2:27" s="421" customFormat="1" ht="15.75" customHeight="1">
      <c r="B130" s="902" t="s">
        <v>712</v>
      </c>
      <c r="C130" s="388" t="s">
        <v>500</v>
      </c>
      <c r="D130" s="389">
        <v>0</v>
      </c>
      <c r="E130" s="390">
        <v>0</v>
      </c>
      <c r="F130" s="423">
        <v>0</v>
      </c>
      <c r="G130" s="424">
        <v>0</v>
      </c>
      <c r="H130" s="393">
        <v>0</v>
      </c>
      <c r="I130" s="425">
        <v>0</v>
      </c>
      <c r="J130" s="389">
        <v>0</v>
      </c>
      <c r="K130" s="390">
        <v>0</v>
      </c>
      <c r="L130" s="423">
        <v>0</v>
      </c>
      <c r="M130" s="424">
        <v>0</v>
      </c>
      <c r="N130" s="393">
        <v>0</v>
      </c>
      <c r="O130" s="425">
        <v>0</v>
      </c>
      <c r="P130" s="389">
        <v>0</v>
      </c>
      <c r="Q130" s="390">
        <v>0</v>
      </c>
      <c r="R130" s="423">
        <v>0</v>
      </c>
      <c r="S130" s="424">
        <v>0</v>
      </c>
      <c r="T130" s="393">
        <v>0</v>
      </c>
      <c r="U130" s="425">
        <v>0</v>
      </c>
      <c r="V130" s="389">
        <v>0</v>
      </c>
      <c r="W130" s="390">
        <v>0</v>
      </c>
      <c r="X130" s="423">
        <v>0</v>
      </c>
      <c r="Y130" s="424">
        <v>0</v>
      </c>
      <c r="Z130" s="393">
        <v>0</v>
      </c>
      <c r="AA130" s="425">
        <v>0</v>
      </c>
    </row>
    <row r="131" spans="2:27" s="421" customFormat="1" ht="15.75" customHeight="1">
      <c r="B131" s="903"/>
      <c r="C131" s="395" t="s">
        <v>478</v>
      </c>
      <c r="D131" s="389">
        <v>8</v>
      </c>
      <c r="E131" s="390">
        <v>0</v>
      </c>
      <c r="F131" s="426">
        <v>0.35122300000000001</v>
      </c>
      <c r="G131" s="389">
        <v>4.8002000000000003E-2</v>
      </c>
      <c r="H131" s="390">
        <v>0</v>
      </c>
      <c r="I131" s="427">
        <v>4.8999999999999998E-5</v>
      </c>
      <c r="J131" s="389">
        <v>8</v>
      </c>
      <c r="K131" s="390">
        <v>0</v>
      </c>
      <c r="L131" s="426">
        <v>0.35122300000000001</v>
      </c>
      <c r="M131" s="389">
        <v>3.8245000000000001E-2</v>
      </c>
      <c r="N131" s="390">
        <v>0</v>
      </c>
      <c r="O131" s="427">
        <v>2.8E-5</v>
      </c>
      <c r="P131" s="389">
        <v>8</v>
      </c>
      <c r="Q131" s="390">
        <v>0</v>
      </c>
      <c r="R131" s="426">
        <v>0.35470499999999999</v>
      </c>
      <c r="S131" s="389">
        <v>4.1078999999999997E-2</v>
      </c>
      <c r="T131" s="390">
        <v>0</v>
      </c>
      <c r="U131" s="427">
        <v>2.3E-5</v>
      </c>
      <c r="V131" s="389">
        <v>8</v>
      </c>
      <c r="W131" s="390">
        <v>0</v>
      </c>
      <c r="X131" s="426">
        <v>0.35297699999999999</v>
      </c>
      <c r="Y131" s="389">
        <v>3.4756000000000002E-2</v>
      </c>
      <c r="Z131" s="390">
        <v>0</v>
      </c>
      <c r="AA131" s="427">
        <v>7.9999999999999996E-6</v>
      </c>
    </row>
    <row r="132" spans="2:27" s="421" customFormat="1" ht="15.75" customHeight="1">
      <c r="B132" s="903"/>
      <c r="C132" s="396" t="s">
        <v>501</v>
      </c>
      <c r="D132" s="389">
        <v>5369.4505579999995</v>
      </c>
      <c r="E132" s="390">
        <v>70.014649000000006</v>
      </c>
      <c r="F132" s="426">
        <v>4441.3010249999998</v>
      </c>
      <c r="G132" s="389">
        <v>3082.4539629999999</v>
      </c>
      <c r="H132" s="390">
        <v>50.425088000000002</v>
      </c>
      <c r="I132" s="427">
        <v>76.231420999999997</v>
      </c>
      <c r="J132" s="389">
        <v>5570.773502</v>
      </c>
      <c r="K132" s="390">
        <v>73.129741999999993</v>
      </c>
      <c r="L132" s="426">
        <v>4571.8866029999999</v>
      </c>
      <c r="M132" s="389">
        <v>3144.1498459999998</v>
      </c>
      <c r="N132" s="390">
        <v>60.270215999999998</v>
      </c>
      <c r="O132" s="427">
        <v>84.432400999999999</v>
      </c>
      <c r="P132" s="389">
        <v>5475.8724899999997</v>
      </c>
      <c r="Q132" s="390">
        <v>71.888322000000002</v>
      </c>
      <c r="R132" s="426">
        <v>4529.6247240000002</v>
      </c>
      <c r="S132" s="389">
        <v>3167.7729340000001</v>
      </c>
      <c r="T132" s="390">
        <v>57.596992</v>
      </c>
      <c r="U132" s="427">
        <v>92.862577999999999</v>
      </c>
      <c r="V132" s="389">
        <v>5615.4166279999999</v>
      </c>
      <c r="W132" s="390">
        <v>77.266559999999998</v>
      </c>
      <c r="X132" s="426">
        <v>4587.0121950000002</v>
      </c>
      <c r="Y132" s="389">
        <v>3257.8775519999999</v>
      </c>
      <c r="Z132" s="390">
        <v>136.10995399999999</v>
      </c>
      <c r="AA132" s="427">
        <v>89.987600999999998</v>
      </c>
    </row>
    <row r="133" spans="2:27" s="421" customFormat="1" ht="15.75" customHeight="1">
      <c r="B133" s="903"/>
      <c r="C133" s="397" t="s">
        <v>502</v>
      </c>
      <c r="D133" s="389">
        <v>1069.300344</v>
      </c>
      <c r="E133" s="390">
        <v>5.2388669999999999</v>
      </c>
      <c r="F133" s="426">
        <v>1007.5252809999999</v>
      </c>
      <c r="G133" s="389">
        <v>942.90032199999996</v>
      </c>
      <c r="H133" s="390">
        <v>0</v>
      </c>
      <c r="I133" s="427">
        <v>29.249967999999999</v>
      </c>
      <c r="J133" s="389">
        <v>1108.5918489999999</v>
      </c>
      <c r="K133" s="390">
        <v>5.0390170000000003</v>
      </c>
      <c r="L133" s="426">
        <v>1043.4302170000001</v>
      </c>
      <c r="M133" s="389">
        <v>984.64031299999999</v>
      </c>
      <c r="N133" s="390">
        <v>0</v>
      </c>
      <c r="O133" s="427">
        <v>34.837097999999997</v>
      </c>
      <c r="P133" s="389">
        <v>1100.1689779999999</v>
      </c>
      <c r="Q133" s="390">
        <v>4.0687629999999997</v>
      </c>
      <c r="R133" s="426">
        <v>1030.8660620000001</v>
      </c>
      <c r="S133" s="389">
        <v>1043.5438200000001</v>
      </c>
      <c r="T133" s="390">
        <v>0</v>
      </c>
      <c r="U133" s="427">
        <v>42.458734</v>
      </c>
      <c r="V133" s="389">
        <v>1091.219255</v>
      </c>
      <c r="W133" s="390">
        <v>0</v>
      </c>
      <c r="X133" s="426">
        <v>1029.9211749999999</v>
      </c>
      <c r="Y133" s="389">
        <v>1038.6153139999999</v>
      </c>
      <c r="Z133" s="390">
        <v>0</v>
      </c>
      <c r="AA133" s="427">
        <v>37.111325000000001</v>
      </c>
    </row>
    <row r="134" spans="2:27" s="421" customFormat="1" ht="15.75" customHeight="1">
      <c r="B134" s="903"/>
      <c r="C134" s="397" t="s">
        <v>503</v>
      </c>
      <c r="D134" s="389">
        <v>2167.5321439999998</v>
      </c>
      <c r="E134" s="390">
        <v>58.535597000000003</v>
      </c>
      <c r="F134" s="426">
        <v>1840.535676</v>
      </c>
      <c r="G134" s="389">
        <v>1209.7812100000001</v>
      </c>
      <c r="H134" s="390">
        <v>34.865538000000001</v>
      </c>
      <c r="I134" s="427">
        <v>43.405408999999999</v>
      </c>
      <c r="J134" s="389">
        <v>2214.9826360000002</v>
      </c>
      <c r="K134" s="390">
        <v>60.380538999999999</v>
      </c>
      <c r="L134" s="426">
        <v>1903.3171520000001</v>
      </c>
      <c r="M134" s="389">
        <v>1224.6743690000001</v>
      </c>
      <c r="N134" s="390">
        <v>47.202088000000003</v>
      </c>
      <c r="O134" s="427">
        <v>43.579414</v>
      </c>
      <c r="P134" s="389">
        <v>2253.9975260000001</v>
      </c>
      <c r="Q134" s="390">
        <v>60.381861999999998</v>
      </c>
      <c r="R134" s="426">
        <v>1938.621087</v>
      </c>
      <c r="S134" s="389">
        <v>1231.44532</v>
      </c>
      <c r="T134" s="390">
        <v>43.398310000000002</v>
      </c>
      <c r="U134" s="427">
        <v>44.098477000000003</v>
      </c>
      <c r="V134" s="389">
        <v>2315.8461600000001</v>
      </c>
      <c r="W134" s="390">
        <v>77.266374999999996</v>
      </c>
      <c r="X134" s="426">
        <v>2004.327918</v>
      </c>
      <c r="Y134" s="389">
        <v>1323.6908579999999</v>
      </c>
      <c r="Z134" s="390">
        <v>136.10995399999999</v>
      </c>
      <c r="AA134" s="427">
        <v>51.009565000000002</v>
      </c>
    </row>
    <row r="135" spans="2:27" s="421" customFormat="1" ht="15.75" customHeight="1">
      <c r="B135" s="903"/>
      <c r="C135" s="396" t="s">
        <v>481</v>
      </c>
      <c r="D135" s="389">
        <v>8393.3703979999991</v>
      </c>
      <c r="E135" s="390">
        <v>99.267713999999998</v>
      </c>
      <c r="F135" s="426">
        <v>8363.3205820000003</v>
      </c>
      <c r="G135" s="389">
        <v>970.96994700000005</v>
      </c>
      <c r="H135" s="390">
        <v>81.859757999999999</v>
      </c>
      <c r="I135" s="427">
        <v>55.462522</v>
      </c>
      <c r="J135" s="389">
        <v>8585.1679470000017</v>
      </c>
      <c r="K135" s="390">
        <v>104.353769</v>
      </c>
      <c r="L135" s="426">
        <v>8564.1927720000003</v>
      </c>
      <c r="M135" s="389">
        <v>980.47921499999995</v>
      </c>
      <c r="N135" s="390">
        <v>90.192311000000004</v>
      </c>
      <c r="O135" s="427">
        <v>56.265684</v>
      </c>
      <c r="P135" s="389">
        <v>8793.8947910000006</v>
      </c>
      <c r="Q135" s="390">
        <v>103.119697</v>
      </c>
      <c r="R135" s="426">
        <v>8773.6466450000007</v>
      </c>
      <c r="S135" s="389">
        <v>983.88131499999997</v>
      </c>
      <c r="T135" s="390">
        <v>87.959416000000004</v>
      </c>
      <c r="U135" s="427">
        <v>55.462797000000002</v>
      </c>
      <c r="V135" s="389">
        <v>9105.9423939999997</v>
      </c>
      <c r="W135" s="390">
        <v>101.99968200000001</v>
      </c>
      <c r="X135" s="426">
        <v>9085.3358430000008</v>
      </c>
      <c r="Y135" s="389">
        <v>994.07352900000001</v>
      </c>
      <c r="Z135" s="390">
        <v>86.080207999999999</v>
      </c>
      <c r="AA135" s="427">
        <v>59.916645000000003</v>
      </c>
    </row>
    <row r="136" spans="2:27" s="421" customFormat="1" ht="15.75" customHeight="1">
      <c r="B136" s="903"/>
      <c r="C136" s="401" t="s">
        <v>504</v>
      </c>
      <c r="D136" s="389">
        <v>8075.9205630000006</v>
      </c>
      <c r="E136" s="390">
        <v>86.759252000000004</v>
      </c>
      <c r="F136" s="426">
        <v>8075.9205630000006</v>
      </c>
      <c r="G136" s="389">
        <v>807.33403599999997</v>
      </c>
      <c r="H136" s="390">
        <v>54.772925999999998</v>
      </c>
      <c r="I136" s="427">
        <v>42.231189000000001</v>
      </c>
      <c r="J136" s="389">
        <v>8263.6057500000006</v>
      </c>
      <c r="K136" s="390">
        <v>91.710361000000006</v>
      </c>
      <c r="L136" s="426">
        <v>8263.5595249999988</v>
      </c>
      <c r="M136" s="389">
        <v>804.97726999999998</v>
      </c>
      <c r="N136" s="390">
        <v>58.518574000000001</v>
      </c>
      <c r="O136" s="427">
        <v>43.118163000000003</v>
      </c>
      <c r="P136" s="389">
        <v>8459.4371249999986</v>
      </c>
      <c r="Q136" s="390">
        <v>90.425640999999999</v>
      </c>
      <c r="R136" s="426">
        <v>8459.4115030000012</v>
      </c>
      <c r="S136" s="389">
        <v>799.59092799999996</v>
      </c>
      <c r="T136" s="390">
        <v>57.067228</v>
      </c>
      <c r="U136" s="427">
        <v>41.963192999999997</v>
      </c>
      <c r="V136" s="389">
        <v>8762.0591810000005</v>
      </c>
      <c r="W136" s="390">
        <v>89.122231999999997</v>
      </c>
      <c r="X136" s="426">
        <v>8761.4897920000003</v>
      </c>
      <c r="Y136" s="389">
        <v>808.98921800000005</v>
      </c>
      <c r="Z136" s="390">
        <v>56.676493999999998</v>
      </c>
      <c r="AA136" s="427">
        <v>45.877496999999998</v>
      </c>
    </row>
    <row r="137" spans="2:27" s="421" customFormat="1" ht="15.75" customHeight="1">
      <c r="B137" s="903"/>
      <c r="C137" s="402" t="s">
        <v>505</v>
      </c>
      <c r="D137" s="389">
        <v>33.208356999999999</v>
      </c>
      <c r="E137" s="390">
        <v>0.97940300000000002</v>
      </c>
      <c r="F137" s="426">
        <v>33.208356999999999</v>
      </c>
      <c r="G137" s="389">
        <v>23.25215</v>
      </c>
      <c r="H137" s="390">
        <v>1.1605190000000001</v>
      </c>
      <c r="I137" s="427">
        <v>1.4146650000000001</v>
      </c>
      <c r="J137" s="389">
        <v>31.795549999999999</v>
      </c>
      <c r="K137" s="390">
        <v>1.240999</v>
      </c>
      <c r="L137" s="426">
        <v>31.770325</v>
      </c>
      <c r="M137" s="389">
        <v>21.964421000000002</v>
      </c>
      <c r="N137" s="390">
        <v>1.9752209999999999</v>
      </c>
      <c r="O137" s="427">
        <v>1.367513</v>
      </c>
      <c r="P137" s="389">
        <v>30.136168000000001</v>
      </c>
      <c r="Q137" s="390">
        <v>1.1701820000000001</v>
      </c>
      <c r="R137" s="426">
        <v>30.131546</v>
      </c>
      <c r="S137" s="389">
        <v>20.698823999999998</v>
      </c>
      <c r="T137" s="390">
        <v>1.282565</v>
      </c>
      <c r="U137" s="427">
        <v>1.459298</v>
      </c>
      <c r="V137" s="389">
        <v>30.222746000000001</v>
      </c>
      <c r="W137" s="390">
        <v>1.262572</v>
      </c>
      <c r="X137" s="426">
        <v>29.674357000000001</v>
      </c>
      <c r="Y137" s="389">
        <v>21.703498</v>
      </c>
      <c r="Z137" s="390">
        <v>1.7642070000000001</v>
      </c>
      <c r="AA137" s="427">
        <v>1.3918539999999999</v>
      </c>
    </row>
    <row r="138" spans="2:27" s="421" customFormat="1" ht="15.75" customHeight="1">
      <c r="B138" s="903"/>
      <c r="C138" s="402" t="s">
        <v>506</v>
      </c>
      <c r="D138" s="389">
        <v>8042.7122060000002</v>
      </c>
      <c r="E138" s="390">
        <v>85.779848999999999</v>
      </c>
      <c r="F138" s="426">
        <v>8042.7122060000002</v>
      </c>
      <c r="G138" s="389">
        <v>784.08188399999995</v>
      </c>
      <c r="H138" s="390">
        <v>53.612406999999997</v>
      </c>
      <c r="I138" s="427">
        <v>40.816524000000001</v>
      </c>
      <c r="J138" s="389">
        <v>8231.8101999999999</v>
      </c>
      <c r="K138" s="390">
        <v>90.469362000000004</v>
      </c>
      <c r="L138" s="426">
        <v>8231.7891999999993</v>
      </c>
      <c r="M138" s="389">
        <v>783.01284899999996</v>
      </c>
      <c r="N138" s="390">
        <v>56.543353000000003</v>
      </c>
      <c r="O138" s="427">
        <v>41.75065</v>
      </c>
      <c r="P138" s="389">
        <v>8429.3009569999995</v>
      </c>
      <c r="Q138" s="390">
        <v>89.255459000000002</v>
      </c>
      <c r="R138" s="426">
        <v>8429.2799569999988</v>
      </c>
      <c r="S138" s="389">
        <v>778.89210400000002</v>
      </c>
      <c r="T138" s="390">
        <v>55.784663000000002</v>
      </c>
      <c r="U138" s="427">
        <v>40.503895</v>
      </c>
      <c r="V138" s="389">
        <v>8731.8364340000007</v>
      </c>
      <c r="W138" s="390">
        <v>87.859660000000005</v>
      </c>
      <c r="X138" s="426">
        <v>8731.8154329999998</v>
      </c>
      <c r="Y138" s="389">
        <v>787.28571999999997</v>
      </c>
      <c r="Z138" s="390">
        <v>54.912286999999999</v>
      </c>
      <c r="AA138" s="427">
        <v>44.485643000000003</v>
      </c>
    </row>
    <row r="139" spans="2:27" s="421" customFormat="1" ht="15.75" customHeight="1">
      <c r="B139" s="903"/>
      <c r="C139" s="401" t="s">
        <v>507</v>
      </c>
      <c r="D139" s="389">
        <v>0.104301</v>
      </c>
      <c r="E139" s="390">
        <v>0</v>
      </c>
      <c r="F139" s="426">
        <v>5.1853999999999997E-2</v>
      </c>
      <c r="G139" s="389">
        <v>5.5230000000000001E-3</v>
      </c>
      <c r="H139" s="390">
        <v>0</v>
      </c>
      <c r="I139" s="427">
        <v>7.2000000000000002E-5</v>
      </c>
      <c r="J139" s="389">
        <v>0.10445699999999999</v>
      </c>
      <c r="K139" s="390">
        <v>0</v>
      </c>
      <c r="L139" s="426">
        <v>5.1875999999999999E-2</v>
      </c>
      <c r="M139" s="389">
        <v>6.2630000000000003E-3</v>
      </c>
      <c r="N139" s="390">
        <v>0</v>
      </c>
      <c r="O139" s="427">
        <v>7.3999999999999996E-5</v>
      </c>
      <c r="P139" s="389">
        <v>0.10431699999999999</v>
      </c>
      <c r="Q139" s="390">
        <v>0</v>
      </c>
      <c r="R139" s="426">
        <v>5.3033999999999998E-2</v>
      </c>
      <c r="S139" s="389">
        <v>1.4385999999999999E-2</v>
      </c>
      <c r="T139" s="390">
        <v>0</v>
      </c>
      <c r="U139" s="427">
        <v>2.52E-4</v>
      </c>
      <c r="V139" s="389">
        <v>0</v>
      </c>
      <c r="W139" s="390">
        <v>0</v>
      </c>
      <c r="X139" s="426">
        <v>0</v>
      </c>
      <c r="Y139" s="389">
        <v>0</v>
      </c>
      <c r="Z139" s="390">
        <v>0</v>
      </c>
      <c r="AA139" s="427">
        <v>0</v>
      </c>
    </row>
    <row r="140" spans="2:27" s="421" customFormat="1" ht="15.75" customHeight="1">
      <c r="B140" s="903"/>
      <c r="C140" s="401" t="s">
        <v>508</v>
      </c>
      <c r="D140" s="389">
        <v>317.34553399999999</v>
      </c>
      <c r="E140" s="390">
        <v>12.508462</v>
      </c>
      <c r="F140" s="426">
        <v>287.34816499999999</v>
      </c>
      <c r="G140" s="389">
        <v>163.63038900000001</v>
      </c>
      <c r="H140" s="390">
        <v>27.086832000000001</v>
      </c>
      <c r="I140" s="427">
        <v>13.231261</v>
      </c>
      <c r="J140" s="389">
        <v>321.457741</v>
      </c>
      <c r="K140" s="390">
        <v>12.643408000000001</v>
      </c>
      <c r="L140" s="426">
        <v>300.58137299999999</v>
      </c>
      <c r="M140" s="389">
        <v>175.49568199999999</v>
      </c>
      <c r="N140" s="390">
        <v>31.673736999999999</v>
      </c>
      <c r="O140" s="427">
        <v>13.147447</v>
      </c>
      <c r="P140" s="389">
        <v>334.35334899999998</v>
      </c>
      <c r="Q140" s="390">
        <v>12.694056</v>
      </c>
      <c r="R140" s="426">
        <v>314.18210699999997</v>
      </c>
      <c r="S140" s="389">
        <v>184.27600100000001</v>
      </c>
      <c r="T140" s="390">
        <v>30.892188000000001</v>
      </c>
      <c r="U140" s="427">
        <v>13.499352</v>
      </c>
      <c r="V140" s="389">
        <v>343.88321300000001</v>
      </c>
      <c r="W140" s="390">
        <v>12.87745</v>
      </c>
      <c r="X140" s="426">
        <v>323.84605099999999</v>
      </c>
      <c r="Y140" s="389">
        <v>185.08431100000001</v>
      </c>
      <c r="Z140" s="390">
        <v>29.403714000000001</v>
      </c>
      <c r="AA140" s="427">
        <v>14.039148000000001</v>
      </c>
    </row>
    <row r="141" spans="2:27" s="421" customFormat="1" ht="15.75" customHeight="1">
      <c r="B141" s="903"/>
      <c r="C141" s="402" t="s">
        <v>509</v>
      </c>
      <c r="D141" s="389">
        <v>317.26491800000002</v>
      </c>
      <c r="E141" s="390">
        <v>12.508462</v>
      </c>
      <c r="F141" s="426">
        <v>287.307005</v>
      </c>
      <c r="G141" s="389">
        <v>163.62125399999999</v>
      </c>
      <c r="H141" s="390">
        <v>27.086832000000001</v>
      </c>
      <c r="I141" s="427">
        <v>13.231006000000001</v>
      </c>
      <c r="J141" s="389">
        <v>321.38819599999999</v>
      </c>
      <c r="K141" s="390">
        <v>12.643408000000001</v>
      </c>
      <c r="L141" s="426">
        <v>300.544172</v>
      </c>
      <c r="M141" s="389">
        <v>175.487717</v>
      </c>
      <c r="N141" s="390">
        <v>31.673736999999999</v>
      </c>
      <c r="O141" s="427">
        <v>13.147346000000001</v>
      </c>
      <c r="P141" s="389">
        <v>334.30300099999999</v>
      </c>
      <c r="Q141" s="390">
        <v>12.694056</v>
      </c>
      <c r="R141" s="426">
        <v>314.15426300000001</v>
      </c>
      <c r="S141" s="389">
        <v>184.268857</v>
      </c>
      <c r="T141" s="390">
        <v>30.892188000000001</v>
      </c>
      <c r="U141" s="427">
        <v>13.499252</v>
      </c>
      <c r="V141" s="389">
        <v>343.83357599999999</v>
      </c>
      <c r="W141" s="390">
        <v>12.867255999999999</v>
      </c>
      <c r="X141" s="426">
        <v>323.80897399999998</v>
      </c>
      <c r="Y141" s="389">
        <v>185.08131399999999</v>
      </c>
      <c r="Z141" s="390">
        <v>29.402643999999999</v>
      </c>
      <c r="AA141" s="427">
        <v>14.038760999999999</v>
      </c>
    </row>
    <row r="142" spans="2:27" s="421" customFormat="1" ht="15.75" customHeight="1">
      <c r="B142" s="903"/>
      <c r="C142" s="403" t="s">
        <v>510</v>
      </c>
      <c r="D142" s="389">
        <v>8.0615999999999993E-2</v>
      </c>
      <c r="E142" s="390">
        <v>0</v>
      </c>
      <c r="F142" s="426">
        <v>4.1160000000000002E-2</v>
      </c>
      <c r="G142" s="389">
        <v>9.1350000000000008E-3</v>
      </c>
      <c r="H142" s="390">
        <v>0</v>
      </c>
      <c r="I142" s="427">
        <v>2.5500000000000002E-4</v>
      </c>
      <c r="J142" s="389">
        <v>6.9544999999999996E-2</v>
      </c>
      <c r="K142" s="390">
        <v>0</v>
      </c>
      <c r="L142" s="426">
        <v>3.7200999999999998E-2</v>
      </c>
      <c r="M142" s="389">
        <v>7.9649999999999999E-3</v>
      </c>
      <c r="N142" s="390">
        <v>0</v>
      </c>
      <c r="O142" s="427">
        <v>1.01E-4</v>
      </c>
      <c r="P142" s="389">
        <v>5.0347999999999997E-2</v>
      </c>
      <c r="Q142" s="390">
        <v>0</v>
      </c>
      <c r="R142" s="426">
        <v>2.7844000000000001E-2</v>
      </c>
      <c r="S142" s="389">
        <v>7.1440000000000002E-3</v>
      </c>
      <c r="T142" s="390">
        <v>0</v>
      </c>
      <c r="U142" s="427">
        <v>1E-4</v>
      </c>
      <c r="V142" s="389">
        <v>4.9636E-2</v>
      </c>
      <c r="W142" s="390">
        <v>1.0194E-2</v>
      </c>
      <c r="X142" s="426">
        <v>3.7076999999999999E-2</v>
      </c>
      <c r="Y142" s="389">
        <v>2.9979999999999998E-3</v>
      </c>
      <c r="Z142" s="390">
        <v>1.07E-3</v>
      </c>
      <c r="AA142" s="427">
        <v>3.8699999999999997E-4</v>
      </c>
    </row>
    <row r="143" spans="2:27" s="421" customFormat="1" ht="15.75" customHeight="1">
      <c r="B143" s="903"/>
      <c r="C143" s="396" t="s">
        <v>488</v>
      </c>
      <c r="D143" s="389">
        <v>7.8331999999999999E-2</v>
      </c>
      <c r="E143" s="390">
        <v>0</v>
      </c>
      <c r="F143" s="426">
        <v>7.8331999999999999E-2</v>
      </c>
      <c r="G143" s="389">
        <v>0.28982799999999997</v>
      </c>
      <c r="H143" s="390">
        <v>0</v>
      </c>
      <c r="I143" s="427">
        <v>0</v>
      </c>
      <c r="J143" s="389">
        <v>8.1332000000000002E-2</v>
      </c>
      <c r="K143" s="390">
        <v>0</v>
      </c>
      <c r="L143" s="426">
        <v>8.1332000000000002E-2</v>
      </c>
      <c r="M143" s="389">
        <v>0.30092799999999997</v>
      </c>
      <c r="N143" s="390">
        <v>0</v>
      </c>
      <c r="O143" s="427">
        <v>0</v>
      </c>
      <c r="P143" s="389">
        <v>7.4997999999999995E-2</v>
      </c>
      <c r="Q143" s="390">
        <v>0</v>
      </c>
      <c r="R143" s="426">
        <v>7.4997999999999995E-2</v>
      </c>
      <c r="S143" s="389">
        <v>0.27749299999999999</v>
      </c>
      <c r="T143" s="390">
        <v>0</v>
      </c>
      <c r="U143" s="427">
        <v>0</v>
      </c>
      <c r="V143" s="389">
        <v>7.6664999999999997E-2</v>
      </c>
      <c r="W143" s="390">
        <v>0</v>
      </c>
      <c r="X143" s="426">
        <v>7.6664999999999997E-2</v>
      </c>
      <c r="Y143" s="389">
        <v>0.283661</v>
      </c>
      <c r="Z143" s="390">
        <v>0</v>
      </c>
      <c r="AA143" s="427">
        <v>0</v>
      </c>
    </row>
    <row r="144" spans="2:27" ht="15.75" hidden="1" customHeight="1">
      <c r="B144" s="903"/>
      <c r="C144" s="405"/>
      <c r="D144" s="398"/>
      <c r="E144" s="406"/>
      <c r="F144" s="428"/>
      <c r="G144" s="398"/>
      <c r="H144" s="406"/>
      <c r="I144" s="429"/>
      <c r="J144" s="398"/>
      <c r="K144" s="406"/>
      <c r="L144" s="428"/>
      <c r="M144" s="398"/>
      <c r="N144" s="406"/>
      <c r="O144" s="429"/>
      <c r="P144" s="398"/>
      <c r="Q144" s="406"/>
      <c r="R144" s="428"/>
      <c r="S144" s="398"/>
      <c r="T144" s="406"/>
      <c r="U144" s="429"/>
      <c r="V144" s="398"/>
      <c r="W144" s="406"/>
      <c r="X144" s="428"/>
      <c r="Y144" s="398"/>
      <c r="Z144" s="406"/>
      <c r="AA144" s="429"/>
    </row>
    <row r="145" spans="2:27" s="421" customFormat="1" ht="15.75" customHeight="1">
      <c r="B145" s="903"/>
      <c r="C145" s="408" t="s">
        <v>511</v>
      </c>
      <c r="D145" s="430"/>
      <c r="E145" s="431"/>
      <c r="F145" s="432"/>
      <c r="G145" s="430"/>
      <c r="H145" s="431"/>
      <c r="I145" s="433"/>
      <c r="J145" s="430"/>
      <c r="K145" s="431"/>
      <c r="L145" s="432"/>
      <c r="M145" s="430"/>
      <c r="N145" s="431"/>
      <c r="O145" s="433"/>
      <c r="P145" s="430"/>
      <c r="Q145" s="431"/>
      <c r="R145" s="432"/>
      <c r="S145" s="430"/>
      <c r="T145" s="431"/>
      <c r="U145" s="433"/>
      <c r="V145" s="430"/>
      <c r="W145" s="431"/>
      <c r="X145" s="432"/>
      <c r="Y145" s="430"/>
      <c r="Z145" s="431"/>
      <c r="AA145" s="433"/>
    </row>
    <row r="146" spans="2:27" s="421" customFormat="1" ht="19.5" customHeight="1" thickBot="1">
      <c r="B146" s="904"/>
      <c r="C146" s="414" t="s">
        <v>515</v>
      </c>
      <c r="D146" s="434"/>
      <c r="E146" s="435"/>
      <c r="F146" s="436"/>
      <c r="G146" s="434"/>
      <c r="H146" s="435"/>
      <c r="I146" s="437"/>
      <c r="J146" s="434"/>
      <c r="K146" s="435"/>
      <c r="L146" s="436"/>
      <c r="M146" s="434"/>
      <c r="N146" s="435"/>
      <c r="O146" s="437"/>
      <c r="P146" s="434"/>
      <c r="Q146" s="435"/>
      <c r="R146" s="436"/>
      <c r="S146" s="434"/>
      <c r="T146" s="435"/>
      <c r="U146" s="437"/>
      <c r="V146" s="434"/>
      <c r="W146" s="435"/>
      <c r="X146" s="436"/>
      <c r="Y146" s="434"/>
      <c r="Z146" s="435"/>
      <c r="AA146" s="437"/>
    </row>
    <row r="147" spans="2:27" s="421" customFormat="1" ht="17.25" customHeight="1">
      <c r="B147" s="369"/>
      <c r="C147" s="340"/>
      <c r="D147" s="369" t="s">
        <v>491</v>
      </c>
      <c r="E147" s="340"/>
      <c r="F147" s="340"/>
      <c r="G147" s="340"/>
      <c r="H147" s="340"/>
      <c r="I147" s="340"/>
      <c r="J147" s="340"/>
      <c r="K147" s="340"/>
      <c r="L147" s="340"/>
      <c r="M147" s="340"/>
      <c r="N147" s="340"/>
      <c r="O147" s="340"/>
      <c r="P147" s="340"/>
      <c r="Q147" s="340"/>
      <c r="R147" s="340"/>
      <c r="S147" s="340"/>
      <c r="T147" s="340"/>
      <c r="U147" s="340"/>
    </row>
    <row r="148" spans="2:27" s="421" customFormat="1" ht="22.5">
      <c r="B148" s="438"/>
      <c r="D148" s="439"/>
      <c r="E148" s="439"/>
      <c r="F148" s="439"/>
      <c r="G148" s="439"/>
      <c r="H148" s="439"/>
      <c r="I148" s="439"/>
      <c r="J148" s="439"/>
      <c r="K148" s="439"/>
      <c r="L148" s="439"/>
      <c r="M148" s="439"/>
      <c r="N148" s="439"/>
      <c r="O148" s="439"/>
      <c r="P148" s="340"/>
      <c r="Q148" s="340"/>
      <c r="R148" s="340"/>
      <c r="S148" s="340"/>
      <c r="T148" s="340"/>
      <c r="U148" s="340"/>
    </row>
    <row r="149" spans="2:27" s="421" customFormat="1" ht="23.25" thickBot="1">
      <c r="B149" s="438"/>
      <c r="D149" s="439"/>
      <c r="E149" s="439"/>
      <c r="F149" s="439"/>
      <c r="G149" s="439"/>
      <c r="H149" s="439"/>
      <c r="I149" s="439"/>
      <c r="J149" s="439"/>
      <c r="K149" s="439"/>
      <c r="L149" s="439"/>
      <c r="M149" s="439"/>
      <c r="N149" s="439"/>
      <c r="O149" s="439"/>
      <c r="P149" s="340"/>
      <c r="Q149" s="340"/>
      <c r="R149" s="340"/>
      <c r="S149" s="340"/>
      <c r="T149" s="340"/>
      <c r="U149" s="340"/>
    </row>
    <row r="150" spans="2:27" s="421" customFormat="1" ht="32.25" customHeight="1" thickBot="1">
      <c r="B150" s="338"/>
      <c r="C150" s="342"/>
      <c r="D150" s="891" t="s">
        <v>498</v>
      </c>
      <c r="E150" s="892"/>
      <c r="F150" s="892"/>
      <c r="G150" s="892"/>
      <c r="H150" s="892"/>
      <c r="I150" s="892"/>
      <c r="J150" s="892"/>
      <c r="K150" s="892"/>
      <c r="L150" s="892"/>
      <c r="M150" s="892"/>
      <c r="N150" s="892"/>
      <c r="O150" s="892"/>
      <c r="P150" s="892" t="s">
        <v>498</v>
      </c>
      <c r="Q150" s="892"/>
      <c r="R150" s="892"/>
      <c r="S150" s="892"/>
      <c r="T150" s="892"/>
      <c r="U150" s="892"/>
      <c r="V150" s="892"/>
      <c r="W150" s="892"/>
      <c r="X150" s="892"/>
      <c r="Y150" s="892"/>
      <c r="Z150" s="892"/>
      <c r="AA150" s="893"/>
    </row>
    <row r="151" spans="2:27" s="421" customFormat="1" ht="32.25" customHeight="1" thickBot="1">
      <c r="B151" s="338"/>
      <c r="C151" s="342"/>
      <c r="D151" s="891" t="s">
        <v>12</v>
      </c>
      <c r="E151" s="892"/>
      <c r="F151" s="892"/>
      <c r="G151" s="892"/>
      <c r="H151" s="892"/>
      <c r="I151" s="893"/>
      <c r="J151" s="891" t="s">
        <v>13</v>
      </c>
      <c r="K151" s="892"/>
      <c r="L151" s="892"/>
      <c r="M151" s="892"/>
      <c r="N151" s="892"/>
      <c r="O151" s="893"/>
      <c r="P151" s="891" t="s">
        <v>14</v>
      </c>
      <c r="Q151" s="892"/>
      <c r="R151" s="892"/>
      <c r="S151" s="892"/>
      <c r="T151" s="892"/>
      <c r="U151" s="893"/>
      <c r="V151" s="891" t="s">
        <v>15</v>
      </c>
      <c r="W151" s="892"/>
      <c r="X151" s="892"/>
      <c r="Y151" s="892"/>
      <c r="Z151" s="892"/>
      <c r="AA151" s="893"/>
    </row>
    <row r="152" spans="2:27" s="421" customFormat="1" ht="51" customHeight="1">
      <c r="B152" s="345"/>
      <c r="C152" s="342"/>
      <c r="D152" s="894" t="s">
        <v>468</v>
      </c>
      <c r="E152" s="913"/>
      <c r="F152" s="914" t="s">
        <v>469</v>
      </c>
      <c r="G152" s="916" t="s">
        <v>470</v>
      </c>
      <c r="H152" s="917"/>
      <c r="I152" s="918" t="s">
        <v>471</v>
      </c>
      <c r="J152" s="894" t="s">
        <v>468</v>
      </c>
      <c r="K152" s="913"/>
      <c r="L152" s="914" t="s">
        <v>469</v>
      </c>
      <c r="M152" s="916" t="s">
        <v>470</v>
      </c>
      <c r="N152" s="917"/>
      <c r="O152" s="918" t="s">
        <v>471</v>
      </c>
      <c r="P152" s="894" t="s">
        <v>468</v>
      </c>
      <c r="Q152" s="913"/>
      <c r="R152" s="914" t="s">
        <v>469</v>
      </c>
      <c r="S152" s="916" t="s">
        <v>470</v>
      </c>
      <c r="T152" s="917"/>
      <c r="U152" s="918" t="s">
        <v>471</v>
      </c>
      <c r="V152" s="894" t="s">
        <v>468</v>
      </c>
      <c r="W152" s="913"/>
      <c r="X152" s="914" t="s">
        <v>469</v>
      </c>
      <c r="Y152" s="916" t="s">
        <v>470</v>
      </c>
      <c r="Z152" s="917"/>
      <c r="AA152" s="918" t="s">
        <v>471</v>
      </c>
    </row>
    <row r="153" spans="2:27" s="421" customFormat="1" ht="33" customHeight="1" thickBot="1">
      <c r="B153" s="422">
        <v>6</v>
      </c>
      <c r="C153" s="346" t="s">
        <v>11</v>
      </c>
      <c r="D153" s="386"/>
      <c r="E153" s="387" t="s">
        <v>499</v>
      </c>
      <c r="F153" s="915"/>
      <c r="G153" s="386"/>
      <c r="H153" s="387" t="s">
        <v>499</v>
      </c>
      <c r="I153" s="919"/>
      <c r="J153" s="386"/>
      <c r="K153" s="387" t="s">
        <v>499</v>
      </c>
      <c r="L153" s="915"/>
      <c r="M153" s="386"/>
      <c r="N153" s="387" t="s">
        <v>499</v>
      </c>
      <c r="O153" s="919"/>
      <c r="P153" s="386"/>
      <c r="Q153" s="387" t="s">
        <v>499</v>
      </c>
      <c r="R153" s="915"/>
      <c r="S153" s="386"/>
      <c r="T153" s="387" t="s">
        <v>499</v>
      </c>
      <c r="U153" s="919"/>
      <c r="V153" s="386"/>
      <c r="W153" s="387" t="s">
        <v>499</v>
      </c>
      <c r="X153" s="915"/>
      <c r="Y153" s="386"/>
      <c r="Z153" s="387" t="s">
        <v>499</v>
      </c>
      <c r="AA153" s="919"/>
    </row>
    <row r="154" spans="2:27" s="421" customFormat="1" ht="15.75" customHeight="1">
      <c r="B154" s="902" t="s">
        <v>704</v>
      </c>
      <c r="C154" s="388" t="s">
        <v>500</v>
      </c>
      <c r="D154" s="389">
        <v>0</v>
      </c>
      <c r="E154" s="390">
        <v>0</v>
      </c>
      <c r="F154" s="423">
        <v>0</v>
      </c>
      <c r="G154" s="424">
        <v>0</v>
      </c>
      <c r="H154" s="393">
        <v>0</v>
      </c>
      <c r="I154" s="425">
        <v>0</v>
      </c>
      <c r="J154" s="389">
        <v>0</v>
      </c>
      <c r="K154" s="390">
        <v>0</v>
      </c>
      <c r="L154" s="423">
        <v>0</v>
      </c>
      <c r="M154" s="424">
        <v>0</v>
      </c>
      <c r="N154" s="393">
        <v>0</v>
      </c>
      <c r="O154" s="425">
        <v>0</v>
      </c>
      <c r="P154" s="389">
        <v>0</v>
      </c>
      <c r="Q154" s="390">
        <v>0</v>
      </c>
      <c r="R154" s="423">
        <v>0</v>
      </c>
      <c r="S154" s="424">
        <v>0</v>
      </c>
      <c r="T154" s="393">
        <v>0</v>
      </c>
      <c r="U154" s="425">
        <v>0</v>
      </c>
      <c r="V154" s="389">
        <v>0</v>
      </c>
      <c r="W154" s="390">
        <v>0</v>
      </c>
      <c r="X154" s="423">
        <v>0</v>
      </c>
      <c r="Y154" s="424">
        <v>0</v>
      </c>
      <c r="Z154" s="393">
        <v>0</v>
      </c>
      <c r="AA154" s="425">
        <v>0</v>
      </c>
    </row>
    <row r="155" spans="2:27" s="421" customFormat="1" ht="15.75" customHeight="1">
      <c r="B155" s="903"/>
      <c r="C155" s="395" t="s">
        <v>478</v>
      </c>
      <c r="D155" s="389">
        <v>1927.7142060000001</v>
      </c>
      <c r="E155" s="390">
        <v>0</v>
      </c>
      <c r="F155" s="426">
        <v>1186.7986759999999</v>
      </c>
      <c r="G155" s="389">
        <v>364.00479100000001</v>
      </c>
      <c r="H155" s="390">
        <v>0</v>
      </c>
      <c r="I155" s="427">
        <v>2.3071160000000002</v>
      </c>
      <c r="J155" s="389">
        <v>1235.4678759999999</v>
      </c>
      <c r="K155" s="390">
        <v>0</v>
      </c>
      <c r="L155" s="426">
        <v>457.90379799999999</v>
      </c>
      <c r="M155" s="389">
        <v>150.19283100000001</v>
      </c>
      <c r="N155" s="390">
        <v>0</v>
      </c>
      <c r="O155" s="427">
        <v>0.48186299999999999</v>
      </c>
      <c r="P155" s="389">
        <v>2422.246388</v>
      </c>
      <c r="Q155" s="390">
        <v>0</v>
      </c>
      <c r="R155" s="426">
        <v>1649.510612</v>
      </c>
      <c r="S155" s="389">
        <v>411.20679999999999</v>
      </c>
      <c r="T155" s="390">
        <v>0</v>
      </c>
      <c r="U155" s="427">
        <v>3.5773130000000002</v>
      </c>
      <c r="V155" s="389">
        <v>3270.3575409999999</v>
      </c>
      <c r="W155" s="390">
        <v>0</v>
      </c>
      <c r="X155" s="426">
        <v>2116.4277040000002</v>
      </c>
      <c r="Y155" s="389">
        <v>624.61509699999999</v>
      </c>
      <c r="Z155" s="390">
        <v>0</v>
      </c>
      <c r="AA155" s="427">
        <v>5.2031070000000001</v>
      </c>
    </row>
    <row r="156" spans="2:27" s="421" customFormat="1" ht="15.75" customHeight="1">
      <c r="B156" s="903"/>
      <c r="C156" s="396" t="s">
        <v>501</v>
      </c>
      <c r="D156" s="389">
        <v>6497.1241140000002</v>
      </c>
      <c r="E156" s="390">
        <v>104.59438</v>
      </c>
      <c r="F156" s="426">
        <v>3123.0422229999999</v>
      </c>
      <c r="G156" s="389">
        <v>1647.3579179999999</v>
      </c>
      <c r="H156" s="390">
        <v>25.254283999999998</v>
      </c>
      <c r="I156" s="427">
        <v>84.612122999999997</v>
      </c>
      <c r="J156" s="389">
        <v>6451.7981300000001</v>
      </c>
      <c r="K156" s="390">
        <v>64.375448000000006</v>
      </c>
      <c r="L156" s="426">
        <v>2685.354237</v>
      </c>
      <c r="M156" s="389">
        <v>1560.4708860000001</v>
      </c>
      <c r="N156" s="390">
        <v>15.277581</v>
      </c>
      <c r="O156" s="427">
        <v>59.380043000000001</v>
      </c>
      <c r="P156" s="389">
        <v>6329.9943460000004</v>
      </c>
      <c r="Q156" s="390">
        <v>62.737158000000001</v>
      </c>
      <c r="R156" s="426">
        <v>2547.0026760000001</v>
      </c>
      <c r="S156" s="389">
        <v>1456.9373889999999</v>
      </c>
      <c r="T156" s="390">
        <v>14.90775</v>
      </c>
      <c r="U156" s="427">
        <v>58.171134000000002</v>
      </c>
      <c r="V156" s="389">
        <v>7893.2863239999997</v>
      </c>
      <c r="W156" s="390">
        <v>60.737172000000001</v>
      </c>
      <c r="X156" s="426">
        <v>2831.2892489999999</v>
      </c>
      <c r="Y156" s="389">
        <v>1573.407647</v>
      </c>
      <c r="Z156" s="390">
        <v>7.0211079999999999</v>
      </c>
      <c r="AA156" s="427">
        <v>61.625982</v>
      </c>
    </row>
    <row r="157" spans="2:27" s="421" customFormat="1" ht="15.75" customHeight="1">
      <c r="B157" s="903"/>
      <c r="C157" s="397" t="s">
        <v>502</v>
      </c>
      <c r="D157" s="389">
        <v>43.247470999999997</v>
      </c>
      <c r="E157" s="390">
        <v>43.247470999999997</v>
      </c>
      <c r="F157" s="426">
        <v>43.247470999999997</v>
      </c>
      <c r="G157" s="389">
        <v>10.483186999999999</v>
      </c>
      <c r="H157" s="390">
        <v>10.483186999999999</v>
      </c>
      <c r="I157" s="427">
        <v>29.493115</v>
      </c>
      <c r="J157" s="389">
        <v>6.313E-3</v>
      </c>
      <c r="K157" s="390">
        <v>6.313E-3</v>
      </c>
      <c r="L157" s="426">
        <v>6.313E-3</v>
      </c>
      <c r="M157" s="389">
        <v>1.5299999999999999E-3</v>
      </c>
      <c r="N157" s="390">
        <v>1.5299999999999999E-3</v>
      </c>
      <c r="O157" s="427">
        <v>0</v>
      </c>
      <c r="P157" s="389">
        <v>0</v>
      </c>
      <c r="Q157" s="390">
        <v>0</v>
      </c>
      <c r="R157" s="426">
        <v>0</v>
      </c>
      <c r="S157" s="389">
        <v>0</v>
      </c>
      <c r="T157" s="390">
        <v>0</v>
      </c>
      <c r="U157" s="427">
        <v>0</v>
      </c>
      <c r="V157" s="389">
        <v>0</v>
      </c>
      <c r="W157" s="390">
        <v>0</v>
      </c>
      <c r="X157" s="426">
        <v>0</v>
      </c>
      <c r="Y157" s="389">
        <v>0</v>
      </c>
      <c r="Z157" s="390">
        <v>0</v>
      </c>
      <c r="AA157" s="427">
        <v>0</v>
      </c>
    </row>
    <row r="158" spans="2:27" s="421" customFormat="1" ht="15.75" customHeight="1">
      <c r="B158" s="903"/>
      <c r="C158" s="397" t="s">
        <v>503</v>
      </c>
      <c r="D158" s="389">
        <v>40.562136000000002</v>
      </c>
      <c r="E158" s="390">
        <v>2.9124210000000001</v>
      </c>
      <c r="F158" s="426">
        <v>49.659931</v>
      </c>
      <c r="G158" s="389">
        <v>52.052200999999997</v>
      </c>
      <c r="H158" s="390">
        <v>0.62098100000000001</v>
      </c>
      <c r="I158" s="427">
        <v>1.9570339999999999</v>
      </c>
      <c r="J158" s="389">
        <v>47.376168</v>
      </c>
      <c r="K158" s="390">
        <v>2.0000149999999999</v>
      </c>
      <c r="L158" s="426">
        <v>60.71734</v>
      </c>
      <c r="M158" s="389">
        <v>51.105412000000001</v>
      </c>
      <c r="N158" s="390">
        <v>0.395735</v>
      </c>
      <c r="O158" s="427">
        <v>1.0542419999999999</v>
      </c>
      <c r="P158" s="389">
        <v>45.477972999999999</v>
      </c>
      <c r="Q158" s="390">
        <v>0.54776499999999995</v>
      </c>
      <c r="R158" s="426">
        <v>61.88091</v>
      </c>
      <c r="S158" s="389">
        <v>51.194049999999997</v>
      </c>
      <c r="T158" s="390">
        <v>5.9732E-2</v>
      </c>
      <c r="U158" s="427">
        <v>0.37261899999999998</v>
      </c>
      <c r="V158" s="389">
        <v>57.063983999999998</v>
      </c>
      <c r="W158" s="390">
        <v>0.51663800000000004</v>
      </c>
      <c r="X158" s="426">
        <v>63.466045999999999</v>
      </c>
      <c r="Y158" s="389">
        <v>52.583606000000003</v>
      </c>
      <c r="Z158" s="390">
        <v>7.5272000000000006E-2</v>
      </c>
      <c r="AA158" s="427">
        <v>0.41547099999999998</v>
      </c>
    </row>
    <row r="159" spans="2:27" s="421" customFormat="1" ht="15.75" customHeight="1">
      <c r="B159" s="903"/>
      <c r="C159" s="396" t="s">
        <v>481</v>
      </c>
      <c r="D159" s="389">
        <v>39.424087999999998</v>
      </c>
      <c r="E159" s="390">
        <v>1.347885</v>
      </c>
      <c r="F159" s="426">
        <v>37.589061999999998</v>
      </c>
      <c r="G159" s="389">
        <v>9.3897919999999999</v>
      </c>
      <c r="H159" s="390">
        <v>0.37201800000000002</v>
      </c>
      <c r="I159" s="427">
        <v>0.72290399999999999</v>
      </c>
      <c r="J159" s="389">
        <v>43.578713</v>
      </c>
      <c r="K159" s="390">
        <v>1.1964889999999999</v>
      </c>
      <c r="L159" s="426">
        <v>41.887397999999997</v>
      </c>
      <c r="M159" s="389">
        <v>10.388011000000001</v>
      </c>
      <c r="N159" s="390">
        <v>0.31829299999999999</v>
      </c>
      <c r="O159" s="427">
        <v>0.80642999999999998</v>
      </c>
      <c r="P159" s="389">
        <v>41.142588000000003</v>
      </c>
      <c r="Q159" s="390">
        <v>0.97236699999999998</v>
      </c>
      <c r="R159" s="426">
        <v>40.339945</v>
      </c>
      <c r="S159" s="389">
        <v>9.4722729999999995</v>
      </c>
      <c r="T159" s="390">
        <v>0.20938000000000001</v>
      </c>
      <c r="U159" s="427">
        <v>0.66847100000000004</v>
      </c>
      <c r="V159" s="389">
        <v>40.834273000000003</v>
      </c>
      <c r="W159" s="390">
        <v>0.65030500000000002</v>
      </c>
      <c r="X159" s="426">
        <v>40.252555999999998</v>
      </c>
      <c r="Y159" s="389">
        <v>9.8543559999999992</v>
      </c>
      <c r="Z159" s="390">
        <v>0.13827300000000001</v>
      </c>
      <c r="AA159" s="427">
        <v>0.58976099999999998</v>
      </c>
    </row>
    <row r="160" spans="2:27" s="421" customFormat="1" ht="15.75" customHeight="1">
      <c r="B160" s="903"/>
      <c r="C160" s="401" t="s">
        <v>504</v>
      </c>
      <c r="D160" s="389">
        <v>34.120049000000002</v>
      </c>
      <c r="E160" s="390">
        <v>0.87058999999999997</v>
      </c>
      <c r="F160" s="426">
        <v>33.803154999999997</v>
      </c>
      <c r="G160" s="389">
        <v>8.4378989999999998</v>
      </c>
      <c r="H160" s="390">
        <v>0.31307699999999999</v>
      </c>
      <c r="I160" s="427">
        <v>0.51583699999999999</v>
      </c>
      <c r="J160" s="389">
        <v>38.692777</v>
      </c>
      <c r="K160" s="390">
        <v>0.74722100000000002</v>
      </c>
      <c r="L160" s="426">
        <v>38.361459000000004</v>
      </c>
      <c r="M160" s="389">
        <v>9.4531340000000004</v>
      </c>
      <c r="N160" s="390">
        <v>0.2626</v>
      </c>
      <c r="O160" s="427">
        <v>0.60983500000000002</v>
      </c>
      <c r="P160" s="389">
        <v>38.175848000000002</v>
      </c>
      <c r="Q160" s="390">
        <v>0.52112199999999997</v>
      </c>
      <c r="R160" s="426">
        <v>37.807831999999998</v>
      </c>
      <c r="S160" s="389">
        <v>8.8230489999999993</v>
      </c>
      <c r="T160" s="390">
        <v>0.15325900000000001</v>
      </c>
      <c r="U160" s="427">
        <v>0.479321</v>
      </c>
      <c r="V160" s="389">
        <v>38.933472999999999</v>
      </c>
      <c r="W160" s="390">
        <v>0.49169800000000002</v>
      </c>
      <c r="X160" s="426">
        <v>38.456555000000002</v>
      </c>
      <c r="Y160" s="389">
        <v>9.3503819999999997</v>
      </c>
      <c r="Z160" s="390">
        <v>0.109178</v>
      </c>
      <c r="AA160" s="427">
        <v>0.503853</v>
      </c>
    </row>
    <row r="161" spans="2:27" s="421" customFormat="1" ht="15.75" customHeight="1">
      <c r="B161" s="903"/>
      <c r="C161" s="402" t="s">
        <v>505</v>
      </c>
      <c r="D161" s="389">
        <v>0</v>
      </c>
      <c r="E161" s="390">
        <v>0</v>
      </c>
      <c r="F161" s="426">
        <v>0</v>
      </c>
      <c r="G161" s="389">
        <v>0</v>
      </c>
      <c r="H161" s="390">
        <v>0</v>
      </c>
      <c r="I161" s="427">
        <v>0</v>
      </c>
      <c r="J161" s="389">
        <v>0</v>
      </c>
      <c r="K161" s="390">
        <v>0</v>
      </c>
      <c r="L161" s="426">
        <v>0</v>
      </c>
      <c r="M161" s="389">
        <v>0</v>
      </c>
      <c r="N161" s="390">
        <v>0</v>
      </c>
      <c r="O161" s="427">
        <v>0</v>
      </c>
      <c r="P161" s="389">
        <v>0</v>
      </c>
      <c r="Q161" s="390">
        <v>0</v>
      </c>
      <c r="R161" s="426">
        <v>0</v>
      </c>
      <c r="S161" s="389">
        <v>0</v>
      </c>
      <c r="T161" s="390">
        <v>0</v>
      </c>
      <c r="U161" s="427">
        <v>0</v>
      </c>
      <c r="V161" s="389">
        <v>0</v>
      </c>
      <c r="W161" s="390">
        <v>0</v>
      </c>
      <c r="X161" s="426">
        <v>0</v>
      </c>
      <c r="Y161" s="389">
        <v>0</v>
      </c>
      <c r="Z161" s="390">
        <v>0</v>
      </c>
      <c r="AA161" s="427">
        <v>0</v>
      </c>
    </row>
    <row r="162" spans="2:27" s="421" customFormat="1" ht="15.75" customHeight="1">
      <c r="B162" s="903"/>
      <c r="C162" s="402" t="s">
        <v>506</v>
      </c>
      <c r="D162" s="389">
        <v>34.120049000000002</v>
      </c>
      <c r="E162" s="390">
        <v>0.87058999999999997</v>
      </c>
      <c r="F162" s="426">
        <v>33.803154999999997</v>
      </c>
      <c r="G162" s="389">
        <v>8.4378989999999998</v>
      </c>
      <c r="H162" s="390">
        <v>0.31307699999999999</v>
      </c>
      <c r="I162" s="427">
        <v>0.51583699999999999</v>
      </c>
      <c r="J162" s="389">
        <v>38.692777</v>
      </c>
      <c r="K162" s="390">
        <v>0.74722100000000002</v>
      </c>
      <c r="L162" s="426">
        <v>38.361459000000004</v>
      </c>
      <c r="M162" s="389">
        <v>9.4531340000000004</v>
      </c>
      <c r="N162" s="390">
        <v>0.2626</v>
      </c>
      <c r="O162" s="427">
        <v>0.60983500000000002</v>
      </c>
      <c r="P162" s="389">
        <v>38.175848000000002</v>
      </c>
      <c r="Q162" s="390">
        <v>0.52112199999999997</v>
      </c>
      <c r="R162" s="426">
        <v>37.807831999999998</v>
      </c>
      <c r="S162" s="389">
        <v>8.8230489999999993</v>
      </c>
      <c r="T162" s="390">
        <v>0.15325900000000001</v>
      </c>
      <c r="U162" s="427">
        <v>0.479321</v>
      </c>
      <c r="V162" s="389">
        <v>38.933472999999999</v>
      </c>
      <c r="W162" s="390">
        <v>0.49169800000000002</v>
      </c>
      <c r="X162" s="426">
        <v>38.456555000000002</v>
      </c>
      <c r="Y162" s="389">
        <v>9.3503819999999997</v>
      </c>
      <c r="Z162" s="390">
        <v>0.109178</v>
      </c>
      <c r="AA162" s="427">
        <v>0.503853</v>
      </c>
    </row>
    <row r="163" spans="2:27" s="421" customFormat="1" ht="15.75" customHeight="1">
      <c r="B163" s="903"/>
      <c r="C163" s="401" t="s">
        <v>507</v>
      </c>
      <c r="D163" s="389">
        <v>8.2743999999999998E-2</v>
      </c>
      <c r="E163" s="390">
        <v>0</v>
      </c>
      <c r="F163" s="426">
        <v>6.9720000000000004E-2</v>
      </c>
      <c r="G163" s="389">
        <v>1.2212000000000001E-2</v>
      </c>
      <c r="H163" s="390">
        <v>0</v>
      </c>
      <c r="I163" s="427">
        <v>2.3699999999999999E-4</v>
      </c>
      <c r="J163" s="389">
        <v>8.4376000000000007E-2</v>
      </c>
      <c r="K163" s="390">
        <v>0</v>
      </c>
      <c r="L163" s="426">
        <v>6.9404999999999994E-2</v>
      </c>
      <c r="M163" s="389">
        <v>1.145E-2</v>
      </c>
      <c r="N163" s="390">
        <v>0</v>
      </c>
      <c r="O163" s="427">
        <v>1.5699999999999999E-4</v>
      </c>
      <c r="P163" s="389">
        <v>6.9916000000000006E-2</v>
      </c>
      <c r="Q163" s="390">
        <v>0</v>
      </c>
      <c r="R163" s="426">
        <v>5.5834000000000002E-2</v>
      </c>
      <c r="S163" s="389">
        <v>8.1469999999999997E-3</v>
      </c>
      <c r="T163" s="390">
        <v>0</v>
      </c>
      <c r="U163" s="427">
        <v>1.3300000000000001E-4</v>
      </c>
      <c r="V163" s="389">
        <v>0</v>
      </c>
      <c r="W163" s="390">
        <v>0</v>
      </c>
      <c r="X163" s="426">
        <v>0</v>
      </c>
      <c r="Y163" s="389">
        <v>0</v>
      </c>
      <c r="Z163" s="390">
        <v>0</v>
      </c>
      <c r="AA163" s="427">
        <v>0</v>
      </c>
    </row>
    <row r="164" spans="2:27" s="421" customFormat="1" ht="15.75" customHeight="1">
      <c r="B164" s="903"/>
      <c r="C164" s="401" t="s">
        <v>508</v>
      </c>
      <c r="D164" s="389">
        <v>5.2212949999999996</v>
      </c>
      <c r="E164" s="390">
        <v>0.47729500000000002</v>
      </c>
      <c r="F164" s="426">
        <v>3.7161870000000001</v>
      </c>
      <c r="G164" s="389">
        <v>0.93968099999999999</v>
      </c>
      <c r="H164" s="390">
        <v>5.8941E-2</v>
      </c>
      <c r="I164" s="427">
        <v>0.20683000000000001</v>
      </c>
      <c r="J164" s="389">
        <v>4.8015600000000003</v>
      </c>
      <c r="K164" s="390">
        <v>0.449268</v>
      </c>
      <c r="L164" s="426">
        <v>3.456534</v>
      </c>
      <c r="M164" s="389">
        <v>0.923427</v>
      </c>
      <c r="N164" s="390">
        <v>5.5692999999999999E-2</v>
      </c>
      <c r="O164" s="427">
        <v>0.196438</v>
      </c>
      <c r="P164" s="389">
        <v>2.8968240000000001</v>
      </c>
      <c r="Q164" s="390">
        <v>0.45124500000000001</v>
      </c>
      <c r="R164" s="426">
        <v>2.4762789999999999</v>
      </c>
      <c r="S164" s="389">
        <v>0.64107700000000001</v>
      </c>
      <c r="T164" s="390">
        <v>5.6120999999999997E-2</v>
      </c>
      <c r="U164" s="427">
        <v>0.18901699999999999</v>
      </c>
      <c r="V164" s="389">
        <v>1.9008</v>
      </c>
      <c r="W164" s="390">
        <v>0.158607</v>
      </c>
      <c r="X164" s="426">
        <v>1.796001</v>
      </c>
      <c r="Y164" s="389">
        <v>0.50397400000000003</v>
      </c>
      <c r="Z164" s="390">
        <v>2.9094999999999999E-2</v>
      </c>
      <c r="AA164" s="427">
        <v>8.5907999999999998E-2</v>
      </c>
    </row>
    <row r="165" spans="2:27" s="421" customFormat="1" ht="15.75" customHeight="1">
      <c r="B165" s="903"/>
      <c r="C165" s="402" t="s">
        <v>509</v>
      </c>
      <c r="D165" s="389">
        <v>1.0809850000000001</v>
      </c>
      <c r="E165" s="390">
        <v>0.37087799999999999</v>
      </c>
      <c r="F165" s="426">
        <v>1.0599609999999999</v>
      </c>
      <c r="G165" s="389">
        <v>0.23229900000000001</v>
      </c>
      <c r="H165" s="390">
        <v>5.1728999999999997E-2</v>
      </c>
      <c r="I165" s="427">
        <v>0.119024</v>
      </c>
      <c r="J165" s="389">
        <v>1.0773740000000001</v>
      </c>
      <c r="K165" s="390">
        <v>0.37104599999999999</v>
      </c>
      <c r="L165" s="426">
        <v>1.0353270000000001</v>
      </c>
      <c r="M165" s="389">
        <v>0.28004499999999999</v>
      </c>
      <c r="N165" s="390">
        <v>5.1762000000000002E-2</v>
      </c>
      <c r="O165" s="427">
        <v>0.123032</v>
      </c>
      <c r="P165" s="389">
        <v>1.0781689999999999</v>
      </c>
      <c r="Q165" s="390">
        <v>0.37128100000000003</v>
      </c>
      <c r="R165" s="426">
        <v>1.036122</v>
      </c>
      <c r="S165" s="389">
        <v>0.280555</v>
      </c>
      <c r="T165" s="390">
        <v>5.203E-2</v>
      </c>
      <c r="U165" s="427">
        <v>0.123416</v>
      </c>
      <c r="V165" s="389">
        <v>3.2850999999999998E-2</v>
      </c>
      <c r="W165" s="390">
        <v>3.2800999999999997E-2</v>
      </c>
      <c r="X165" s="426">
        <v>3.2850999999999998E-2</v>
      </c>
      <c r="Y165" s="389">
        <v>1.4281E-2</v>
      </c>
      <c r="Z165" s="390">
        <v>1.4095E-2</v>
      </c>
      <c r="AA165" s="427">
        <v>1.8099000000000001E-2</v>
      </c>
    </row>
    <row r="166" spans="2:27" s="421" customFormat="1" ht="15.75" customHeight="1">
      <c r="B166" s="903"/>
      <c r="C166" s="403" t="s">
        <v>510</v>
      </c>
      <c r="D166" s="389">
        <v>4.1403100000000004</v>
      </c>
      <c r="E166" s="390">
        <v>0.106417</v>
      </c>
      <c r="F166" s="426">
        <v>2.6562260000000002</v>
      </c>
      <c r="G166" s="389">
        <v>0.70738199999999996</v>
      </c>
      <c r="H166" s="390">
        <v>7.2119999999999997E-3</v>
      </c>
      <c r="I166" s="427">
        <v>8.7805999999999995E-2</v>
      </c>
      <c r="J166" s="389">
        <v>3.724186</v>
      </c>
      <c r="K166" s="390">
        <v>7.8222E-2</v>
      </c>
      <c r="L166" s="426">
        <v>2.4212069999999999</v>
      </c>
      <c r="M166" s="389">
        <v>0.64338200000000001</v>
      </c>
      <c r="N166" s="390">
        <v>3.9309999999999996E-3</v>
      </c>
      <c r="O166" s="427">
        <v>7.3405999999999999E-2</v>
      </c>
      <c r="P166" s="389">
        <v>1.8186549999999999</v>
      </c>
      <c r="Q166" s="390">
        <v>7.9963999999999993E-2</v>
      </c>
      <c r="R166" s="426">
        <v>1.4401569999999999</v>
      </c>
      <c r="S166" s="389">
        <v>0.36052200000000001</v>
      </c>
      <c r="T166" s="390">
        <v>4.091E-3</v>
      </c>
      <c r="U166" s="427">
        <v>6.5601000000000007E-2</v>
      </c>
      <c r="V166" s="389">
        <v>1.8679490000000001</v>
      </c>
      <c r="W166" s="390">
        <v>0.125806</v>
      </c>
      <c r="X166" s="426">
        <v>1.76315</v>
      </c>
      <c r="Y166" s="389">
        <v>0.48969299999999999</v>
      </c>
      <c r="Z166" s="390">
        <v>1.4999999999999999E-2</v>
      </c>
      <c r="AA166" s="427">
        <v>6.7808999999999994E-2</v>
      </c>
    </row>
    <row r="167" spans="2:27" s="421" customFormat="1" ht="15.75" customHeight="1">
      <c r="B167" s="903"/>
      <c r="C167" s="396" t="s">
        <v>488</v>
      </c>
      <c r="D167" s="389">
        <v>0</v>
      </c>
      <c r="E167" s="390">
        <v>0</v>
      </c>
      <c r="F167" s="426">
        <v>0</v>
      </c>
      <c r="G167" s="389">
        <v>0</v>
      </c>
      <c r="H167" s="390">
        <v>0</v>
      </c>
      <c r="I167" s="427">
        <v>0</v>
      </c>
      <c r="J167" s="389">
        <v>0</v>
      </c>
      <c r="K167" s="390">
        <v>0</v>
      </c>
      <c r="L167" s="426">
        <v>0</v>
      </c>
      <c r="M167" s="389">
        <v>0</v>
      </c>
      <c r="N167" s="390">
        <v>0</v>
      </c>
      <c r="O167" s="427">
        <v>0</v>
      </c>
      <c r="P167" s="389">
        <v>0</v>
      </c>
      <c r="Q167" s="390">
        <v>0</v>
      </c>
      <c r="R167" s="426">
        <v>0</v>
      </c>
      <c r="S167" s="389">
        <v>0</v>
      </c>
      <c r="T167" s="390">
        <v>0</v>
      </c>
      <c r="U167" s="427">
        <v>0</v>
      </c>
      <c r="V167" s="389">
        <v>31.149218000000001</v>
      </c>
      <c r="W167" s="390">
        <v>0</v>
      </c>
      <c r="X167" s="426">
        <v>31.149218000000001</v>
      </c>
      <c r="Y167" s="389">
        <v>91.268045999999998</v>
      </c>
      <c r="Z167" s="390">
        <v>0</v>
      </c>
      <c r="AA167" s="427">
        <v>0.105625</v>
      </c>
    </row>
    <row r="168" spans="2:27" ht="15.75" hidden="1" customHeight="1">
      <c r="B168" s="903"/>
      <c r="C168" s="405"/>
      <c r="D168" s="398"/>
      <c r="E168" s="406"/>
      <c r="F168" s="428"/>
      <c r="G168" s="398"/>
      <c r="H168" s="406"/>
      <c r="I168" s="429"/>
      <c r="J168" s="398"/>
      <c r="K168" s="406"/>
      <c r="L168" s="428"/>
      <c r="M168" s="398"/>
      <c r="N168" s="406"/>
      <c r="O168" s="429"/>
      <c r="P168" s="398"/>
      <c r="Q168" s="406"/>
      <c r="R168" s="428"/>
      <c r="S168" s="398"/>
      <c r="T168" s="406"/>
      <c r="U168" s="429"/>
      <c r="V168" s="398"/>
      <c r="W168" s="406"/>
      <c r="X168" s="428"/>
      <c r="Y168" s="398"/>
      <c r="Z168" s="406"/>
      <c r="AA168" s="429"/>
    </row>
    <row r="169" spans="2:27" s="421" customFormat="1" ht="15.75" customHeight="1">
      <c r="B169" s="903"/>
      <c r="C169" s="408" t="s">
        <v>511</v>
      </c>
      <c r="D169" s="430"/>
      <c r="E169" s="431"/>
      <c r="F169" s="432"/>
      <c r="G169" s="430"/>
      <c r="H169" s="431"/>
      <c r="I169" s="433"/>
      <c r="J169" s="430"/>
      <c r="K169" s="431"/>
      <c r="L169" s="432"/>
      <c r="M169" s="430"/>
      <c r="N169" s="431"/>
      <c r="O169" s="433"/>
      <c r="P169" s="430"/>
      <c r="Q169" s="431"/>
      <c r="R169" s="432"/>
      <c r="S169" s="430"/>
      <c r="T169" s="431"/>
      <c r="U169" s="433"/>
      <c r="V169" s="430"/>
      <c r="W169" s="431"/>
      <c r="X169" s="432"/>
      <c r="Y169" s="430"/>
      <c r="Z169" s="431"/>
      <c r="AA169" s="433"/>
    </row>
    <row r="170" spans="2:27" s="421" customFormat="1" ht="19.5" customHeight="1" thickBot="1">
      <c r="B170" s="904"/>
      <c r="C170" s="414" t="s">
        <v>515</v>
      </c>
      <c r="D170" s="434"/>
      <c r="E170" s="435"/>
      <c r="F170" s="436"/>
      <c r="G170" s="434"/>
      <c r="H170" s="435"/>
      <c r="I170" s="437"/>
      <c r="J170" s="434"/>
      <c r="K170" s="435"/>
      <c r="L170" s="436"/>
      <c r="M170" s="434"/>
      <c r="N170" s="435"/>
      <c r="O170" s="437"/>
      <c r="P170" s="434"/>
      <c r="Q170" s="435"/>
      <c r="R170" s="436"/>
      <c r="S170" s="434"/>
      <c r="T170" s="435"/>
      <c r="U170" s="437"/>
      <c r="V170" s="434"/>
      <c r="W170" s="435"/>
      <c r="X170" s="436"/>
      <c r="Y170" s="434"/>
      <c r="Z170" s="435"/>
      <c r="AA170" s="437"/>
    </row>
    <row r="171" spans="2:27" s="421" customFormat="1" ht="17.25" customHeight="1">
      <c r="B171" s="369"/>
      <c r="C171" s="340"/>
      <c r="D171" s="369" t="s">
        <v>491</v>
      </c>
      <c r="E171" s="340"/>
      <c r="F171" s="340"/>
      <c r="G171" s="340"/>
      <c r="H171" s="340"/>
      <c r="I171" s="340"/>
      <c r="J171" s="340"/>
      <c r="K171" s="340"/>
      <c r="L171" s="340"/>
      <c r="M171" s="340"/>
      <c r="N171" s="340"/>
      <c r="O171" s="340"/>
      <c r="P171" s="340"/>
      <c r="Q171" s="340"/>
      <c r="R171" s="340"/>
      <c r="S171" s="340"/>
      <c r="T171" s="340"/>
      <c r="U171" s="340"/>
    </row>
    <row r="172" spans="2:27" s="421" customFormat="1" ht="22.5">
      <c r="B172" s="438"/>
      <c r="D172" s="439"/>
      <c r="E172" s="439"/>
      <c r="F172" s="439"/>
      <c r="G172" s="439"/>
      <c r="H172" s="439"/>
      <c r="I172" s="439"/>
      <c r="J172" s="439"/>
      <c r="K172" s="439"/>
      <c r="L172" s="439"/>
      <c r="M172" s="439"/>
      <c r="N172" s="439"/>
      <c r="O172" s="439"/>
      <c r="P172" s="340"/>
      <c r="Q172" s="340"/>
      <c r="R172" s="340"/>
      <c r="S172" s="340"/>
      <c r="T172" s="340"/>
      <c r="U172" s="340"/>
    </row>
    <row r="173" spans="2:27" s="421" customFormat="1" ht="23.25" thickBot="1">
      <c r="B173" s="438"/>
      <c r="D173" s="439"/>
      <c r="E173" s="439"/>
      <c r="F173" s="439"/>
      <c r="G173" s="439"/>
      <c r="H173" s="439"/>
      <c r="I173" s="439"/>
      <c r="J173" s="439"/>
      <c r="K173" s="439"/>
      <c r="L173" s="439"/>
      <c r="M173" s="439"/>
      <c r="N173" s="439"/>
      <c r="O173" s="439"/>
      <c r="P173" s="340"/>
      <c r="Q173" s="340"/>
      <c r="R173" s="340"/>
      <c r="S173" s="340"/>
      <c r="T173" s="340"/>
      <c r="U173" s="340"/>
    </row>
    <row r="174" spans="2:27" s="421" customFormat="1" ht="32.25" customHeight="1" thickBot="1">
      <c r="B174" s="338"/>
      <c r="C174" s="342"/>
      <c r="D174" s="891" t="s">
        <v>498</v>
      </c>
      <c r="E174" s="892"/>
      <c r="F174" s="892"/>
      <c r="G174" s="892"/>
      <c r="H174" s="892"/>
      <c r="I174" s="892"/>
      <c r="J174" s="892"/>
      <c r="K174" s="892"/>
      <c r="L174" s="892"/>
      <c r="M174" s="892"/>
      <c r="N174" s="892"/>
      <c r="O174" s="892"/>
      <c r="P174" s="892" t="str">
        <f>D174</f>
        <v>IRB Approach</v>
      </c>
      <c r="Q174" s="892"/>
      <c r="R174" s="892"/>
      <c r="S174" s="892"/>
      <c r="T174" s="892"/>
      <c r="U174" s="892"/>
      <c r="V174" s="892"/>
      <c r="W174" s="892"/>
      <c r="X174" s="892"/>
      <c r="Y174" s="892"/>
      <c r="Z174" s="892"/>
      <c r="AA174" s="893"/>
    </row>
    <row r="175" spans="2:27" s="421" customFormat="1" ht="32.25" customHeight="1" thickBot="1">
      <c r="B175" s="338"/>
      <c r="C175" s="342"/>
      <c r="D175" s="891" t="s">
        <v>12</v>
      </c>
      <c r="E175" s="892"/>
      <c r="F175" s="892"/>
      <c r="G175" s="892"/>
      <c r="H175" s="892"/>
      <c r="I175" s="893"/>
      <c r="J175" s="891" t="s">
        <v>13</v>
      </c>
      <c r="K175" s="892"/>
      <c r="L175" s="892"/>
      <c r="M175" s="892"/>
      <c r="N175" s="892"/>
      <c r="O175" s="893"/>
      <c r="P175" s="891" t="s">
        <v>14</v>
      </c>
      <c r="Q175" s="892"/>
      <c r="R175" s="892"/>
      <c r="S175" s="892"/>
      <c r="T175" s="892"/>
      <c r="U175" s="893"/>
      <c r="V175" s="891" t="s">
        <v>15</v>
      </c>
      <c r="W175" s="892"/>
      <c r="X175" s="892"/>
      <c r="Y175" s="892"/>
      <c r="Z175" s="892"/>
      <c r="AA175" s="893"/>
    </row>
    <row r="176" spans="2:27" s="421" customFormat="1" ht="51" customHeight="1">
      <c r="B176" s="345"/>
      <c r="C176" s="342"/>
      <c r="D176" s="894" t="s">
        <v>468</v>
      </c>
      <c r="E176" s="913"/>
      <c r="F176" s="914" t="s">
        <v>469</v>
      </c>
      <c r="G176" s="916" t="s">
        <v>470</v>
      </c>
      <c r="H176" s="917"/>
      <c r="I176" s="918" t="s">
        <v>471</v>
      </c>
      <c r="J176" s="894" t="s">
        <v>468</v>
      </c>
      <c r="K176" s="913"/>
      <c r="L176" s="914" t="s">
        <v>469</v>
      </c>
      <c r="M176" s="916" t="s">
        <v>470</v>
      </c>
      <c r="N176" s="917"/>
      <c r="O176" s="918" t="s">
        <v>471</v>
      </c>
      <c r="P176" s="894" t="s">
        <v>468</v>
      </c>
      <c r="Q176" s="913"/>
      <c r="R176" s="914" t="s">
        <v>469</v>
      </c>
      <c r="S176" s="916" t="s">
        <v>470</v>
      </c>
      <c r="T176" s="917"/>
      <c r="U176" s="918" t="s">
        <v>471</v>
      </c>
      <c r="V176" s="894" t="s">
        <v>468</v>
      </c>
      <c r="W176" s="913"/>
      <c r="X176" s="914" t="s">
        <v>469</v>
      </c>
      <c r="Y176" s="916" t="s">
        <v>470</v>
      </c>
      <c r="Z176" s="917"/>
      <c r="AA176" s="918" t="s">
        <v>471</v>
      </c>
    </row>
    <row r="177" spans="2:27" s="421" customFormat="1" ht="33" customHeight="1" thickBot="1">
      <c r="B177" s="422">
        <v>7</v>
      </c>
      <c r="C177" s="346" t="s">
        <v>11</v>
      </c>
      <c r="D177" s="386"/>
      <c r="E177" s="387" t="s">
        <v>499</v>
      </c>
      <c r="F177" s="915"/>
      <c r="G177" s="386"/>
      <c r="H177" s="387" t="s">
        <v>499</v>
      </c>
      <c r="I177" s="919"/>
      <c r="J177" s="386"/>
      <c r="K177" s="387" t="s">
        <v>499</v>
      </c>
      <c r="L177" s="915"/>
      <c r="M177" s="386"/>
      <c r="N177" s="387" t="s">
        <v>499</v>
      </c>
      <c r="O177" s="919"/>
      <c r="P177" s="386"/>
      <c r="Q177" s="387" t="s">
        <v>499</v>
      </c>
      <c r="R177" s="915"/>
      <c r="S177" s="386"/>
      <c r="T177" s="387" t="s">
        <v>499</v>
      </c>
      <c r="U177" s="919"/>
      <c r="V177" s="386"/>
      <c r="W177" s="387" t="s">
        <v>499</v>
      </c>
      <c r="X177" s="915"/>
      <c r="Y177" s="386"/>
      <c r="Z177" s="387" t="s">
        <v>499</v>
      </c>
      <c r="AA177" s="919"/>
    </row>
    <row r="178" spans="2:27" s="421" customFormat="1" ht="15.75" customHeight="1">
      <c r="B178" s="902" t="s">
        <v>708</v>
      </c>
      <c r="C178" s="388" t="s">
        <v>500</v>
      </c>
      <c r="D178" s="389">
        <v>0</v>
      </c>
      <c r="E178" s="390">
        <v>0</v>
      </c>
      <c r="F178" s="423">
        <v>0</v>
      </c>
      <c r="G178" s="424">
        <v>0</v>
      </c>
      <c r="H178" s="393">
        <v>0</v>
      </c>
      <c r="I178" s="425">
        <v>0</v>
      </c>
      <c r="J178" s="389">
        <v>0</v>
      </c>
      <c r="K178" s="390">
        <v>0</v>
      </c>
      <c r="L178" s="423">
        <v>0</v>
      </c>
      <c r="M178" s="424">
        <v>0</v>
      </c>
      <c r="N178" s="393">
        <v>0</v>
      </c>
      <c r="O178" s="425">
        <v>0</v>
      </c>
      <c r="P178" s="389">
        <v>0</v>
      </c>
      <c r="Q178" s="390">
        <v>0</v>
      </c>
      <c r="R178" s="423">
        <v>0</v>
      </c>
      <c r="S178" s="424">
        <v>0</v>
      </c>
      <c r="T178" s="393">
        <v>0</v>
      </c>
      <c r="U178" s="425">
        <v>0</v>
      </c>
      <c r="V178" s="389">
        <v>0</v>
      </c>
      <c r="W178" s="390">
        <v>0</v>
      </c>
      <c r="X178" s="423">
        <v>0</v>
      </c>
      <c r="Y178" s="424">
        <v>0</v>
      </c>
      <c r="Z178" s="393">
        <v>0</v>
      </c>
      <c r="AA178" s="425">
        <v>0</v>
      </c>
    </row>
    <row r="179" spans="2:27" s="421" customFormat="1" ht="15.75" customHeight="1">
      <c r="B179" s="903"/>
      <c r="C179" s="395" t="s">
        <v>478</v>
      </c>
      <c r="D179" s="389">
        <v>2558.5524730000002</v>
      </c>
      <c r="E179" s="390">
        <v>0</v>
      </c>
      <c r="F179" s="426">
        <v>1014.411096</v>
      </c>
      <c r="G179" s="389">
        <v>152.49294499999999</v>
      </c>
      <c r="H179" s="390">
        <v>0</v>
      </c>
      <c r="I179" s="427">
        <v>7.2924680000000004</v>
      </c>
      <c r="J179" s="389">
        <v>1697.102584</v>
      </c>
      <c r="K179" s="390">
        <v>0</v>
      </c>
      <c r="L179" s="426">
        <v>759.35681199999999</v>
      </c>
      <c r="M179" s="389">
        <v>132.60266999999999</v>
      </c>
      <c r="N179" s="390">
        <v>0</v>
      </c>
      <c r="O179" s="427">
        <v>5.3809699999999996</v>
      </c>
      <c r="P179" s="389">
        <v>1888.3904110000001</v>
      </c>
      <c r="Q179" s="390">
        <v>0</v>
      </c>
      <c r="R179" s="426">
        <v>979.62009399999999</v>
      </c>
      <c r="S179" s="389">
        <v>175.166706</v>
      </c>
      <c r="T179" s="390">
        <v>0</v>
      </c>
      <c r="U179" s="427">
        <v>4.8799989999999998</v>
      </c>
      <c r="V179" s="389">
        <v>2695.5729580000002</v>
      </c>
      <c r="W179" s="390">
        <v>0</v>
      </c>
      <c r="X179" s="426">
        <v>1644.413526</v>
      </c>
      <c r="Y179" s="389">
        <v>334.55273099999999</v>
      </c>
      <c r="Z179" s="390">
        <v>0</v>
      </c>
      <c r="AA179" s="427">
        <v>4.275372</v>
      </c>
    </row>
    <row r="180" spans="2:27" s="421" customFormat="1" ht="15.75" customHeight="1">
      <c r="B180" s="903"/>
      <c r="C180" s="396" t="s">
        <v>501</v>
      </c>
      <c r="D180" s="389">
        <v>6025.7373350000007</v>
      </c>
      <c r="E180" s="390">
        <v>0.27812100000000001</v>
      </c>
      <c r="F180" s="426">
        <v>3711.7005429999999</v>
      </c>
      <c r="G180" s="389">
        <v>2131.2277359999998</v>
      </c>
      <c r="H180" s="390">
        <v>6.6583000000000003E-2</v>
      </c>
      <c r="I180" s="427">
        <v>44.513697999999998</v>
      </c>
      <c r="J180" s="389">
        <v>6468.194708</v>
      </c>
      <c r="K180" s="390">
        <v>0.16833899999999999</v>
      </c>
      <c r="L180" s="426">
        <v>4120.723943</v>
      </c>
      <c r="M180" s="389">
        <v>2432.6129449999999</v>
      </c>
      <c r="N180" s="390">
        <v>4.0216000000000002E-2</v>
      </c>
      <c r="O180" s="427">
        <v>46.684790999999997</v>
      </c>
      <c r="P180" s="389">
        <v>6550.7473489999993</v>
      </c>
      <c r="Q180" s="390">
        <v>0.17744799999999999</v>
      </c>
      <c r="R180" s="426">
        <v>4279.2364420000004</v>
      </c>
      <c r="S180" s="389">
        <v>2382.4015599999998</v>
      </c>
      <c r="T180" s="390">
        <v>4.2588000000000001E-2</v>
      </c>
      <c r="U180" s="427">
        <v>51.681919000000001</v>
      </c>
      <c r="V180" s="389">
        <v>7128.2165420000001</v>
      </c>
      <c r="W180" s="390">
        <v>0.16972200000000001</v>
      </c>
      <c r="X180" s="426">
        <v>4579.8171270000003</v>
      </c>
      <c r="Y180" s="389">
        <v>2561.4274959999998</v>
      </c>
      <c r="Z180" s="390">
        <v>3.6318999999999997E-2</v>
      </c>
      <c r="AA180" s="427">
        <v>35.860532999999997</v>
      </c>
    </row>
    <row r="181" spans="2:27" s="421" customFormat="1" ht="15.75" customHeight="1">
      <c r="B181" s="903"/>
      <c r="C181" s="397" t="s">
        <v>502</v>
      </c>
      <c r="D181" s="389">
        <v>467.86470100000003</v>
      </c>
      <c r="E181" s="390">
        <v>0</v>
      </c>
      <c r="F181" s="426">
        <v>414.62566299999997</v>
      </c>
      <c r="G181" s="389">
        <v>186.97250299999999</v>
      </c>
      <c r="H181" s="390">
        <v>0</v>
      </c>
      <c r="I181" s="427">
        <v>2.7439800000000001</v>
      </c>
      <c r="J181" s="389">
        <v>467.001668</v>
      </c>
      <c r="K181" s="390">
        <v>0</v>
      </c>
      <c r="L181" s="426">
        <v>416.95983699999999</v>
      </c>
      <c r="M181" s="389">
        <v>157.87100100000001</v>
      </c>
      <c r="N181" s="390">
        <v>0</v>
      </c>
      <c r="O181" s="427">
        <v>2.9069029999999998</v>
      </c>
      <c r="P181" s="389">
        <v>443.30558100000002</v>
      </c>
      <c r="Q181" s="390">
        <v>0</v>
      </c>
      <c r="R181" s="426">
        <v>397.05781300000001</v>
      </c>
      <c r="S181" s="389">
        <v>148.259578</v>
      </c>
      <c r="T181" s="390">
        <v>0</v>
      </c>
      <c r="U181" s="427">
        <v>4.0563929999999999</v>
      </c>
      <c r="V181" s="389">
        <v>399.31153899999998</v>
      </c>
      <c r="W181" s="390">
        <v>0</v>
      </c>
      <c r="X181" s="426">
        <v>356.94658600000002</v>
      </c>
      <c r="Y181" s="389">
        <v>133.21918600000001</v>
      </c>
      <c r="Z181" s="390">
        <v>0</v>
      </c>
      <c r="AA181" s="427">
        <v>5.5487320000000002</v>
      </c>
    </row>
    <row r="182" spans="2:27" s="421" customFormat="1" ht="15.75" customHeight="1">
      <c r="B182" s="903"/>
      <c r="C182" s="397" t="s">
        <v>503</v>
      </c>
      <c r="D182" s="389">
        <v>4.9537449999999996</v>
      </c>
      <c r="E182" s="390">
        <v>0</v>
      </c>
      <c r="F182" s="426">
        <v>0.93753699999999995</v>
      </c>
      <c r="G182" s="389">
        <v>0.92732400000000004</v>
      </c>
      <c r="H182" s="390">
        <v>0</v>
      </c>
      <c r="I182" s="427">
        <v>3.5142E-2</v>
      </c>
      <c r="J182" s="389">
        <v>5.5260300000000004</v>
      </c>
      <c r="K182" s="390">
        <v>0</v>
      </c>
      <c r="L182" s="426">
        <v>2.0663459999999998</v>
      </c>
      <c r="M182" s="389">
        <v>2.1155439999999999</v>
      </c>
      <c r="N182" s="390">
        <v>0</v>
      </c>
      <c r="O182" s="427">
        <v>7.9826999999999995E-2</v>
      </c>
      <c r="P182" s="389">
        <v>5.5891400000000004</v>
      </c>
      <c r="Q182" s="390">
        <v>0</v>
      </c>
      <c r="R182" s="426">
        <v>2.5355249999999998</v>
      </c>
      <c r="S182" s="389">
        <v>2.6327759999999998</v>
      </c>
      <c r="T182" s="390">
        <v>0</v>
      </c>
      <c r="U182" s="427">
        <v>8.9629E-2</v>
      </c>
      <c r="V182" s="389">
        <v>15.689066</v>
      </c>
      <c r="W182" s="390">
        <v>0</v>
      </c>
      <c r="X182" s="426">
        <v>9.8912440000000004</v>
      </c>
      <c r="Y182" s="389">
        <v>7.2027049999999999</v>
      </c>
      <c r="Z182" s="390">
        <v>0</v>
      </c>
      <c r="AA182" s="427">
        <v>0.11997099999999999</v>
      </c>
    </row>
    <row r="183" spans="2:27" s="421" customFormat="1" ht="15.75" customHeight="1">
      <c r="B183" s="903"/>
      <c r="C183" s="396" t="s">
        <v>481</v>
      </c>
      <c r="D183" s="389">
        <v>147.01306299999999</v>
      </c>
      <c r="E183" s="390">
        <v>3.781892</v>
      </c>
      <c r="F183" s="426">
        <v>145.660177</v>
      </c>
      <c r="G183" s="389">
        <v>24.678414</v>
      </c>
      <c r="H183" s="390">
        <v>1.0186470000000001</v>
      </c>
      <c r="I183" s="427">
        <v>1.426383</v>
      </c>
      <c r="J183" s="389">
        <v>149.16786400000001</v>
      </c>
      <c r="K183" s="390">
        <v>3.4368110000000001</v>
      </c>
      <c r="L183" s="426">
        <v>147.548486</v>
      </c>
      <c r="M183" s="389">
        <v>24.735713000000001</v>
      </c>
      <c r="N183" s="390">
        <v>1.0848880000000001</v>
      </c>
      <c r="O183" s="427">
        <v>1.3290409999999999</v>
      </c>
      <c r="P183" s="389">
        <v>151.79488900000001</v>
      </c>
      <c r="Q183" s="390">
        <v>3.114293</v>
      </c>
      <c r="R183" s="426">
        <v>150.66845799999999</v>
      </c>
      <c r="S183" s="389">
        <v>34.122942000000002</v>
      </c>
      <c r="T183" s="390">
        <v>0.96596599999999999</v>
      </c>
      <c r="U183" s="427">
        <v>1.472329</v>
      </c>
      <c r="V183" s="389">
        <v>125.879887</v>
      </c>
      <c r="W183" s="390">
        <v>3.0126230000000001</v>
      </c>
      <c r="X183" s="426">
        <v>124.779326</v>
      </c>
      <c r="Y183" s="389">
        <v>23.684728</v>
      </c>
      <c r="Z183" s="390">
        <v>0.92665200000000003</v>
      </c>
      <c r="AA183" s="427">
        <v>1.2518720000000001</v>
      </c>
    </row>
    <row r="184" spans="2:27" s="421" customFormat="1" ht="15.75" customHeight="1">
      <c r="B184" s="903"/>
      <c r="C184" s="401" t="s">
        <v>504</v>
      </c>
      <c r="D184" s="389">
        <v>113.251632</v>
      </c>
      <c r="E184" s="390">
        <v>3.231096</v>
      </c>
      <c r="F184" s="426">
        <v>112.676052</v>
      </c>
      <c r="G184" s="389">
        <v>20.965665999999999</v>
      </c>
      <c r="H184" s="390">
        <v>0.98012900000000003</v>
      </c>
      <c r="I184" s="427">
        <v>1.016335</v>
      </c>
      <c r="J184" s="389">
        <v>115.11589600000001</v>
      </c>
      <c r="K184" s="390">
        <v>3.1245669999999999</v>
      </c>
      <c r="L184" s="426">
        <v>114.640522</v>
      </c>
      <c r="M184" s="389">
        <v>20.674467</v>
      </c>
      <c r="N184" s="390">
        <v>1.0597620000000001</v>
      </c>
      <c r="O184" s="427">
        <v>1.0469660000000001</v>
      </c>
      <c r="P184" s="389">
        <v>118.255966</v>
      </c>
      <c r="Q184" s="390">
        <v>2.816719</v>
      </c>
      <c r="R184" s="426">
        <v>117.82796500000001</v>
      </c>
      <c r="S184" s="389">
        <v>23.285594</v>
      </c>
      <c r="T184" s="390">
        <v>0.94255100000000003</v>
      </c>
      <c r="U184" s="427">
        <v>1.07725</v>
      </c>
      <c r="V184" s="389">
        <v>117.482387</v>
      </c>
      <c r="W184" s="390">
        <v>2.7523849999999999</v>
      </c>
      <c r="X184" s="426">
        <v>117.14970599999999</v>
      </c>
      <c r="Y184" s="389">
        <v>22.319219</v>
      </c>
      <c r="Z184" s="390">
        <v>0.902501</v>
      </c>
      <c r="AA184" s="427">
        <v>0.99467799999999995</v>
      </c>
    </row>
    <row r="185" spans="2:27" s="421" customFormat="1" ht="15.75" customHeight="1">
      <c r="B185" s="903"/>
      <c r="C185" s="402" t="s">
        <v>505</v>
      </c>
      <c r="D185" s="389">
        <v>4.1494000000000003E-2</v>
      </c>
      <c r="E185" s="390">
        <v>0</v>
      </c>
      <c r="F185" s="426">
        <v>4.1494000000000003E-2</v>
      </c>
      <c r="G185" s="389">
        <v>4.3020000000000003E-3</v>
      </c>
      <c r="H185" s="390">
        <v>0</v>
      </c>
      <c r="I185" s="427">
        <v>3.3000000000000003E-5</v>
      </c>
      <c r="J185" s="389">
        <v>5.2767000000000001E-2</v>
      </c>
      <c r="K185" s="390">
        <v>0</v>
      </c>
      <c r="L185" s="426">
        <v>5.2767000000000001E-2</v>
      </c>
      <c r="M185" s="389">
        <v>1.4201E-2</v>
      </c>
      <c r="N185" s="390">
        <v>0</v>
      </c>
      <c r="O185" s="427">
        <v>1.6000000000000001E-4</v>
      </c>
      <c r="P185" s="389">
        <v>1.2532E-2</v>
      </c>
      <c r="Q185" s="390">
        <v>0</v>
      </c>
      <c r="R185" s="426">
        <v>1.2532E-2</v>
      </c>
      <c r="S185" s="389">
        <v>6.5079999999999999E-3</v>
      </c>
      <c r="T185" s="390">
        <v>0</v>
      </c>
      <c r="U185" s="427">
        <v>1.1900000000000001E-4</v>
      </c>
      <c r="V185" s="389">
        <v>0</v>
      </c>
      <c r="W185" s="390">
        <v>0</v>
      </c>
      <c r="X185" s="426">
        <v>0</v>
      </c>
      <c r="Y185" s="389">
        <v>0</v>
      </c>
      <c r="Z185" s="390">
        <v>0</v>
      </c>
      <c r="AA185" s="427">
        <v>0</v>
      </c>
    </row>
    <row r="186" spans="2:27" s="421" customFormat="1" ht="15.75" customHeight="1">
      <c r="B186" s="903"/>
      <c r="C186" s="402" t="s">
        <v>506</v>
      </c>
      <c r="D186" s="389">
        <v>113.210138</v>
      </c>
      <c r="E186" s="390">
        <v>3.231096</v>
      </c>
      <c r="F186" s="426">
        <v>112.634558</v>
      </c>
      <c r="G186" s="389">
        <v>20.961364</v>
      </c>
      <c r="H186" s="390">
        <v>0.98012900000000003</v>
      </c>
      <c r="I186" s="427">
        <v>1.016302</v>
      </c>
      <c r="J186" s="389">
        <v>115.063129</v>
      </c>
      <c r="K186" s="390">
        <v>3.1245669999999999</v>
      </c>
      <c r="L186" s="426">
        <v>114.587755</v>
      </c>
      <c r="M186" s="389">
        <v>20.660266</v>
      </c>
      <c r="N186" s="390">
        <v>1.0597620000000001</v>
      </c>
      <c r="O186" s="427">
        <v>1.0468059999999999</v>
      </c>
      <c r="P186" s="389">
        <v>118.24343399999999</v>
      </c>
      <c r="Q186" s="390">
        <v>2.816719</v>
      </c>
      <c r="R186" s="426">
        <v>117.815433</v>
      </c>
      <c r="S186" s="389">
        <v>23.279086</v>
      </c>
      <c r="T186" s="390">
        <v>0.94255100000000003</v>
      </c>
      <c r="U186" s="427">
        <v>1.0771310000000001</v>
      </c>
      <c r="V186" s="389">
        <v>117.482387</v>
      </c>
      <c r="W186" s="390">
        <v>2.7523849999999999</v>
      </c>
      <c r="X186" s="426">
        <v>117.14970599999999</v>
      </c>
      <c r="Y186" s="389">
        <v>22.319219</v>
      </c>
      <c r="Z186" s="390">
        <v>0.902501</v>
      </c>
      <c r="AA186" s="427">
        <v>0.99467799999999995</v>
      </c>
    </row>
    <row r="187" spans="2:27" s="421" customFormat="1" ht="15.75" customHeight="1">
      <c r="B187" s="903"/>
      <c r="C187" s="401" t="s">
        <v>507</v>
      </c>
      <c r="D187" s="389">
        <v>0.20268700000000001</v>
      </c>
      <c r="E187" s="390">
        <v>0</v>
      </c>
      <c r="F187" s="426">
        <v>0.13650699999999999</v>
      </c>
      <c r="G187" s="389">
        <v>1.2008E-2</v>
      </c>
      <c r="H187" s="390">
        <v>0</v>
      </c>
      <c r="I187" s="427">
        <v>1.9900000000000001E-4</v>
      </c>
      <c r="J187" s="389">
        <v>0.22326099999999999</v>
      </c>
      <c r="K187" s="390">
        <v>0</v>
      </c>
      <c r="L187" s="426">
        <v>0.15926199999999999</v>
      </c>
      <c r="M187" s="389">
        <v>1.2347E-2</v>
      </c>
      <c r="N187" s="390">
        <v>0</v>
      </c>
      <c r="O187" s="427">
        <v>1.35E-4</v>
      </c>
      <c r="P187" s="389">
        <v>0.18462500000000001</v>
      </c>
      <c r="Q187" s="390">
        <v>0</v>
      </c>
      <c r="R187" s="426">
        <v>0.124934</v>
      </c>
      <c r="S187" s="389">
        <v>1.0411999999999999E-2</v>
      </c>
      <c r="T187" s="390">
        <v>0</v>
      </c>
      <c r="U187" s="427">
        <v>1.0900000000000001E-4</v>
      </c>
      <c r="V187" s="389">
        <v>0</v>
      </c>
      <c r="W187" s="390">
        <v>0</v>
      </c>
      <c r="X187" s="426">
        <v>0</v>
      </c>
      <c r="Y187" s="389">
        <v>0</v>
      </c>
      <c r="Z187" s="390">
        <v>0</v>
      </c>
      <c r="AA187" s="427">
        <v>0</v>
      </c>
    </row>
    <row r="188" spans="2:27" s="421" customFormat="1" ht="15.75" customHeight="1">
      <c r="B188" s="903"/>
      <c r="C188" s="401" t="s">
        <v>508</v>
      </c>
      <c r="D188" s="389">
        <v>33.558743999999997</v>
      </c>
      <c r="E188" s="390">
        <v>0.55079599999999995</v>
      </c>
      <c r="F188" s="426">
        <v>32.847617999999997</v>
      </c>
      <c r="G188" s="389">
        <v>3.7007400000000001</v>
      </c>
      <c r="H188" s="390">
        <v>3.8517999999999997E-2</v>
      </c>
      <c r="I188" s="427">
        <v>0.40984900000000002</v>
      </c>
      <c r="J188" s="389">
        <v>33.828707000000001</v>
      </c>
      <c r="K188" s="390">
        <v>0.31224400000000002</v>
      </c>
      <c r="L188" s="426">
        <v>32.748702000000002</v>
      </c>
      <c r="M188" s="389">
        <v>4.0488989999999996</v>
      </c>
      <c r="N188" s="390">
        <v>2.5125999999999999E-2</v>
      </c>
      <c r="O188" s="427">
        <v>0.28194000000000002</v>
      </c>
      <c r="P188" s="389">
        <v>33.354298</v>
      </c>
      <c r="Q188" s="390">
        <v>0.29757400000000001</v>
      </c>
      <c r="R188" s="426">
        <v>32.715558999999999</v>
      </c>
      <c r="S188" s="389">
        <v>10.826936</v>
      </c>
      <c r="T188" s="390">
        <v>2.3414999999999998E-2</v>
      </c>
      <c r="U188" s="427">
        <v>0.39496999999999999</v>
      </c>
      <c r="V188" s="389">
        <v>8.3975000000000009</v>
      </c>
      <c r="W188" s="390">
        <v>0.26023800000000002</v>
      </c>
      <c r="X188" s="426">
        <v>7.6296200000000001</v>
      </c>
      <c r="Y188" s="389">
        <v>1.3655090000000001</v>
      </c>
      <c r="Z188" s="390">
        <v>2.4150999999999999E-2</v>
      </c>
      <c r="AA188" s="427">
        <v>0.25719399999999998</v>
      </c>
    </row>
    <row r="189" spans="2:27" s="421" customFormat="1" ht="15.75" customHeight="1">
      <c r="B189" s="903"/>
      <c r="C189" s="402" t="s">
        <v>509</v>
      </c>
      <c r="D189" s="389">
        <v>8.83E-4</v>
      </c>
      <c r="E189" s="390">
        <v>5.2899999999999996E-4</v>
      </c>
      <c r="F189" s="426">
        <v>8.83E-4</v>
      </c>
      <c r="G189" s="389">
        <v>2.2330000000000002E-3</v>
      </c>
      <c r="H189" s="390">
        <v>1.2620000000000001E-3</v>
      </c>
      <c r="I189" s="427">
        <v>4.5100000000000001E-4</v>
      </c>
      <c r="J189" s="389">
        <v>3.3190999999999998E-2</v>
      </c>
      <c r="K189" s="390">
        <v>9.2599999999999996E-4</v>
      </c>
      <c r="L189" s="426">
        <v>3.2707E-2</v>
      </c>
      <c r="M189" s="389">
        <v>1.6337000000000001E-2</v>
      </c>
      <c r="N189" s="390">
        <v>1.2650000000000001E-3</v>
      </c>
      <c r="O189" s="427">
        <v>1.616E-3</v>
      </c>
      <c r="P189" s="389">
        <v>4.3165430000000002</v>
      </c>
      <c r="Q189" s="390">
        <v>1.5690000000000001E-3</v>
      </c>
      <c r="R189" s="426">
        <v>4.3155669999999997</v>
      </c>
      <c r="S189" s="389">
        <v>7.5510919999999997</v>
      </c>
      <c r="T189" s="390">
        <v>1.8649999999999999E-3</v>
      </c>
      <c r="U189" s="427">
        <v>8.5820999999999995E-2</v>
      </c>
      <c r="V189" s="389">
        <v>8.5499999999999997E-4</v>
      </c>
      <c r="W189" s="390">
        <v>6.6600000000000003E-4</v>
      </c>
      <c r="X189" s="426">
        <v>8.5499999999999997E-4</v>
      </c>
      <c r="Y189" s="389">
        <v>2.4940000000000001E-3</v>
      </c>
      <c r="Z189" s="390">
        <v>1.786E-3</v>
      </c>
      <c r="AA189" s="427">
        <v>6.9099999999999999E-4</v>
      </c>
    </row>
    <row r="190" spans="2:27" s="421" customFormat="1" ht="15.75" customHeight="1">
      <c r="B190" s="903"/>
      <c r="C190" s="403" t="s">
        <v>510</v>
      </c>
      <c r="D190" s="389">
        <v>33.557861000000003</v>
      </c>
      <c r="E190" s="390">
        <v>0.55026699999999995</v>
      </c>
      <c r="F190" s="426">
        <v>32.846735000000002</v>
      </c>
      <c r="G190" s="389">
        <v>3.6985070000000002</v>
      </c>
      <c r="H190" s="390">
        <v>3.7255999999999997E-2</v>
      </c>
      <c r="I190" s="427">
        <v>0.40939799999999998</v>
      </c>
      <c r="J190" s="389">
        <v>33.795515999999999</v>
      </c>
      <c r="K190" s="390">
        <v>0.31131799999999998</v>
      </c>
      <c r="L190" s="426">
        <v>32.715994999999999</v>
      </c>
      <c r="M190" s="389">
        <v>4.0325620000000004</v>
      </c>
      <c r="N190" s="390">
        <v>2.3861E-2</v>
      </c>
      <c r="O190" s="427">
        <v>0.28032400000000002</v>
      </c>
      <c r="P190" s="389">
        <v>29.037755000000001</v>
      </c>
      <c r="Q190" s="390">
        <v>0.29600500000000002</v>
      </c>
      <c r="R190" s="426">
        <v>28.399992000000001</v>
      </c>
      <c r="S190" s="389">
        <v>3.2758440000000002</v>
      </c>
      <c r="T190" s="390">
        <v>2.155E-2</v>
      </c>
      <c r="U190" s="427">
        <v>0.30914900000000001</v>
      </c>
      <c r="V190" s="389">
        <v>8.3966449999999995</v>
      </c>
      <c r="W190" s="390">
        <v>0.25957200000000002</v>
      </c>
      <c r="X190" s="426">
        <v>7.6287649999999996</v>
      </c>
      <c r="Y190" s="389">
        <v>1.3630150000000001</v>
      </c>
      <c r="Z190" s="390">
        <v>2.2364999999999999E-2</v>
      </c>
      <c r="AA190" s="427">
        <v>0.25650299999999998</v>
      </c>
    </row>
    <row r="191" spans="2:27" s="421" customFormat="1" ht="15.75" customHeight="1">
      <c r="B191" s="903"/>
      <c r="C191" s="396" t="s">
        <v>488</v>
      </c>
      <c r="D191" s="389">
        <v>4.1111199999999997</v>
      </c>
      <c r="E191" s="390">
        <v>0</v>
      </c>
      <c r="F191" s="426">
        <v>4.1111199999999997</v>
      </c>
      <c r="G191" s="389">
        <v>10.277799999999999</v>
      </c>
      <c r="H191" s="390">
        <v>0</v>
      </c>
      <c r="I191" s="427">
        <v>0</v>
      </c>
      <c r="J191" s="389">
        <v>5.31E-4</v>
      </c>
      <c r="K191" s="390">
        <v>0</v>
      </c>
      <c r="L191" s="426">
        <v>5.31E-4</v>
      </c>
      <c r="M191" s="389">
        <v>1.328E-3</v>
      </c>
      <c r="N191" s="390">
        <v>0</v>
      </c>
      <c r="O191" s="427">
        <v>0</v>
      </c>
      <c r="P191" s="389">
        <v>0</v>
      </c>
      <c r="Q191" s="390">
        <v>0</v>
      </c>
      <c r="R191" s="426">
        <v>0</v>
      </c>
      <c r="S191" s="389">
        <v>0</v>
      </c>
      <c r="T191" s="390">
        <v>0</v>
      </c>
      <c r="U191" s="427">
        <v>0</v>
      </c>
      <c r="V191" s="389">
        <v>45.916837999999998</v>
      </c>
      <c r="W191" s="390">
        <v>0</v>
      </c>
      <c r="X191" s="426">
        <v>45.916837999999998</v>
      </c>
      <c r="Y191" s="389">
        <v>87.849181000000002</v>
      </c>
      <c r="Z191" s="390">
        <v>0</v>
      </c>
      <c r="AA191" s="427">
        <v>0</v>
      </c>
    </row>
    <row r="192" spans="2:27" ht="15.75" hidden="1" customHeight="1">
      <c r="B192" s="903"/>
      <c r="C192" s="405"/>
      <c r="D192" s="398"/>
      <c r="E192" s="406"/>
      <c r="F192" s="428"/>
      <c r="G192" s="398"/>
      <c r="H192" s="406"/>
      <c r="I192" s="429"/>
      <c r="J192" s="398"/>
      <c r="K192" s="406"/>
      <c r="L192" s="428"/>
      <c r="M192" s="398"/>
      <c r="N192" s="406"/>
      <c r="O192" s="429"/>
      <c r="P192" s="398"/>
      <c r="Q192" s="406"/>
      <c r="R192" s="428"/>
      <c r="S192" s="398"/>
      <c r="T192" s="406"/>
      <c r="U192" s="429"/>
      <c r="V192" s="398"/>
      <c r="W192" s="406"/>
      <c r="X192" s="428"/>
      <c r="Y192" s="398"/>
      <c r="Z192" s="406"/>
      <c r="AA192" s="429"/>
    </row>
    <row r="193" spans="2:27" s="421" customFormat="1" ht="15.75" customHeight="1">
      <c r="B193" s="903"/>
      <c r="C193" s="408" t="s">
        <v>511</v>
      </c>
      <c r="D193" s="430"/>
      <c r="E193" s="431"/>
      <c r="F193" s="432"/>
      <c r="G193" s="430"/>
      <c r="H193" s="431"/>
      <c r="I193" s="433"/>
      <c r="J193" s="430"/>
      <c r="K193" s="431"/>
      <c r="L193" s="432"/>
      <c r="M193" s="430"/>
      <c r="N193" s="431"/>
      <c r="O193" s="433"/>
      <c r="P193" s="430"/>
      <c r="Q193" s="431"/>
      <c r="R193" s="432"/>
      <c r="S193" s="430"/>
      <c r="T193" s="431"/>
      <c r="U193" s="433"/>
      <c r="V193" s="430"/>
      <c r="W193" s="431"/>
      <c r="X193" s="432"/>
      <c r="Y193" s="430"/>
      <c r="Z193" s="431"/>
      <c r="AA193" s="433"/>
    </row>
    <row r="194" spans="2:27" s="421" customFormat="1" ht="19.5" customHeight="1" thickBot="1">
      <c r="B194" s="904"/>
      <c r="C194" s="414" t="s">
        <v>515</v>
      </c>
      <c r="D194" s="434"/>
      <c r="E194" s="435"/>
      <c r="F194" s="436"/>
      <c r="G194" s="434"/>
      <c r="H194" s="435"/>
      <c r="I194" s="437"/>
      <c r="J194" s="434"/>
      <c r="K194" s="435"/>
      <c r="L194" s="436"/>
      <c r="M194" s="434"/>
      <c r="N194" s="435"/>
      <c r="O194" s="437"/>
      <c r="P194" s="434"/>
      <c r="Q194" s="435"/>
      <c r="R194" s="436"/>
      <c r="S194" s="434"/>
      <c r="T194" s="435"/>
      <c r="U194" s="437"/>
      <c r="V194" s="434"/>
      <c r="W194" s="435"/>
      <c r="X194" s="436"/>
      <c r="Y194" s="434"/>
      <c r="Z194" s="435"/>
      <c r="AA194" s="437"/>
    </row>
    <row r="195" spans="2:27" s="421" customFormat="1" ht="17.25" customHeight="1">
      <c r="B195" s="369"/>
      <c r="C195" s="340"/>
      <c r="D195" s="369" t="s">
        <v>491</v>
      </c>
      <c r="E195" s="340"/>
      <c r="F195" s="340"/>
      <c r="G195" s="340"/>
      <c r="H195" s="340"/>
      <c r="I195" s="340"/>
      <c r="J195" s="340"/>
      <c r="K195" s="340"/>
      <c r="L195" s="340"/>
      <c r="M195" s="340"/>
      <c r="N195" s="340"/>
      <c r="O195" s="340"/>
      <c r="P195" s="340"/>
      <c r="Q195" s="340"/>
      <c r="R195" s="340"/>
      <c r="S195" s="340"/>
      <c r="T195" s="340"/>
      <c r="U195" s="340"/>
    </row>
    <row r="196" spans="2:27" s="421" customFormat="1" ht="22.5">
      <c r="B196" s="438"/>
      <c r="D196" s="439"/>
      <c r="E196" s="439"/>
      <c r="F196" s="439"/>
      <c r="G196" s="439"/>
      <c r="H196" s="439"/>
      <c r="I196" s="439"/>
      <c r="J196" s="439"/>
      <c r="K196" s="439"/>
      <c r="L196" s="439"/>
      <c r="M196" s="439"/>
      <c r="N196" s="439"/>
      <c r="O196" s="439"/>
      <c r="P196" s="340"/>
      <c r="Q196" s="340"/>
      <c r="R196" s="340"/>
      <c r="S196" s="340"/>
      <c r="T196" s="340"/>
      <c r="U196" s="340"/>
    </row>
    <row r="197" spans="2:27" s="421" customFormat="1" ht="23.25" thickBot="1">
      <c r="B197" s="438"/>
      <c r="D197" s="439"/>
      <c r="E197" s="439"/>
      <c r="F197" s="439"/>
      <c r="G197" s="439"/>
      <c r="H197" s="439"/>
      <c r="I197" s="439"/>
      <c r="J197" s="439"/>
      <c r="K197" s="439"/>
      <c r="L197" s="439"/>
      <c r="M197" s="439"/>
      <c r="N197" s="439"/>
      <c r="O197" s="439"/>
      <c r="P197" s="340"/>
      <c r="Q197" s="340"/>
      <c r="R197" s="340"/>
      <c r="S197" s="340"/>
      <c r="T197" s="340"/>
      <c r="U197" s="340"/>
    </row>
    <row r="198" spans="2:27" s="421" customFormat="1" ht="32.25" customHeight="1" thickBot="1">
      <c r="B198" s="338"/>
      <c r="C198" s="342"/>
      <c r="D198" s="891" t="s">
        <v>498</v>
      </c>
      <c r="E198" s="892"/>
      <c r="F198" s="892"/>
      <c r="G198" s="892"/>
      <c r="H198" s="892"/>
      <c r="I198" s="892"/>
      <c r="J198" s="892"/>
      <c r="K198" s="892"/>
      <c r="L198" s="892"/>
      <c r="M198" s="892"/>
      <c r="N198" s="892"/>
      <c r="O198" s="892"/>
      <c r="P198" s="892" t="str">
        <f>D198</f>
        <v>IRB Approach</v>
      </c>
      <c r="Q198" s="892"/>
      <c r="R198" s="892"/>
      <c r="S198" s="892"/>
      <c r="T198" s="892"/>
      <c r="U198" s="892"/>
      <c r="V198" s="892"/>
      <c r="W198" s="892"/>
      <c r="X198" s="892"/>
      <c r="Y198" s="892"/>
      <c r="Z198" s="892"/>
      <c r="AA198" s="893"/>
    </row>
    <row r="199" spans="2:27" s="421" customFormat="1" ht="32.25" customHeight="1" thickBot="1">
      <c r="B199" s="338"/>
      <c r="C199" s="342"/>
      <c r="D199" s="891" t="s">
        <v>12</v>
      </c>
      <c r="E199" s="892"/>
      <c r="F199" s="892"/>
      <c r="G199" s="892"/>
      <c r="H199" s="892"/>
      <c r="I199" s="893"/>
      <c r="J199" s="891" t="s">
        <v>13</v>
      </c>
      <c r="K199" s="892"/>
      <c r="L199" s="892"/>
      <c r="M199" s="892"/>
      <c r="N199" s="892"/>
      <c r="O199" s="893"/>
      <c r="P199" s="891" t="s">
        <v>14</v>
      </c>
      <c r="Q199" s="892"/>
      <c r="R199" s="892"/>
      <c r="S199" s="892"/>
      <c r="T199" s="892"/>
      <c r="U199" s="893"/>
      <c r="V199" s="891" t="s">
        <v>15</v>
      </c>
      <c r="W199" s="892"/>
      <c r="X199" s="892"/>
      <c r="Y199" s="892"/>
      <c r="Z199" s="892"/>
      <c r="AA199" s="893"/>
    </row>
    <row r="200" spans="2:27" s="421" customFormat="1" ht="51" customHeight="1">
      <c r="B200" s="345"/>
      <c r="C200" s="342"/>
      <c r="D200" s="894" t="s">
        <v>468</v>
      </c>
      <c r="E200" s="913"/>
      <c r="F200" s="914" t="s">
        <v>469</v>
      </c>
      <c r="G200" s="916" t="s">
        <v>470</v>
      </c>
      <c r="H200" s="917"/>
      <c r="I200" s="918" t="s">
        <v>471</v>
      </c>
      <c r="J200" s="894" t="s">
        <v>468</v>
      </c>
      <c r="K200" s="913"/>
      <c r="L200" s="914" t="s">
        <v>469</v>
      </c>
      <c r="M200" s="916" t="s">
        <v>470</v>
      </c>
      <c r="N200" s="917"/>
      <c r="O200" s="918" t="s">
        <v>471</v>
      </c>
      <c r="P200" s="894" t="s">
        <v>468</v>
      </c>
      <c r="Q200" s="913"/>
      <c r="R200" s="914" t="s">
        <v>469</v>
      </c>
      <c r="S200" s="916" t="s">
        <v>470</v>
      </c>
      <c r="T200" s="917"/>
      <c r="U200" s="918" t="s">
        <v>471</v>
      </c>
      <c r="V200" s="894" t="s">
        <v>468</v>
      </c>
      <c r="W200" s="913"/>
      <c r="X200" s="914" t="s">
        <v>469</v>
      </c>
      <c r="Y200" s="916" t="s">
        <v>470</v>
      </c>
      <c r="Z200" s="917"/>
      <c r="AA200" s="918" t="s">
        <v>471</v>
      </c>
    </row>
    <row r="201" spans="2:27" s="421" customFormat="1" ht="33" customHeight="1" thickBot="1">
      <c r="B201" s="422">
        <v>8</v>
      </c>
      <c r="C201" s="346" t="s">
        <v>11</v>
      </c>
      <c r="D201" s="386"/>
      <c r="E201" s="387" t="s">
        <v>499</v>
      </c>
      <c r="F201" s="915"/>
      <c r="G201" s="386"/>
      <c r="H201" s="387" t="s">
        <v>499</v>
      </c>
      <c r="I201" s="919"/>
      <c r="J201" s="386"/>
      <c r="K201" s="387" t="s">
        <v>499</v>
      </c>
      <c r="L201" s="915"/>
      <c r="M201" s="386"/>
      <c r="N201" s="387" t="s">
        <v>499</v>
      </c>
      <c r="O201" s="919"/>
      <c r="P201" s="386"/>
      <c r="Q201" s="387" t="s">
        <v>499</v>
      </c>
      <c r="R201" s="915"/>
      <c r="S201" s="386"/>
      <c r="T201" s="387" t="s">
        <v>499</v>
      </c>
      <c r="U201" s="919"/>
      <c r="V201" s="386"/>
      <c r="W201" s="387" t="s">
        <v>499</v>
      </c>
      <c r="X201" s="915"/>
      <c r="Y201" s="386"/>
      <c r="Z201" s="387" t="s">
        <v>499</v>
      </c>
      <c r="AA201" s="919"/>
    </row>
    <row r="202" spans="2:27" s="421" customFormat="1" ht="15.75" customHeight="1">
      <c r="B202" s="902" t="s">
        <v>709</v>
      </c>
      <c r="C202" s="388" t="s">
        <v>500</v>
      </c>
      <c r="D202" s="389">
        <v>0</v>
      </c>
      <c r="E202" s="390">
        <v>0</v>
      </c>
      <c r="F202" s="423">
        <v>0</v>
      </c>
      <c r="G202" s="424">
        <v>0</v>
      </c>
      <c r="H202" s="393">
        <v>0</v>
      </c>
      <c r="I202" s="425">
        <v>0</v>
      </c>
      <c r="J202" s="389">
        <v>0</v>
      </c>
      <c r="K202" s="390">
        <v>0</v>
      </c>
      <c r="L202" s="423">
        <v>0</v>
      </c>
      <c r="M202" s="424">
        <v>0</v>
      </c>
      <c r="N202" s="393">
        <v>0</v>
      </c>
      <c r="O202" s="425">
        <v>0</v>
      </c>
      <c r="P202" s="389">
        <v>0</v>
      </c>
      <c r="Q202" s="390">
        <v>0</v>
      </c>
      <c r="R202" s="423">
        <v>0</v>
      </c>
      <c r="S202" s="424">
        <v>0</v>
      </c>
      <c r="T202" s="393">
        <v>0</v>
      </c>
      <c r="U202" s="425">
        <v>0</v>
      </c>
      <c r="V202" s="389">
        <v>0</v>
      </c>
      <c r="W202" s="390">
        <v>0</v>
      </c>
      <c r="X202" s="423">
        <v>0</v>
      </c>
      <c r="Y202" s="424">
        <v>0</v>
      </c>
      <c r="Z202" s="393">
        <v>0</v>
      </c>
      <c r="AA202" s="425">
        <v>0</v>
      </c>
    </row>
    <row r="203" spans="2:27" s="421" customFormat="1" ht="15.75" customHeight="1">
      <c r="B203" s="903"/>
      <c r="C203" s="395" t="s">
        <v>478</v>
      </c>
      <c r="D203" s="389">
        <v>24.052766999999999</v>
      </c>
      <c r="E203" s="390">
        <v>1E-3</v>
      </c>
      <c r="F203" s="426">
        <v>0.50637299999999996</v>
      </c>
      <c r="G203" s="389">
        <v>0.25688899999999998</v>
      </c>
      <c r="H203" s="390">
        <v>2.5000000000000001E-4</v>
      </c>
      <c r="I203" s="427">
        <v>1.7949999999999999E-3</v>
      </c>
      <c r="J203" s="389">
        <v>16.617011000000002</v>
      </c>
      <c r="K203" s="390">
        <v>1E-3</v>
      </c>
      <c r="L203" s="426">
        <v>0.52663199999999999</v>
      </c>
      <c r="M203" s="389">
        <v>0.37444699999999997</v>
      </c>
      <c r="N203" s="390">
        <v>2.5000000000000001E-4</v>
      </c>
      <c r="O203" s="427">
        <v>1.477E-3</v>
      </c>
      <c r="P203" s="389">
        <v>16.636973000000001</v>
      </c>
      <c r="Q203" s="390">
        <v>1E-3</v>
      </c>
      <c r="R203" s="426">
        <v>0.54948900000000001</v>
      </c>
      <c r="S203" s="389">
        <v>0.390733</v>
      </c>
      <c r="T203" s="390">
        <v>2.5000000000000001E-4</v>
      </c>
      <c r="U203" s="427">
        <v>1.8810000000000001E-3</v>
      </c>
      <c r="V203" s="389">
        <v>16.588784</v>
      </c>
      <c r="W203" s="390">
        <v>1E-3</v>
      </c>
      <c r="X203" s="426">
        <v>0.56617399999999996</v>
      </c>
      <c r="Y203" s="389">
        <v>0.40405099999999999</v>
      </c>
      <c r="Z203" s="390">
        <v>1.085E-3</v>
      </c>
      <c r="AA203" s="427">
        <v>1.743E-3</v>
      </c>
    </row>
    <row r="204" spans="2:27" s="421" customFormat="1" ht="15.6" customHeight="1">
      <c r="B204" s="903"/>
      <c r="C204" s="396" t="s">
        <v>501</v>
      </c>
      <c r="D204" s="389">
        <v>325.14488299999999</v>
      </c>
      <c r="E204" s="390">
        <v>0</v>
      </c>
      <c r="F204" s="426">
        <v>159.066767</v>
      </c>
      <c r="G204" s="389">
        <v>96.268524999999997</v>
      </c>
      <c r="H204" s="390">
        <v>0</v>
      </c>
      <c r="I204" s="427">
        <v>1.7409840000000001</v>
      </c>
      <c r="J204" s="389">
        <v>316.21500400000002</v>
      </c>
      <c r="K204" s="390">
        <v>0</v>
      </c>
      <c r="L204" s="426">
        <v>161.34895</v>
      </c>
      <c r="M204" s="389">
        <v>90.533102</v>
      </c>
      <c r="N204" s="390">
        <v>0</v>
      </c>
      <c r="O204" s="427">
        <v>2.3505240000000001</v>
      </c>
      <c r="P204" s="389">
        <v>277.301355</v>
      </c>
      <c r="Q204" s="390">
        <v>0</v>
      </c>
      <c r="R204" s="426">
        <v>131.75976399999999</v>
      </c>
      <c r="S204" s="389">
        <v>74.660240999999999</v>
      </c>
      <c r="T204" s="390">
        <v>0</v>
      </c>
      <c r="U204" s="427">
        <v>1.9690270000000001</v>
      </c>
      <c r="V204" s="389">
        <v>269.07911100000001</v>
      </c>
      <c r="W204" s="390">
        <v>0</v>
      </c>
      <c r="X204" s="426">
        <v>125.100998</v>
      </c>
      <c r="Y204" s="389">
        <v>82.417051000000001</v>
      </c>
      <c r="Z204" s="390">
        <v>0</v>
      </c>
      <c r="AA204" s="427">
        <v>2.4947550000000001</v>
      </c>
    </row>
    <row r="205" spans="2:27" s="421" customFormat="1" ht="15.75" customHeight="1">
      <c r="B205" s="903"/>
      <c r="C205" s="397" t="s">
        <v>502</v>
      </c>
      <c r="D205" s="389">
        <v>77.598055000000002</v>
      </c>
      <c r="E205" s="390">
        <v>0</v>
      </c>
      <c r="F205" s="426">
        <v>65.933583999999996</v>
      </c>
      <c r="G205" s="389">
        <v>29.154730000000001</v>
      </c>
      <c r="H205" s="390">
        <v>0</v>
      </c>
      <c r="I205" s="427">
        <v>0.61540099999999998</v>
      </c>
      <c r="J205" s="389">
        <v>59.045423999999997</v>
      </c>
      <c r="K205" s="390">
        <v>0</v>
      </c>
      <c r="L205" s="426">
        <v>56.041296000000003</v>
      </c>
      <c r="M205" s="389">
        <v>22.895727999999998</v>
      </c>
      <c r="N205" s="390">
        <v>0</v>
      </c>
      <c r="O205" s="427">
        <v>1.227681</v>
      </c>
      <c r="P205" s="389">
        <v>34.914938999999997</v>
      </c>
      <c r="Q205" s="390">
        <v>0</v>
      </c>
      <c r="R205" s="426">
        <v>34.388539999999999</v>
      </c>
      <c r="S205" s="389">
        <v>12.262513999999999</v>
      </c>
      <c r="T205" s="390">
        <v>0</v>
      </c>
      <c r="U205" s="427">
        <v>0.95074899999999996</v>
      </c>
      <c r="V205" s="389">
        <v>33.079920999999999</v>
      </c>
      <c r="W205" s="390">
        <v>0</v>
      </c>
      <c r="X205" s="426">
        <v>32.403592000000003</v>
      </c>
      <c r="Y205" s="389">
        <v>12.886323000000001</v>
      </c>
      <c r="Z205" s="390">
        <v>0</v>
      </c>
      <c r="AA205" s="427">
        <v>1.551258</v>
      </c>
    </row>
    <row r="206" spans="2:27" s="421" customFormat="1" ht="15.75" customHeight="1">
      <c r="B206" s="903"/>
      <c r="C206" s="397" t="s">
        <v>503</v>
      </c>
      <c r="D206" s="389">
        <v>0</v>
      </c>
      <c r="E206" s="390">
        <v>0</v>
      </c>
      <c r="F206" s="426">
        <v>0</v>
      </c>
      <c r="G206" s="389">
        <v>0</v>
      </c>
      <c r="H206" s="390">
        <v>0</v>
      </c>
      <c r="I206" s="427">
        <v>0</v>
      </c>
      <c r="J206" s="389">
        <v>0</v>
      </c>
      <c r="K206" s="390">
        <v>0</v>
      </c>
      <c r="L206" s="426">
        <v>0</v>
      </c>
      <c r="M206" s="389">
        <v>0</v>
      </c>
      <c r="N206" s="390">
        <v>0</v>
      </c>
      <c r="O206" s="427">
        <v>0</v>
      </c>
      <c r="P206" s="389">
        <v>0</v>
      </c>
      <c r="Q206" s="390">
        <v>0</v>
      </c>
      <c r="R206" s="426">
        <v>0</v>
      </c>
      <c r="S206" s="389">
        <v>0</v>
      </c>
      <c r="T206" s="390">
        <v>0</v>
      </c>
      <c r="U206" s="427">
        <v>0</v>
      </c>
      <c r="V206" s="389">
        <v>0</v>
      </c>
      <c r="W206" s="390">
        <v>0</v>
      </c>
      <c r="X206" s="426">
        <v>0</v>
      </c>
      <c r="Y206" s="389">
        <v>0</v>
      </c>
      <c r="Z206" s="390">
        <v>0</v>
      </c>
      <c r="AA206" s="427">
        <v>0</v>
      </c>
    </row>
    <row r="207" spans="2:27" s="421" customFormat="1" ht="15.75" customHeight="1">
      <c r="B207" s="903"/>
      <c r="C207" s="396" t="s">
        <v>481</v>
      </c>
      <c r="D207" s="389">
        <v>0.149149</v>
      </c>
      <c r="E207" s="390">
        <v>3.0440999999999999E-2</v>
      </c>
      <c r="F207" s="426">
        <v>0.148058</v>
      </c>
      <c r="G207" s="389">
        <v>3.1060999999999998E-2</v>
      </c>
      <c r="H207" s="390">
        <v>5.5380000000000004E-3</v>
      </c>
      <c r="I207" s="427">
        <v>1.719E-2</v>
      </c>
      <c r="J207" s="389">
        <v>0.231906</v>
      </c>
      <c r="K207" s="390">
        <v>2.6866000000000001E-2</v>
      </c>
      <c r="L207" s="426">
        <v>0.230712</v>
      </c>
      <c r="M207" s="389">
        <v>3.9967999999999997E-2</v>
      </c>
      <c r="N207" s="390">
        <v>4.3169999999999997E-3</v>
      </c>
      <c r="O207" s="427">
        <v>1.6764999999999999E-2</v>
      </c>
      <c r="P207" s="389">
        <v>0.37075000000000002</v>
      </c>
      <c r="Q207" s="390">
        <v>2.7591000000000001E-2</v>
      </c>
      <c r="R207" s="426">
        <v>0.35982999999999998</v>
      </c>
      <c r="S207" s="389">
        <v>0.15790299999999999</v>
      </c>
      <c r="T207" s="390">
        <v>4.4200000000000003E-3</v>
      </c>
      <c r="U207" s="427">
        <v>2.5062999999999998E-2</v>
      </c>
      <c r="V207" s="389">
        <v>0.31307800000000002</v>
      </c>
      <c r="W207" s="390">
        <v>2.8709999999999999E-2</v>
      </c>
      <c r="X207" s="426">
        <v>0.30191899999999999</v>
      </c>
      <c r="Y207" s="389">
        <v>0.12991</v>
      </c>
      <c r="Z207" s="390">
        <v>4.5059999999999996E-3</v>
      </c>
      <c r="AA207" s="427">
        <v>1.7299999999999999E-2</v>
      </c>
    </row>
    <row r="208" spans="2:27" s="421" customFormat="1" ht="15.75" customHeight="1">
      <c r="B208" s="903"/>
      <c r="C208" s="401" t="s">
        <v>504</v>
      </c>
      <c r="D208" s="389">
        <v>2.0799999999999999E-2</v>
      </c>
      <c r="E208" s="390">
        <v>0</v>
      </c>
      <c r="F208" s="426">
        <v>2.0799999999999999E-2</v>
      </c>
      <c r="G208" s="389">
        <v>1.601E-3</v>
      </c>
      <c r="H208" s="390">
        <v>0</v>
      </c>
      <c r="I208" s="427">
        <v>2.1999999999999999E-5</v>
      </c>
      <c r="J208" s="389">
        <v>0.12728</v>
      </c>
      <c r="K208" s="390">
        <v>0</v>
      </c>
      <c r="L208" s="426">
        <v>0.12728</v>
      </c>
      <c r="M208" s="389">
        <v>1.5403E-2</v>
      </c>
      <c r="N208" s="390">
        <v>0</v>
      </c>
      <c r="O208" s="427">
        <v>1.0560000000000001E-3</v>
      </c>
      <c r="P208" s="389">
        <v>0.30283900000000002</v>
      </c>
      <c r="Q208" s="390">
        <v>0</v>
      </c>
      <c r="R208" s="426">
        <v>0.30283900000000002</v>
      </c>
      <c r="S208" s="389">
        <v>0.143846</v>
      </c>
      <c r="T208" s="390">
        <v>0</v>
      </c>
      <c r="U208" s="427">
        <v>9.2960000000000004E-3</v>
      </c>
      <c r="V208" s="389">
        <v>0.23943</v>
      </c>
      <c r="W208" s="390">
        <v>0</v>
      </c>
      <c r="X208" s="426">
        <v>0.23943</v>
      </c>
      <c r="Y208" s="389">
        <v>0.114398</v>
      </c>
      <c r="Z208" s="390">
        <v>0</v>
      </c>
      <c r="AA208" s="427">
        <v>8.4099999999999995E-4</v>
      </c>
    </row>
    <row r="209" spans="2:27" s="421" customFormat="1" ht="15.75" customHeight="1">
      <c r="B209" s="903"/>
      <c r="C209" s="402" t="s">
        <v>505</v>
      </c>
      <c r="D209" s="389">
        <v>0</v>
      </c>
      <c r="E209" s="390">
        <v>0</v>
      </c>
      <c r="F209" s="426">
        <v>0</v>
      </c>
      <c r="G209" s="389">
        <v>0</v>
      </c>
      <c r="H209" s="390">
        <v>0</v>
      </c>
      <c r="I209" s="427">
        <v>0</v>
      </c>
      <c r="J209" s="389">
        <v>0</v>
      </c>
      <c r="K209" s="390">
        <v>0</v>
      </c>
      <c r="L209" s="426">
        <v>0</v>
      </c>
      <c r="M209" s="389">
        <v>0</v>
      </c>
      <c r="N209" s="390">
        <v>0</v>
      </c>
      <c r="O209" s="427">
        <v>0</v>
      </c>
      <c r="P209" s="389">
        <v>0</v>
      </c>
      <c r="Q209" s="390">
        <v>0</v>
      </c>
      <c r="R209" s="426">
        <v>0</v>
      </c>
      <c r="S209" s="389">
        <v>0</v>
      </c>
      <c r="T209" s="390">
        <v>0</v>
      </c>
      <c r="U209" s="427">
        <v>0</v>
      </c>
      <c r="V209" s="389">
        <v>0</v>
      </c>
      <c r="W209" s="390">
        <v>0</v>
      </c>
      <c r="X209" s="426">
        <v>0</v>
      </c>
      <c r="Y209" s="389">
        <v>0</v>
      </c>
      <c r="Z209" s="390">
        <v>0</v>
      </c>
      <c r="AA209" s="427">
        <v>0</v>
      </c>
    </row>
    <row r="210" spans="2:27" s="421" customFormat="1" ht="15.75" customHeight="1">
      <c r="B210" s="903"/>
      <c r="C210" s="402" t="s">
        <v>506</v>
      </c>
      <c r="D210" s="389">
        <v>2.0799999999999999E-2</v>
      </c>
      <c r="E210" s="390">
        <v>0</v>
      </c>
      <c r="F210" s="426">
        <v>2.0799999999999999E-2</v>
      </c>
      <c r="G210" s="389">
        <v>1.601E-3</v>
      </c>
      <c r="H210" s="390">
        <v>0</v>
      </c>
      <c r="I210" s="427">
        <v>2.1999999999999999E-5</v>
      </c>
      <c r="J210" s="389">
        <v>0.12728</v>
      </c>
      <c r="K210" s="390">
        <v>0</v>
      </c>
      <c r="L210" s="426">
        <v>0.12728</v>
      </c>
      <c r="M210" s="389">
        <v>1.5403E-2</v>
      </c>
      <c r="N210" s="390">
        <v>0</v>
      </c>
      <c r="O210" s="427">
        <v>1.0560000000000001E-3</v>
      </c>
      <c r="P210" s="389">
        <v>0.30283900000000002</v>
      </c>
      <c r="Q210" s="390">
        <v>0</v>
      </c>
      <c r="R210" s="426">
        <v>0.30283900000000002</v>
      </c>
      <c r="S210" s="389">
        <v>0.143846</v>
      </c>
      <c r="T210" s="390">
        <v>0</v>
      </c>
      <c r="U210" s="427">
        <v>9.2960000000000004E-3</v>
      </c>
      <c r="V210" s="389">
        <v>0.23943</v>
      </c>
      <c r="W210" s="390">
        <v>0</v>
      </c>
      <c r="X210" s="426">
        <v>0.23943</v>
      </c>
      <c r="Y210" s="389">
        <v>0.114398</v>
      </c>
      <c r="Z210" s="390">
        <v>0</v>
      </c>
      <c r="AA210" s="427">
        <v>8.4099999999999995E-4</v>
      </c>
    </row>
    <row r="211" spans="2:27" s="421" customFormat="1" ht="15.75" customHeight="1">
      <c r="B211" s="903"/>
      <c r="C211" s="401" t="s">
        <v>507</v>
      </c>
      <c r="D211" s="389">
        <v>0</v>
      </c>
      <c r="E211" s="390">
        <v>0</v>
      </c>
      <c r="F211" s="426">
        <v>0</v>
      </c>
      <c r="G211" s="389">
        <v>0</v>
      </c>
      <c r="H211" s="390">
        <v>0</v>
      </c>
      <c r="I211" s="427">
        <v>0</v>
      </c>
      <c r="J211" s="389">
        <v>0</v>
      </c>
      <c r="K211" s="390">
        <v>0</v>
      </c>
      <c r="L211" s="426">
        <v>0</v>
      </c>
      <c r="M211" s="389">
        <v>0</v>
      </c>
      <c r="N211" s="390">
        <v>0</v>
      </c>
      <c r="O211" s="427">
        <v>0</v>
      </c>
      <c r="P211" s="389">
        <v>0</v>
      </c>
      <c r="Q211" s="390">
        <v>0</v>
      </c>
      <c r="R211" s="426">
        <v>0</v>
      </c>
      <c r="S211" s="389">
        <v>0</v>
      </c>
      <c r="T211" s="390">
        <v>0</v>
      </c>
      <c r="U211" s="427">
        <v>0</v>
      </c>
      <c r="V211" s="389">
        <v>0</v>
      </c>
      <c r="W211" s="390">
        <v>0</v>
      </c>
      <c r="X211" s="426">
        <v>0</v>
      </c>
      <c r="Y211" s="389">
        <v>0</v>
      </c>
      <c r="Z211" s="390">
        <v>0</v>
      </c>
      <c r="AA211" s="427">
        <v>0</v>
      </c>
    </row>
    <row r="212" spans="2:27" s="421" customFormat="1" ht="15.75" customHeight="1">
      <c r="B212" s="903"/>
      <c r="C212" s="401" t="s">
        <v>508</v>
      </c>
      <c r="D212" s="389">
        <v>0.12834899999999999</v>
      </c>
      <c r="E212" s="390">
        <v>3.0440999999999999E-2</v>
      </c>
      <c r="F212" s="426">
        <v>0.12725800000000001</v>
      </c>
      <c r="G212" s="389">
        <v>2.946E-2</v>
      </c>
      <c r="H212" s="390">
        <v>5.5380000000000004E-3</v>
      </c>
      <c r="I212" s="427">
        <v>1.7167999999999999E-2</v>
      </c>
      <c r="J212" s="389">
        <v>0.104626</v>
      </c>
      <c r="K212" s="390">
        <v>2.6866000000000001E-2</v>
      </c>
      <c r="L212" s="426">
        <v>0.103432</v>
      </c>
      <c r="M212" s="389">
        <v>2.4565E-2</v>
      </c>
      <c r="N212" s="390">
        <v>4.3169999999999997E-3</v>
      </c>
      <c r="O212" s="427">
        <v>1.5709000000000001E-2</v>
      </c>
      <c r="P212" s="389">
        <v>6.7910999999999999E-2</v>
      </c>
      <c r="Q212" s="390">
        <v>2.7591000000000001E-2</v>
      </c>
      <c r="R212" s="426">
        <v>5.6991E-2</v>
      </c>
      <c r="S212" s="389">
        <v>1.4057E-2</v>
      </c>
      <c r="T212" s="390">
        <v>4.4200000000000003E-3</v>
      </c>
      <c r="U212" s="427">
        <v>1.5767E-2</v>
      </c>
      <c r="V212" s="389">
        <v>7.3648000000000005E-2</v>
      </c>
      <c r="W212" s="390">
        <v>2.8709999999999999E-2</v>
      </c>
      <c r="X212" s="426">
        <v>6.2489000000000003E-2</v>
      </c>
      <c r="Y212" s="389">
        <v>1.5512E-2</v>
      </c>
      <c r="Z212" s="390">
        <v>4.5059999999999996E-3</v>
      </c>
      <c r="AA212" s="427">
        <v>1.6459000000000001E-2</v>
      </c>
    </row>
    <row r="213" spans="2:27" s="421" customFormat="1" ht="15.75" customHeight="1">
      <c r="B213" s="903"/>
      <c r="C213" s="402" t="s">
        <v>509</v>
      </c>
      <c r="D213" s="389">
        <v>2.1100000000000001E-4</v>
      </c>
      <c r="E213" s="390">
        <v>1.5899999999999999E-4</v>
      </c>
      <c r="F213" s="426">
        <v>2.1100000000000001E-4</v>
      </c>
      <c r="G213" s="389">
        <v>6.5300000000000004E-4</v>
      </c>
      <c r="H213" s="390">
        <v>4.5899999999999999E-4</v>
      </c>
      <c r="I213" s="427">
        <v>1.5300000000000001E-4</v>
      </c>
      <c r="J213" s="389">
        <v>3.4099999999999999E-4</v>
      </c>
      <c r="K213" s="390">
        <v>2.8800000000000001E-4</v>
      </c>
      <c r="L213" s="426">
        <v>3.4099999999999999E-4</v>
      </c>
      <c r="M213" s="389">
        <v>5.4600000000000004E-4</v>
      </c>
      <c r="N213" s="390">
        <v>3.4400000000000001E-4</v>
      </c>
      <c r="O213" s="427">
        <v>1.8000000000000001E-4</v>
      </c>
      <c r="P213" s="389">
        <v>4.1300000000000001E-4</v>
      </c>
      <c r="Q213" s="390">
        <v>3.57E-4</v>
      </c>
      <c r="R213" s="426">
        <v>4.1300000000000001E-4</v>
      </c>
      <c r="S213" s="389">
        <v>5.8299999999999997E-4</v>
      </c>
      <c r="T213" s="390">
        <v>3.7399999999999998E-4</v>
      </c>
      <c r="U213" s="427">
        <v>2.1599999999999999E-4</v>
      </c>
      <c r="V213" s="389">
        <v>1.93E-4</v>
      </c>
      <c r="W213" s="390">
        <v>1.35E-4</v>
      </c>
      <c r="X213" s="426">
        <v>1.93E-4</v>
      </c>
      <c r="Y213" s="389">
        <v>5.71E-4</v>
      </c>
      <c r="Z213" s="390">
        <v>3.5399999999999999E-4</v>
      </c>
      <c r="AA213" s="427">
        <v>1.45E-4</v>
      </c>
    </row>
    <row r="214" spans="2:27" s="421" customFormat="1" ht="15.75" customHeight="1">
      <c r="B214" s="903"/>
      <c r="C214" s="403" t="s">
        <v>510</v>
      </c>
      <c r="D214" s="389">
        <v>0.128138</v>
      </c>
      <c r="E214" s="390">
        <v>3.0282E-2</v>
      </c>
      <c r="F214" s="426">
        <v>0.12704699999999999</v>
      </c>
      <c r="G214" s="389">
        <v>2.8806999999999999E-2</v>
      </c>
      <c r="H214" s="390">
        <v>5.0790000000000002E-3</v>
      </c>
      <c r="I214" s="427">
        <v>1.7014999999999999E-2</v>
      </c>
      <c r="J214" s="389">
        <v>0.104285</v>
      </c>
      <c r="K214" s="390">
        <v>2.6578000000000001E-2</v>
      </c>
      <c r="L214" s="426">
        <v>0.103091</v>
      </c>
      <c r="M214" s="389">
        <v>2.4018999999999999E-2</v>
      </c>
      <c r="N214" s="390">
        <v>3.973E-3</v>
      </c>
      <c r="O214" s="427">
        <v>1.5528999999999999E-2</v>
      </c>
      <c r="P214" s="389">
        <v>6.7498000000000002E-2</v>
      </c>
      <c r="Q214" s="390">
        <v>2.7234000000000001E-2</v>
      </c>
      <c r="R214" s="426">
        <v>5.6578000000000003E-2</v>
      </c>
      <c r="S214" s="389">
        <v>1.3474E-2</v>
      </c>
      <c r="T214" s="390">
        <v>4.0460000000000001E-3</v>
      </c>
      <c r="U214" s="427">
        <v>1.5551000000000001E-2</v>
      </c>
      <c r="V214" s="389">
        <v>7.3455000000000006E-2</v>
      </c>
      <c r="W214" s="390">
        <v>2.8575E-2</v>
      </c>
      <c r="X214" s="426">
        <v>6.2295999999999997E-2</v>
      </c>
      <c r="Y214" s="389">
        <v>1.4940999999999999E-2</v>
      </c>
      <c r="Z214" s="390">
        <v>4.1520000000000003E-3</v>
      </c>
      <c r="AA214" s="427">
        <v>1.6313999999999999E-2</v>
      </c>
    </row>
    <row r="215" spans="2:27" s="421" customFormat="1" ht="15.75" customHeight="1">
      <c r="B215" s="903"/>
      <c r="C215" s="396" t="s">
        <v>488</v>
      </c>
      <c r="D215" s="389">
        <v>0</v>
      </c>
      <c r="E215" s="390">
        <v>0</v>
      </c>
      <c r="F215" s="426">
        <v>0</v>
      </c>
      <c r="G215" s="389">
        <v>0</v>
      </c>
      <c r="H215" s="390">
        <v>0</v>
      </c>
      <c r="I215" s="427">
        <v>0</v>
      </c>
      <c r="J215" s="389">
        <v>0</v>
      </c>
      <c r="K215" s="390">
        <v>0</v>
      </c>
      <c r="L215" s="426">
        <v>0</v>
      </c>
      <c r="M215" s="389">
        <v>0</v>
      </c>
      <c r="N215" s="390">
        <v>0</v>
      </c>
      <c r="O215" s="427">
        <v>0</v>
      </c>
      <c r="P215" s="389">
        <v>0</v>
      </c>
      <c r="Q215" s="390">
        <v>0</v>
      </c>
      <c r="R215" s="426">
        <v>0</v>
      </c>
      <c r="S215" s="389">
        <v>0</v>
      </c>
      <c r="T215" s="390">
        <v>0</v>
      </c>
      <c r="U215" s="427">
        <v>0</v>
      </c>
      <c r="V215" s="389">
        <v>0</v>
      </c>
      <c r="W215" s="390">
        <v>0</v>
      </c>
      <c r="X215" s="426">
        <v>0</v>
      </c>
      <c r="Y215" s="389">
        <v>0</v>
      </c>
      <c r="Z215" s="390">
        <v>0</v>
      </c>
      <c r="AA215" s="427">
        <v>0</v>
      </c>
    </row>
    <row r="216" spans="2:27" ht="15.75" hidden="1" customHeight="1">
      <c r="B216" s="903"/>
      <c r="C216" s="405"/>
      <c r="D216" s="398"/>
      <c r="E216" s="406"/>
      <c r="F216" s="428"/>
      <c r="G216" s="398"/>
      <c r="H216" s="406"/>
      <c r="I216" s="429"/>
      <c r="J216" s="398"/>
      <c r="K216" s="406"/>
      <c r="L216" s="428"/>
      <c r="M216" s="398"/>
      <c r="N216" s="406"/>
      <c r="O216" s="429"/>
      <c r="P216" s="398"/>
      <c r="Q216" s="406"/>
      <c r="R216" s="428"/>
      <c r="S216" s="398"/>
      <c r="T216" s="406"/>
      <c r="U216" s="429"/>
      <c r="V216" s="398"/>
      <c r="W216" s="406"/>
      <c r="X216" s="428"/>
      <c r="Y216" s="398"/>
      <c r="Z216" s="406"/>
      <c r="AA216" s="429"/>
    </row>
    <row r="217" spans="2:27" s="421" customFormat="1" ht="15.75" customHeight="1">
      <c r="B217" s="903"/>
      <c r="C217" s="408" t="s">
        <v>511</v>
      </c>
      <c r="D217" s="430"/>
      <c r="E217" s="431"/>
      <c r="F217" s="432"/>
      <c r="G217" s="430"/>
      <c r="H217" s="431"/>
      <c r="I217" s="433"/>
      <c r="J217" s="430"/>
      <c r="K217" s="431"/>
      <c r="L217" s="432"/>
      <c r="M217" s="430"/>
      <c r="N217" s="431"/>
      <c r="O217" s="433"/>
      <c r="P217" s="430"/>
      <c r="Q217" s="431"/>
      <c r="R217" s="432"/>
      <c r="S217" s="430"/>
      <c r="T217" s="431"/>
      <c r="U217" s="433"/>
      <c r="V217" s="430"/>
      <c r="W217" s="431"/>
      <c r="X217" s="432"/>
      <c r="Y217" s="430"/>
      <c r="Z217" s="431"/>
      <c r="AA217" s="433"/>
    </row>
    <row r="218" spans="2:27" s="421" customFormat="1" ht="19.5" customHeight="1" thickBot="1">
      <c r="B218" s="904"/>
      <c r="C218" s="414" t="s">
        <v>515</v>
      </c>
      <c r="D218" s="434"/>
      <c r="E218" s="435"/>
      <c r="F218" s="436"/>
      <c r="G218" s="434"/>
      <c r="H218" s="435"/>
      <c r="I218" s="437"/>
      <c r="J218" s="434"/>
      <c r="K218" s="435"/>
      <c r="L218" s="436"/>
      <c r="M218" s="434"/>
      <c r="N218" s="435"/>
      <c r="O218" s="437"/>
      <c r="P218" s="434"/>
      <c r="Q218" s="435"/>
      <c r="R218" s="436"/>
      <c r="S218" s="434"/>
      <c r="T218" s="435"/>
      <c r="U218" s="437"/>
      <c r="V218" s="434"/>
      <c r="W218" s="435"/>
      <c r="X218" s="436"/>
      <c r="Y218" s="434"/>
      <c r="Z218" s="435"/>
      <c r="AA218" s="437"/>
    </row>
    <row r="219" spans="2:27" s="421" customFormat="1" ht="17.25" customHeight="1">
      <c r="B219" s="369"/>
      <c r="C219" s="340"/>
      <c r="D219" s="369" t="s">
        <v>491</v>
      </c>
      <c r="E219" s="340"/>
      <c r="F219" s="340"/>
      <c r="G219" s="340"/>
      <c r="H219" s="340"/>
      <c r="I219" s="340"/>
      <c r="J219" s="340"/>
      <c r="K219" s="340"/>
      <c r="L219" s="340"/>
      <c r="M219" s="340"/>
      <c r="N219" s="340"/>
      <c r="O219" s="340"/>
      <c r="P219" s="340"/>
      <c r="Q219" s="340"/>
      <c r="R219" s="340"/>
      <c r="S219" s="340"/>
      <c r="T219" s="340"/>
      <c r="U219" s="340"/>
    </row>
    <row r="220" spans="2:27" s="421" customFormat="1" ht="22.5">
      <c r="B220" s="438"/>
      <c r="D220" s="439"/>
      <c r="E220" s="439"/>
      <c r="F220" s="439"/>
      <c r="G220" s="439"/>
      <c r="H220" s="439"/>
      <c r="I220" s="439"/>
      <c r="J220" s="439"/>
      <c r="K220" s="439"/>
      <c r="L220" s="439"/>
      <c r="M220" s="439"/>
      <c r="N220" s="439"/>
      <c r="O220" s="439"/>
      <c r="P220" s="340"/>
      <c r="Q220" s="340"/>
      <c r="R220" s="340"/>
      <c r="S220" s="340"/>
      <c r="T220" s="340"/>
      <c r="U220" s="340"/>
    </row>
    <row r="221" spans="2:27" s="421" customFormat="1" ht="23.25" thickBot="1">
      <c r="B221" s="438"/>
      <c r="D221" s="439"/>
      <c r="E221" s="439"/>
      <c r="F221" s="439"/>
      <c r="G221" s="439"/>
      <c r="H221" s="439"/>
      <c r="I221" s="439"/>
      <c r="J221" s="439"/>
      <c r="K221" s="439"/>
      <c r="L221" s="439"/>
      <c r="M221" s="439"/>
      <c r="N221" s="439"/>
      <c r="O221" s="439"/>
      <c r="P221" s="340"/>
      <c r="Q221" s="340"/>
      <c r="R221" s="340"/>
      <c r="S221" s="340"/>
      <c r="T221" s="340"/>
      <c r="U221" s="340"/>
    </row>
    <row r="222" spans="2:27" s="421" customFormat="1" ht="32.25" customHeight="1" thickBot="1">
      <c r="B222" s="338"/>
      <c r="C222" s="342"/>
      <c r="D222" s="891" t="s">
        <v>498</v>
      </c>
      <c r="E222" s="892"/>
      <c r="F222" s="892"/>
      <c r="G222" s="892"/>
      <c r="H222" s="892"/>
      <c r="I222" s="892"/>
      <c r="J222" s="892"/>
      <c r="K222" s="892"/>
      <c r="L222" s="892"/>
      <c r="M222" s="892"/>
      <c r="N222" s="892"/>
      <c r="O222" s="892"/>
      <c r="P222" s="892" t="str">
        <f>D222</f>
        <v>IRB Approach</v>
      </c>
      <c r="Q222" s="892"/>
      <c r="R222" s="892"/>
      <c r="S222" s="892"/>
      <c r="T222" s="892"/>
      <c r="U222" s="892"/>
      <c r="V222" s="892"/>
      <c r="W222" s="892"/>
      <c r="X222" s="892"/>
      <c r="Y222" s="892"/>
      <c r="Z222" s="892"/>
      <c r="AA222" s="893"/>
    </row>
    <row r="223" spans="2:27" s="421" customFormat="1" ht="32.25" customHeight="1" thickBot="1">
      <c r="B223" s="338"/>
      <c r="C223" s="342"/>
      <c r="D223" s="891" t="s">
        <v>12</v>
      </c>
      <c r="E223" s="892"/>
      <c r="F223" s="892"/>
      <c r="G223" s="892"/>
      <c r="H223" s="892"/>
      <c r="I223" s="893"/>
      <c r="J223" s="891" t="s">
        <v>13</v>
      </c>
      <c r="K223" s="892"/>
      <c r="L223" s="892"/>
      <c r="M223" s="892"/>
      <c r="N223" s="892"/>
      <c r="O223" s="893"/>
      <c r="P223" s="891" t="s">
        <v>14</v>
      </c>
      <c r="Q223" s="892"/>
      <c r="R223" s="892"/>
      <c r="S223" s="892"/>
      <c r="T223" s="892"/>
      <c r="U223" s="893"/>
      <c r="V223" s="891" t="s">
        <v>15</v>
      </c>
      <c r="W223" s="892"/>
      <c r="X223" s="892"/>
      <c r="Y223" s="892"/>
      <c r="Z223" s="892"/>
      <c r="AA223" s="893"/>
    </row>
    <row r="224" spans="2:27" s="421" customFormat="1" ht="51" customHeight="1">
      <c r="B224" s="345"/>
      <c r="C224" s="342"/>
      <c r="D224" s="894" t="s">
        <v>468</v>
      </c>
      <c r="E224" s="913"/>
      <c r="F224" s="914" t="s">
        <v>469</v>
      </c>
      <c r="G224" s="916" t="s">
        <v>470</v>
      </c>
      <c r="H224" s="917"/>
      <c r="I224" s="918" t="s">
        <v>471</v>
      </c>
      <c r="J224" s="894" t="s">
        <v>468</v>
      </c>
      <c r="K224" s="913"/>
      <c r="L224" s="914" t="s">
        <v>469</v>
      </c>
      <c r="M224" s="916" t="s">
        <v>470</v>
      </c>
      <c r="N224" s="917"/>
      <c r="O224" s="918" t="s">
        <v>471</v>
      </c>
      <c r="P224" s="894" t="s">
        <v>468</v>
      </c>
      <c r="Q224" s="913"/>
      <c r="R224" s="914" t="s">
        <v>469</v>
      </c>
      <c r="S224" s="916" t="s">
        <v>470</v>
      </c>
      <c r="T224" s="917"/>
      <c r="U224" s="918" t="s">
        <v>471</v>
      </c>
      <c r="V224" s="894" t="s">
        <v>468</v>
      </c>
      <c r="W224" s="913"/>
      <c r="X224" s="914" t="s">
        <v>469</v>
      </c>
      <c r="Y224" s="916" t="s">
        <v>470</v>
      </c>
      <c r="Z224" s="917"/>
      <c r="AA224" s="918" t="s">
        <v>471</v>
      </c>
    </row>
    <row r="225" spans="2:27" s="421" customFormat="1" ht="33" customHeight="1" thickBot="1">
      <c r="B225" s="422">
        <v>9</v>
      </c>
      <c r="C225" s="346" t="s">
        <v>11</v>
      </c>
      <c r="D225" s="386"/>
      <c r="E225" s="387" t="s">
        <v>499</v>
      </c>
      <c r="F225" s="915"/>
      <c r="G225" s="386"/>
      <c r="H225" s="387" t="s">
        <v>499</v>
      </c>
      <c r="I225" s="919"/>
      <c r="J225" s="386"/>
      <c r="K225" s="387" t="s">
        <v>499</v>
      </c>
      <c r="L225" s="915"/>
      <c r="M225" s="386"/>
      <c r="N225" s="387" t="s">
        <v>499</v>
      </c>
      <c r="O225" s="919"/>
      <c r="P225" s="386"/>
      <c r="Q225" s="387" t="s">
        <v>499</v>
      </c>
      <c r="R225" s="915"/>
      <c r="S225" s="386"/>
      <c r="T225" s="387" t="s">
        <v>499</v>
      </c>
      <c r="U225" s="919"/>
      <c r="V225" s="386"/>
      <c r="W225" s="387" t="s">
        <v>499</v>
      </c>
      <c r="X225" s="915"/>
      <c r="Y225" s="386"/>
      <c r="Z225" s="387" t="s">
        <v>499</v>
      </c>
      <c r="AA225" s="919"/>
    </row>
    <row r="226" spans="2:27" s="421" customFormat="1" ht="15.75" customHeight="1">
      <c r="B226" s="902" t="s">
        <v>711</v>
      </c>
      <c r="C226" s="388" t="s">
        <v>500</v>
      </c>
      <c r="D226" s="389">
        <v>0</v>
      </c>
      <c r="E226" s="390">
        <v>0</v>
      </c>
      <c r="F226" s="423">
        <v>0</v>
      </c>
      <c r="G226" s="424">
        <v>0</v>
      </c>
      <c r="H226" s="393">
        <v>0</v>
      </c>
      <c r="I226" s="425">
        <v>0</v>
      </c>
      <c r="J226" s="389">
        <v>0</v>
      </c>
      <c r="K226" s="390">
        <v>0</v>
      </c>
      <c r="L226" s="423">
        <v>0</v>
      </c>
      <c r="M226" s="424">
        <v>0</v>
      </c>
      <c r="N226" s="393">
        <v>0</v>
      </c>
      <c r="O226" s="425">
        <v>0</v>
      </c>
      <c r="P226" s="389">
        <v>0</v>
      </c>
      <c r="Q226" s="390">
        <v>0</v>
      </c>
      <c r="R226" s="423">
        <v>0</v>
      </c>
      <c r="S226" s="424">
        <v>0</v>
      </c>
      <c r="T226" s="393">
        <v>0</v>
      </c>
      <c r="U226" s="425">
        <v>0</v>
      </c>
      <c r="V226" s="389">
        <v>0</v>
      </c>
      <c r="W226" s="390">
        <v>0</v>
      </c>
      <c r="X226" s="423">
        <v>0</v>
      </c>
      <c r="Y226" s="424">
        <v>0</v>
      </c>
      <c r="Z226" s="393">
        <v>0</v>
      </c>
      <c r="AA226" s="425">
        <v>0</v>
      </c>
    </row>
    <row r="227" spans="2:27" s="421" customFormat="1" ht="15.75" customHeight="1">
      <c r="B227" s="903"/>
      <c r="C227" s="395" t="s">
        <v>478</v>
      </c>
      <c r="D227" s="389">
        <v>405.73503899999997</v>
      </c>
      <c r="E227" s="390">
        <v>0</v>
      </c>
      <c r="F227" s="426">
        <v>334.71644400000002</v>
      </c>
      <c r="G227" s="389">
        <v>163.761134</v>
      </c>
      <c r="H227" s="390">
        <v>0</v>
      </c>
      <c r="I227" s="427">
        <v>0.525891</v>
      </c>
      <c r="J227" s="389">
        <v>362.41524099999998</v>
      </c>
      <c r="K227" s="390">
        <v>0</v>
      </c>
      <c r="L227" s="426">
        <v>346.914241</v>
      </c>
      <c r="M227" s="389">
        <v>220.406823</v>
      </c>
      <c r="N227" s="390">
        <v>0</v>
      </c>
      <c r="O227" s="427">
        <v>0.78766099999999994</v>
      </c>
      <c r="P227" s="389">
        <v>660.23954300000003</v>
      </c>
      <c r="Q227" s="390">
        <v>0</v>
      </c>
      <c r="R227" s="426">
        <v>532.15858600000001</v>
      </c>
      <c r="S227" s="389">
        <v>285.86257499999999</v>
      </c>
      <c r="T227" s="390">
        <v>0</v>
      </c>
      <c r="U227" s="427">
        <v>0.80540299999999998</v>
      </c>
      <c r="V227" s="389">
        <v>587.80976299999998</v>
      </c>
      <c r="W227" s="390">
        <v>0</v>
      </c>
      <c r="X227" s="426">
        <v>461.235051</v>
      </c>
      <c r="Y227" s="389">
        <v>157.001688</v>
      </c>
      <c r="Z227" s="390">
        <v>0</v>
      </c>
      <c r="AA227" s="427">
        <v>0.369255</v>
      </c>
    </row>
    <row r="228" spans="2:27" s="421" customFormat="1" ht="15.75" customHeight="1">
      <c r="B228" s="903"/>
      <c r="C228" s="396" t="s">
        <v>501</v>
      </c>
      <c r="D228" s="389">
        <v>6942.3750129999989</v>
      </c>
      <c r="E228" s="390">
        <v>74.547719000000001</v>
      </c>
      <c r="F228" s="426">
        <v>4330.9923170000002</v>
      </c>
      <c r="G228" s="389">
        <v>2383.1973429999998</v>
      </c>
      <c r="H228" s="390">
        <v>13.048035</v>
      </c>
      <c r="I228" s="427">
        <v>44.269132999999997</v>
      </c>
      <c r="J228" s="389">
        <v>7829.1225350000013</v>
      </c>
      <c r="K228" s="390">
        <v>26.460526999999999</v>
      </c>
      <c r="L228" s="426">
        <v>4079.6028099999999</v>
      </c>
      <c r="M228" s="389">
        <v>2258.9858279999999</v>
      </c>
      <c r="N228" s="390">
        <v>1.3472820000000001</v>
      </c>
      <c r="O228" s="427">
        <v>31.320350000000001</v>
      </c>
      <c r="P228" s="389">
        <v>7332.0792659999997</v>
      </c>
      <c r="Q228" s="390">
        <v>22.030177999999999</v>
      </c>
      <c r="R228" s="426">
        <v>4909.8934969999991</v>
      </c>
      <c r="S228" s="389">
        <v>2354.419003</v>
      </c>
      <c r="T228" s="390">
        <v>2.7463999999999999E-2</v>
      </c>
      <c r="U228" s="427">
        <v>38.543613000000001</v>
      </c>
      <c r="V228" s="389">
        <v>7451.5001000000002</v>
      </c>
      <c r="W228" s="390">
        <v>28.833538000000001</v>
      </c>
      <c r="X228" s="426">
        <v>5253.7243529999987</v>
      </c>
      <c r="Y228" s="389">
        <v>2415.8851679999998</v>
      </c>
      <c r="Z228" s="390">
        <v>7.6725669999999999</v>
      </c>
      <c r="AA228" s="427">
        <v>41.164712999999999</v>
      </c>
    </row>
    <row r="229" spans="2:27" s="421" customFormat="1" ht="15.75" customHeight="1">
      <c r="B229" s="903"/>
      <c r="C229" s="397" t="s">
        <v>502</v>
      </c>
      <c r="D229" s="389">
        <v>262.12611700000002</v>
      </c>
      <c r="E229" s="390">
        <v>20.991921999999999</v>
      </c>
      <c r="F229" s="426">
        <v>247.98254899999998</v>
      </c>
      <c r="G229" s="389">
        <v>103.365544</v>
      </c>
      <c r="H229" s="390">
        <v>0</v>
      </c>
      <c r="I229" s="427">
        <v>5.9854820000000002</v>
      </c>
      <c r="J229" s="389">
        <v>181.329037</v>
      </c>
      <c r="K229" s="390">
        <v>21.458908999999998</v>
      </c>
      <c r="L229" s="426">
        <v>165.84161700000001</v>
      </c>
      <c r="M229" s="389">
        <v>66.5261</v>
      </c>
      <c r="N229" s="390">
        <v>0</v>
      </c>
      <c r="O229" s="427">
        <v>10.920264</v>
      </c>
      <c r="P229" s="389">
        <v>243.39168000000001</v>
      </c>
      <c r="Q229" s="390">
        <v>21.915745000000001</v>
      </c>
      <c r="R229" s="426">
        <v>224.23356100000001</v>
      </c>
      <c r="S229" s="389">
        <v>95.143755999999996</v>
      </c>
      <c r="T229" s="390">
        <v>0</v>
      </c>
      <c r="U229" s="427">
        <v>11.865426999999999</v>
      </c>
      <c r="V229" s="389">
        <v>232.70051000000001</v>
      </c>
      <c r="W229" s="390">
        <v>0</v>
      </c>
      <c r="X229" s="426">
        <v>198.18628899999999</v>
      </c>
      <c r="Y229" s="389">
        <v>92.304473000000002</v>
      </c>
      <c r="Z229" s="390">
        <v>0</v>
      </c>
      <c r="AA229" s="427">
        <v>0.95182</v>
      </c>
    </row>
    <row r="230" spans="2:27" s="421" customFormat="1" ht="15.75" customHeight="1">
      <c r="B230" s="903"/>
      <c r="C230" s="397" t="s">
        <v>503</v>
      </c>
      <c r="D230" s="389">
        <v>131.898506</v>
      </c>
      <c r="E230" s="390">
        <v>0</v>
      </c>
      <c r="F230" s="426">
        <v>131.75850600000001</v>
      </c>
      <c r="G230" s="389">
        <v>206.68781000000001</v>
      </c>
      <c r="H230" s="390">
        <v>0</v>
      </c>
      <c r="I230" s="427">
        <v>1.1222399999999999</v>
      </c>
      <c r="J230" s="389">
        <v>103.575774</v>
      </c>
      <c r="K230" s="390">
        <v>0</v>
      </c>
      <c r="L230" s="426">
        <v>103.43577399999999</v>
      </c>
      <c r="M230" s="389">
        <v>162.65479999999999</v>
      </c>
      <c r="N230" s="390">
        <v>0</v>
      </c>
      <c r="O230" s="427">
        <v>1.065569</v>
      </c>
      <c r="P230" s="389">
        <v>44.379089</v>
      </c>
      <c r="Q230" s="390">
        <v>0</v>
      </c>
      <c r="R230" s="426">
        <v>44.239089</v>
      </c>
      <c r="S230" s="389">
        <v>55.998463000000001</v>
      </c>
      <c r="T230" s="390">
        <v>0</v>
      </c>
      <c r="U230" s="427">
        <v>0.25141400000000003</v>
      </c>
      <c r="V230" s="389">
        <v>40.034992000000003</v>
      </c>
      <c r="W230" s="390">
        <v>0</v>
      </c>
      <c r="X230" s="426">
        <v>40.034992000000003</v>
      </c>
      <c r="Y230" s="389">
        <v>42.170830000000002</v>
      </c>
      <c r="Z230" s="390">
        <v>0</v>
      </c>
      <c r="AA230" s="427">
        <v>7.4537000000000006E-2</v>
      </c>
    </row>
    <row r="231" spans="2:27" s="421" customFormat="1" ht="15.75" customHeight="1">
      <c r="B231" s="903"/>
      <c r="C231" s="396" t="s">
        <v>481</v>
      </c>
      <c r="D231" s="389">
        <v>11.309308</v>
      </c>
      <c r="E231" s="390">
        <v>0.25503599999999998</v>
      </c>
      <c r="F231" s="426">
        <v>11.263037000000001</v>
      </c>
      <c r="G231" s="389">
        <v>2.0125769999999998</v>
      </c>
      <c r="H231" s="390">
        <v>4.4644000000000003E-2</v>
      </c>
      <c r="I231" s="427">
        <v>5.9159999999999997E-2</v>
      </c>
      <c r="J231" s="389">
        <v>15.016552000000001</v>
      </c>
      <c r="K231" s="390">
        <v>0.23239599999999999</v>
      </c>
      <c r="L231" s="426">
        <v>14.925984</v>
      </c>
      <c r="M231" s="389">
        <v>2.8216320000000001</v>
      </c>
      <c r="N231" s="390">
        <v>4.1242000000000001E-2</v>
      </c>
      <c r="O231" s="427">
        <v>0.18346999999999999</v>
      </c>
      <c r="P231" s="389">
        <v>14.268140000000001</v>
      </c>
      <c r="Q231" s="390">
        <v>0.23142699999999999</v>
      </c>
      <c r="R231" s="426">
        <v>14.190053000000001</v>
      </c>
      <c r="S231" s="389">
        <v>2.0477460000000001</v>
      </c>
      <c r="T231" s="390">
        <v>3.9650999999999999E-2</v>
      </c>
      <c r="U231" s="427">
        <v>0.17544599999999999</v>
      </c>
      <c r="V231" s="389">
        <v>15.064256</v>
      </c>
      <c r="W231" s="390">
        <v>9.5632999999999996E-2</v>
      </c>
      <c r="X231" s="426">
        <v>15.030056999999999</v>
      </c>
      <c r="Y231" s="389">
        <v>1.962386</v>
      </c>
      <c r="Z231" s="390">
        <v>3.5054000000000002E-2</v>
      </c>
      <c r="AA231" s="427">
        <v>2.2987E-2</v>
      </c>
    </row>
    <row r="232" spans="2:27" s="421" customFormat="1" ht="15.75" customHeight="1">
      <c r="B232" s="903"/>
      <c r="C232" s="401" t="s">
        <v>504</v>
      </c>
      <c r="D232" s="389">
        <v>9.9923599999999997</v>
      </c>
      <c r="E232" s="390">
        <v>0.10252600000000001</v>
      </c>
      <c r="F232" s="426">
        <v>9.9923599999999997</v>
      </c>
      <c r="G232" s="389">
        <v>1.857078</v>
      </c>
      <c r="H232" s="390">
        <v>3.644E-2</v>
      </c>
      <c r="I232" s="427">
        <v>3.2417000000000001E-2</v>
      </c>
      <c r="J232" s="389">
        <v>13.684844</v>
      </c>
      <c r="K232" s="390">
        <v>8.0113000000000004E-2</v>
      </c>
      <c r="L232" s="426">
        <v>13.684844</v>
      </c>
      <c r="M232" s="389">
        <v>2.68018</v>
      </c>
      <c r="N232" s="390">
        <v>3.3047E-2</v>
      </c>
      <c r="O232" s="427">
        <v>3.2169000000000003E-2</v>
      </c>
      <c r="P232" s="389">
        <v>12.977209</v>
      </c>
      <c r="Q232" s="390">
        <v>8.0115000000000006E-2</v>
      </c>
      <c r="R232" s="426">
        <v>12.977209</v>
      </c>
      <c r="S232" s="389">
        <v>1.913443</v>
      </c>
      <c r="T232" s="390">
        <v>3.3447999999999999E-2</v>
      </c>
      <c r="U232" s="427">
        <v>2.4760999999999998E-2</v>
      </c>
      <c r="V232" s="389">
        <v>13.972137999999999</v>
      </c>
      <c r="W232" s="390">
        <v>8.0109E-2</v>
      </c>
      <c r="X232" s="426">
        <v>13.972137999999999</v>
      </c>
      <c r="Y232" s="389">
        <v>1.832586</v>
      </c>
      <c r="Z232" s="390">
        <v>3.3445000000000003E-2</v>
      </c>
      <c r="AA232" s="427">
        <v>2.1422E-2</v>
      </c>
    </row>
    <row r="233" spans="2:27" s="421" customFormat="1" ht="15.75" customHeight="1">
      <c r="B233" s="903"/>
      <c r="C233" s="402" t="s">
        <v>505</v>
      </c>
      <c r="D233" s="389">
        <v>2.1475999999999999E-2</v>
      </c>
      <c r="E233" s="390">
        <v>2.1475999999999999E-2</v>
      </c>
      <c r="F233" s="426">
        <v>2.1475999999999999E-2</v>
      </c>
      <c r="G233" s="389">
        <v>3.0070000000000001E-3</v>
      </c>
      <c r="H233" s="390">
        <v>3.0070000000000001E-3</v>
      </c>
      <c r="I233" s="427">
        <v>1.0385999999999999E-2</v>
      </c>
      <c r="J233" s="389">
        <v>0</v>
      </c>
      <c r="K233" s="390">
        <v>0</v>
      </c>
      <c r="L233" s="426">
        <v>0</v>
      </c>
      <c r="M233" s="389">
        <v>0</v>
      </c>
      <c r="N233" s="390">
        <v>0</v>
      </c>
      <c r="O233" s="427">
        <v>0</v>
      </c>
      <c r="P233" s="389">
        <v>0</v>
      </c>
      <c r="Q233" s="390">
        <v>0</v>
      </c>
      <c r="R233" s="426">
        <v>0</v>
      </c>
      <c r="S233" s="389">
        <v>0</v>
      </c>
      <c r="T233" s="390">
        <v>0</v>
      </c>
      <c r="U233" s="427">
        <v>0</v>
      </c>
      <c r="V233" s="389">
        <v>0</v>
      </c>
      <c r="W233" s="390">
        <v>0</v>
      </c>
      <c r="X233" s="426">
        <v>0</v>
      </c>
      <c r="Y233" s="389">
        <v>0</v>
      </c>
      <c r="Z233" s="390">
        <v>0</v>
      </c>
      <c r="AA233" s="427">
        <v>0</v>
      </c>
    </row>
    <row r="234" spans="2:27" s="421" customFormat="1" ht="15.75" customHeight="1">
      <c r="B234" s="903"/>
      <c r="C234" s="402" t="s">
        <v>506</v>
      </c>
      <c r="D234" s="389">
        <v>9.9708839999999999</v>
      </c>
      <c r="E234" s="390">
        <v>8.1049999999999997E-2</v>
      </c>
      <c r="F234" s="426">
        <v>9.9708839999999999</v>
      </c>
      <c r="G234" s="389">
        <v>1.854071</v>
      </c>
      <c r="H234" s="390">
        <v>3.3432999999999997E-2</v>
      </c>
      <c r="I234" s="427">
        <v>2.2030999999999999E-2</v>
      </c>
      <c r="J234" s="389">
        <v>13.684844</v>
      </c>
      <c r="K234" s="390">
        <v>8.0113000000000004E-2</v>
      </c>
      <c r="L234" s="426">
        <v>13.684844</v>
      </c>
      <c r="M234" s="389">
        <v>2.68018</v>
      </c>
      <c r="N234" s="390">
        <v>3.3047E-2</v>
      </c>
      <c r="O234" s="427">
        <v>3.2169000000000003E-2</v>
      </c>
      <c r="P234" s="389">
        <v>12.977209</v>
      </c>
      <c r="Q234" s="390">
        <v>8.0115000000000006E-2</v>
      </c>
      <c r="R234" s="426">
        <v>12.977209</v>
      </c>
      <c r="S234" s="389">
        <v>1.913443</v>
      </c>
      <c r="T234" s="390">
        <v>3.3447999999999999E-2</v>
      </c>
      <c r="U234" s="427">
        <v>2.4760999999999998E-2</v>
      </c>
      <c r="V234" s="389">
        <v>13.972137999999999</v>
      </c>
      <c r="W234" s="390">
        <v>8.0109E-2</v>
      </c>
      <c r="X234" s="426">
        <v>13.972137999999999</v>
      </c>
      <c r="Y234" s="389">
        <v>1.832586</v>
      </c>
      <c r="Z234" s="390">
        <v>3.3445000000000003E-2</v>
      </c>
      <c r="AA234" s="427">
        <v>2.1422E-2</v>
      </c>
    </row>
    <row r="235" spans="2:27" s="421" customFormat="1" ht="15.75" customHeight="1">
      <c r="B235" s="903"/>
      <c r="C235" s="401" t="s">
        <v>507</v>
      </c>
      <c r="D235" s="389">
        <v>0.15351600000000001</v>
      </c>
      <c r="E235" s="390">
        <v>0</v>
      </c>
      <c r="F235" s="426">
        <v>0.12729399999999999</v>
      </c>
      <c r="G235" s="389">
        <v>7.1019999999999998E-3</v>
      </c>
      <c r="H235" s="390">
        <v>0</v>
      </c>
      <c r="I235" s="427">
        <v>1.2400000000000001E-4</v>
      </c>
      <c r="J235" s="389">
        <v>0.151195</v>
      </c>
      <c r="K235" s="390">
        <v>0</v>
      </c>
      <c r="L235" s="426">
        <v>8.1638000000000002E-2</v>
      </c>
      <c r="M235" s="389">
        <v>2.0161999999999999E-2</v>
      </c>
      <c r="N235" s="390">
        <v>0</v>
      </c>
      <c r="O235" s="427">
        <v>3.0699999999999998E-4</v>
      </c>
      <c r="P235" s="389">
        <v>0.125943</v>
      </c>
      <c r="Q235" s="390">
        <v>0</v>
      </c>
      <c r="R235" s="426">
        <v>7.1315000000000003E-2</v>
      </c>
      <c r="S235" s="389">
        <v>5.8469999999999998E-3</v>
      </c>
      <c r="T235" s="390">
        <v>0</v>
      </c>
      <c r="U235" s="427">
        <v>6.7000000000000002E-5</v>
      </c>
      <c r="V235" s="389">
        <v>0</v>
      </c>
      <c r="W235" s="390">
        <v>0</v>
      </c>
      <c r="X235" s="426">
        <v>0</v>
      </c>
      <c r="Y235" s="389">
        <v>0</v>
      </c>
      <c r="Z235" s="390">
        <v>0</v>
      </c>
      <c r="AA235" s="427">
        <v>0</v>
      </c>
    </row>
    <row r="236" spans="2:27" s="421" customFormat="1" ht="15.75" customHeight="1">
      <c r="B236" s="903"/>
      <c r="C236" s="401" t="s">
        <v>508</v>
      </c>
      <c r="D236" s="389">
        <v>1.163432</v>
      </c>
      <c r="E236" s="390">
        <v>0.15251000000000001</v>
      </c>
      <c r="F236" s="426">
        <v>1.143383</v>
      </c>
      <c r="G236" s="389">
        <v>0.148397</v>
      </c>
      <c r="H236" s="390">
        <v>8.2039999999999995E-3</v>
      </c>
      <c r="I236" s="427">
        <v>2.6619E-2</v>
      </c>
      <c r="J236" s="389">
        <v>1.1805129999999999</v>
      </c>
      <c r="K236" s="390">
        <v>0.152283</v>
      </c>
      <c r="L236" s="426">
        <v>1.159502</v>
      </c>
      <c r="M236" s="389">
        <v>0.12129</v>
      </c>
      <c r="N236" s="390">
        <v>8.1949999999999992E-3</v>
      </c>
      <c r="O236" s="427">
        <v>0.15099399999999999</v>
      </c>
      <c r="P236" s="389">
        <v>1.1649879999999999</v>
      </c>
      <c r="Q236" s="390">
        <v>0.151312</v>
      </c>
      <c r="R236" s="426">
        <v>1.141529</v>
      </c>
      <c r="S236" s="389">
        <v>0.12845599999999999</v>
      </c>
      <c r="T236" s="390">
        <v>6.2030000000000002E-3</v>
      </c>
      <c r="U236" s="427">
        <v>0.150618</v>
      </c>
      <c r="V236" s="389">
        <v>1.0921179999999999</v>
      </c>
      <c r="W236" s="390">
        <v>1.5524E-2</v>
      </c>
      <c r="X236" s="426">
        <v>1.0579190000000001</v>
      </c>
      <c r="Y236" s="389">
        <v>0.1298</v>
      </c>
      <c r="Z236" s="390">
        <v>1.609E-3</v>
      </c>
      <c r="AA236" s="427">
        <v>1.565E-3</v>
      </c>
    </row>
    <row r="237" spans="2:27" s="421" customFormat="1" ht="15.75" customHeight="1">
      <c r="B237" s="903"/>
      <c r="C237" s="402" t="s">
        <v>509</v>
      </c>
      <c r="D237" s="389">
        <v>0.15232599999999999</v>
      </c>
      <c r="E237" s="390">
        <v>0.15232599999999999</v>
      </c>
      <c r="F237" s="426">
        <v>0.15232599999999999</v>
      </c>
      <c r="G237" s="389">
        <v>8.1899999999999994E-3</v>
      </c>
      <c r="H237" s="390">
        <v>8.1899999999999994E-3</v>
      </c>
      <c r="I237" s="427">
        <v>2.4917000000000002E-2</v>
      </c>
      <c r="J237" s="389">
        <v>0.15207300000000001</v>
      </c>
      <c r="K237" s="390">
        <v>0.15207300000000001</v>
      </c>
      <c r="L237" s="426">
        <v>0.15207300000000001</v>
      </c>
      <c r="M237" s="389">
        <v>8.1799999999999998E-3</v>
      </c>
      <c r="N237" s="390">
        <v>8.1790000000000005E-3</v>
      </c>
      <c r="O237" s="427">
        <v>0.14956900000000001</v>
      </c>
      <c r="P237" s="389">
        <v>0.15107400000000001</v>
      </c>
      <c r="Q237" s="390">
        <v>0.15107400000000001</v>
      </c>
      <c r="R237" s="426">
        <v>0.15107400000000001</v>
      </c>
      <c r="S237" s="389">
        <v>6.1850000000000004E-3</v>
      </c>
      <c r="T237" s="390">
        <v>6.1850000000000004E-3</v>
      </c>
      <c r="U237" s="427">
        <v>0.148449</v>
      </c>
      <c r="V237" s="389">
        <v>0</v>
      </c>
      <c r="W237" s="390">
        <v>0</v>
      </c>
      <c r="X237" s="426">
        <v>0</v>
      </c>
      <c r="Y237" s="389">
        <v>0</v>
      </c>
      <c r="Z237" s="390">
        <v>0</v>
      </c>
      <c r="AA237" s="427">
        <v>0</v>
      </c>
    </row>
    <row r="238" spans="2:27" s="421" customFormat="1" ht="15.75" customHeight="1">
      <c r="B238" s="903"/>
      <c r="C238" s="403" t="s">
        <v>510</v>
      </c>
      <c r="D238" s="389">
        <v>1.0111060000000001</v>
      </c>
      <c r="E238" s="390">
        <v>1.84E-4</v>
      </c>
      <c r="F238" s="426">
        <v>0.99105699999999997</v>
      </c>
      <c r="G238" s="389">
        <v>0.140207</v>
      </c>
      <c r="H238" s="390">
        <v>1.4E-5</v>
      </c>
      <c r="I238" s="427">
        <v>1.702E-3</v>
      </c>
      <c r="J238" s="389">
        <v>1.02844</v>
      </c>
      <c r="K238" s="390">
        <v>2.1000000000000001E-4</v>
      </c>
      <c r="L238" s="426">
        <v>1.0074289999999999</v>
      </c>
      <c r="M238" s="389">
        <v>0.11311</v>
      </c>
      <c r="N238" s="390">
        <v>1.5999999999999999E-5</v>
      </c>
      <c r="O238" s="427">
        <v>1.4250000000000001E-3</v>
      </c>
      <c r="P238" s="389">
        <v>1.013914</v>
      </c>
      <c r="Q238" s="390">
        <v>2.3800000000000001E-4</v>
      </c>
      <c r="R238" s="426">
        <v>0.99045499999999997</v>
      </c>
      <c r="S238" s="389">
        <v>0.122271</v>
      </c>
      <c r="T238" s="390">
        <v>1.8E-5</v>
      </c>
      <c r="U238" s="427">
        <v>2.1689999999999999E-3</v>
      </c>
      <c r="V238" s="389">
        <v>1.0921179999999999</v>
      </c>
      <c r="W238" s="390">
        <v>1.5524E-2</v>
      </c>
      <c r="X238" s="426">
        <v>1.0579190000000001</v>
      </c>
      <c r="Y238" s="389">
        <v>0.1298</v>
      </c>
      <c r="Z238" s="390">
        <v>1.609E-3</v>
      </c>
      <c r="AA238" s="427">
        <v>1.565E-3</v>
      </c>
    </row>
    <row r="239" spans="2:27" s="421" customFormat="1" ht="15.75" customHeight="1">
      <c r="B239" s="903"/>
      <c r="C239" s="396" t="s">
        <v>488</v>
      </c>
      <c r="D239" s="389">
        <v>6.2111910000000004</v>
      </c>
      <c r="E239" s="390">
        <v>9.9999999999999995E-7</v>
      </c>
      <c r="F239" s="426">
        <v>6.2111910000000004</v>
      </c>
      <c r="G239" s="389">
        <v>22.981403</v>
      </c>
      <c r="H239" s="390">
        <v>0</v>
      </c>
      <c r="I239" s="427">
        <v>0</v>
      </c>
      <c r="J239" s="389">
        <v>6.179856</v>
      </c>
      <c r="K239" s="390">
        <v>9.9999999999999995E-7</v>
      </c>
      <c r="L239" s="426">
        <v>6.179856</v>
      </c>
      <c r="M239" s="389">
        <v>22.865459999999999</v>
      </c>
      <c r="N239" s="390">
        <v>0</v>
      </c>
      <c r="O239" s="427">
        <v>0</v>
      </c>
      <c r="P239" s="389">
        <v>6.179856</v>
      </c>
      <c r="Q239" s="390">
        <v>0</v>
      </c>
      <c r="R239" s="426">
        <v>6.179856</v>
      </c>
      <c r="S239" s="389">
        <v>22.865462000000001</v>
      </c>
      <c r="T239" s="390">
        <v>0</v>
      </c>
      <c r="U239" s="427">
        <v>0</v>
      </c>
      <c r="V239" s="389">
        <v>7.6424149999999997</v>
      </c>
      <c r="W239" s="390">
        <v>0</v>
      </c>
      <c r="X239" s="426">
        <v>7.6424149999999997</v>
      </c>
      <c r="Y239" s="389">
        <v>26.289793</v>
      </c>
      <c r="Z239" s="390">
        <v>0</v>
      </c>
      <c r="AA239" s="427">
        <v>0</v>
      </c>
    </row>
    <row r="240" spans="2:27" ht="15.75" hidden="1" customHeight="1">
      <c r="B240" s="903"/>
      <c r="C240" s="405"/>
      <c r="D240" s="398"/>
      <c r="E240" s="406"/>
      <c r="F240" s="428"/>
      <c r="G240" s="398"/>
      <c r="H240" s="406"/>
      <c r="I240" s="429"/>
      <c r="J240" s="398"/>
      <c r="K240" s="406"/>
      <c r="L240" s="428"/>
      <c r="M240" s="398"/>
      <c r="N240" s="406"/>
      <c r="O240" s="429"/>
      <c r="P240" s="398"/>
      <c r="Q240" s="406"/>
      <c r="R240" s="428"/>
      <c r="S240" s="398"/>
      <c r="T240" s="406"/>
      <c r="U240" s="429"/>
      <c r="V240" s="398"/>
      <c r="W240" s="406"/>
      <c r="X240" s="428"/>
      <c r="Y240" s="398"/>
      <c r="Z240" s="406"/>
      <c r="AA240" s="429"/>
    </row>
    <row r="241" spans="2:27" s="421" customFormat="1" ht="15.75" customHeight="1">
      <c r="B241" s="903"/>
      <c r="C241" s="408" t="s">
        <v>511</v>
      </c>
      <c r="D241" s="430"/>
      <c r="E241" s="431"/>
      <c r="F241" s="432"/>
      <c r="G241" s="430"/>
      <c r="H241" s="431"/>
      <c r="I241" s="433"/>
      <c r="J241" s="430"/>
      <c r="K241" s="431"/>
      <c r="L241" s="432"/>
      <c r="M241" s="430"/>
      <c r="N241" s="431"/>
      <c r="O241" s="433"/>
      <c r="P241" s="430"/>
      <c r="Q241" s="431"/>
      <c r="R241" s="432"/>
      <c r="S241" s="430"/>
      <c r="T241" s="431"/>
      <c r="U241" s="433"/>
      <c r="V241" s="430"/>
      <c r="W241" s="431"/>
      <c r="X241" s="432"/>
      <c r="Y241" s="430"/>
      <c r="Z241" s="431"/>
      <c r="AA241" s="433"/>
    </row>
    <row r="242" spans="2:27" s="421" customFormat="1" ht="19.5" customHeight="1" thickBot="1">
      <c r="B242" s="904"/>
      <c r="C242" s="414" t="s">
        <v>515</v>
      </c>
      <c r="D242" s="434"/>
      <c r="E242" s="435"/>
      <c r="F242" s="436"/>
      <c r="G242" s="434"/>
      <c r="H242" s="435"/>
      <c r="I242" s="437"/>
      <c r="J242" s="434"/>
      <c r="K242" s="435"/>
      <c r="L242" s="436"/>
      <c r="M242" s="434"/>
      <c r="N242" s="435"/>
      <c r="O242" s="437"/>
      <c r="P242" s="434"/>
      <c r="Q242" s="435"/>
      <c r="R242" s="436"/>
      <c r="S242" s="434"/>
      <c r="T242" s="435"/>
      <c r="U242" s="437"/>
      <c r="V242" s="434"/>
      <c r="W242" s="435"/>
      <c r="X242" s="436"/>
      <c r="Y242" s="434"/>
      <c r="Z242" s="435"/>
      <c r="AA242" s="437"/>
    </row>
    <row r="243" spans="2:27" s="421" customFormat="1" ht="17.25" customHeight="1">
      <c r="B243" s="369"/>
      <c r="C243" s="340"/>
      <c r="D243" s="369" t="s">
        <v>491</v>
      </c>
      <c r="E243" s="340"/>
      <c r="F243" s="340"/>
      <c r="G243" s="340"/>
      <c r="H243" s="340"/>
      <c r="I243" s="340"/>
      <c r="J243" s="340"/>
      <c r="K243" s="340"/>
      <c r="L243" s="340"/>
      <c r="M243" s="340"/>
      <c r="N243" s="340"/>
      <c r="O243" s="340"/>
      <c r="P243" s="340"/>
      <c r="Q243" s="340"/>
      <c r="R243" s="340"/>
      <c r="S243" s="340"/>
      <c r="T243" s="340"/>
      <c r="U243" s="340"/>
    </row>
    <row r="244" spans="2:27" s="421" customFormat="1" ht="22.5">
      <c r="B244" s="438"/>
      <c r="D244" s="439"/>
      <c r="E244" s="439"/>
      <c r="F244" s="439"/>
      <c r="G244" s="439"/>
      <c r="H244" s="439"/>
      <c r="I244" s="439"/>
      <c r="J244" s="439"/>
      <c r="K244" s="439"/>
      <c r="L244" s="439"/>
      <c r="M244" s="439"/>
      <c r="N244" s="439"/>
      <c r="O244" s="439"/>
      <c r="P244" s="340"/>
      <c r="Q244" s="340"/>
      <c r="R244" s="340"/>
      <c r="S244" s="340"/>
      <c r="T244" s="340"/>
      <c r="U244" s="340"/>
    </row>
    <row r="245" spans="2:27" s="421" customFormat="1" ht="23.25" thickBot="1">
      <c r="B245" s="438"/>
      <c r="D245" s="439"/>
      <c r="E245" s="439"/>
      <c r="F245" s="439"/>
      <c r="G245" s="439"/>
      <c r="H245" s="439"/>
      <c r="I245" s="439"/>
      <c r="J245" s="439"/>
      <c r="K245" s="439"/>
      <c r="L245" s="439"/>
      <c r="M245" s="439"/>
      <c r="N245" s="439"/>
      <c r="O245" s="439"/>
      <c r="P245" s="340"/>
      <c r="Q245" s="340"/>
      <c r="R245" s="340"/>
      <c r="S245" s="340"/>
      <c r="T245" s="340"/>
      <c r="U245" s="340"/>
    </row>
    <row r="246" spans="2:27" s="421" customFormat="1" ht="32.25" customHeight="1" thickBot="1">
      <c r="B246" s="338"/>
      <c r="C246" s="342"/>
      <c r="D246" s="891" t="s">
        <v>498</v>
      </c>
      <c r="E246" s="892"/>
      <c r="F246" s="892"/>
      <c r="G246" s="892"/>
      <c r="H246" s="892"/>
      <c r="I246" s="892"/>
      <c r="J246" s="892"/>
      <c r="K246" s="892"/>
      <c r="L246" s="892"/>
      <c r="M246" s="892"/>
      <c r="N246" s="892"/>
      <c r="O246" s="892"/>
      <c r="P246" s="892" t="str">
        <f>D246</f>
        <v>IRB Approach</v>
      </c>
      <c r="Q246" s="892"/>
      <c r="R246" s="892"/>
      <c r="S246" s="892"/>
      <c r="T246" s="892"/>
      <c r="U246" s="892"/>
      <c r="V246" s="892"/>
      <c r="W246" s="892"/>
      <c r="X246" s="892"/>
      <c r="Y246" s="892"/>
      <c r="Z246" s="892"/>
      <c r="AA246" s="893"/>
    </row>
    <row r="247" spans="2:27" s="421" customFormat="1" ht="32.25" customHeight="1" thickBot="1">
      <c r="B247" s="338"/>
      <c r="C247" s="342"/>
      <c r="D247" s="891" t="s">
        <v>12</v>
      </c>
      <c r="E247" s="892"/>
      <c r="F247" s="892"/>
      <c r="G247" s="892"/>
      <c r="H247" s="892"/>
      <c r="I247" s="893"/>
      <c r="J247" s="891" t="s">
        <v>13</v>
      </c>
      <c r="K247" s="892"/>
      <c r="L247" s="892"/>
      <c r="M247" s="892"/>
      <c r="N247" s="892"/>
      <c r="O247" s="893"/>
      <c r="P247" s="891" t="s">
        <v>14</v>
      </c>
      <c r="Q247" s="892"/>
      <c r="R247" s="892"/>
      <c r="S247" s="892"/>
      <c r="T247" s="892"/>
      <c r="U247" s="893"/>
      <c r="V247" s="891" t="s">
        <v>15</v>
      </c>
      <c r="W247" s="892"/>
      <c r="X247" s="892"/>
      <c r="Y247" s="892"/>
      <c r="Z247" s="892"/>
      <c r="AA247" s="893"/>
    </row>
    <row r="248" spans="2:27" s="421" customFormat="1" ht="51" customHeight="1">
      <c r="B248" s="345"/>
      <c r="C248" s="342"/>
      <c r="D248" s="894" t="s">
        <v>468</v>
      </c>
      <c r="E248" s="913"/>
      <c r="F248" s="914" t="s">
        <v>469</v>
      </c>
      <c r="G248" s="916" t="s">
        <v>470</v>
      </c>
      <c r="H248" s="917"/>
      <c r="I248" s="918" t="s">
        <v>471</v>
      </c>
      <c r="J248" s="894" t="s">
        <v>468</v>
      </c>
      <c r="K248" s="913"/>
      <c r="L248" s="914" t="s">
        <v>469</v>
      </c>
      <c r="M248" s="916" t="s">
        <v>470</v>
      </c>
      <c r="N248" s="917"/>
      <c r="O248" s="918" t="s">
        <v>471</v>
      </c>
      <c r="P248" s="894" t="s">
        <v>468</v>
      </c>
      <c r="Q248" s="913"/>
      <c r="R248" s="914" t="s">
        <v>469</v>
      </c>
      <c r="S248" s="916" t="s">
        <v>470</v>
      </c>
      <c r="T248" s="917"/>
      <c r="U248" s="918" t="s">
        <v>471</v>
      </c>
      <c r="V248" s="894" t="s">
        <v>468</v>
      </c>
      <c r="W248" s="913"/>
      <c r="X248" s="914" t="s">
        <v>469</v>
      </c>
      <c r="Y248" s="916" t="s">
        <v>470</v>
      </c>
      <c r="Z248" s="917"/>
      <c r="AA248" s="918" t="s">
        <v>471</v>
      </c>
    </row>
    <row r="249" spans="2:27" s="421" customFormat="1" ht="33" customHeight="1" thickBot="1">
      <c r="B249" s="422">
        <v>10</v>
      </c>
      <c r="C249" s="346" t="s">
        <v>11</v>
      </c>
      <c r="D249" s="386"/>
      <c r="E249" s="387" t="s">
        <v>499</v>
      </c>
      <c r="F249" s="915"/>
      <c r="G249" s="386"/>
      <c r="H249" s="387" t="s">
        <v>499</v>
      </c>
      <c r="I249" s="919"/>
      <c r="J249" s="386"/>
      <c r="K249" s="387" t="s">
        <v>499</v>
      </c>
      <c r="L249" s="915"/>
      <c r="M249" s="386"/>
      <c r="N249" s="387" t="s">
        <v>499</v>
      </c>
      <c r="O249" s="919"/>
      <c r="P249" s="386"/>
      <c r="Q249" s="387" t="s">
        <v>499</v>
      </c>
      <c r="R249" s="915"/>
      <c r="S249" s="386"/>
      <c r="T249" s="387" t="s">
        <v>499</v>
      </c>
      <c r="U249" s="919"/>
      <c r="V249" s="386"/>
      <c r="W249" s="387" t="s">
        <v>499</v>
      </c>
      <c r="X249" s="915"/>
      <c r="Y249" s="386"/>
      <c r="Z249" s="387" t="s">
        <v>499</v>
      </c>
      <c r="AA249" s="919"/>
    </row>
    <row r="250" spans="2:27" s="421" customFormat="1" ht="15.75" customHeight="1">
      <c r="B250" s="902" t="s">
        <v>705</v>
      </c>
      <c r="C250" s="388" t="s">
        <v>500</v>
      </c>
      <c r="D250" s="389">
        <v>0</v>
      </c>
      <c r="E250" s="390">
        <v>0</v>
      </c>
      <c r="F250" s="423">
        <v>0</v>
      </c>
      <c r="G250" s="424">
        <v>0</v>
      </c>
      <c r="H250" s="393">
        <v>0</v>
      </c>
      <c r="I250" s="425">
        <v>0</v>
      </c>
      <c r="J250" s="389">
        <v>0</v>
      </c>
      <c r="K250" s="390">
        <v>0</v>
      </c>
      <c r="L250" s="423">
        <v>0</v>
      </c>
      <c r="M250" s="424">
        <v>0</v>
      </c>
      <c r="N250" s="393">
        <v>0</v>
      </c>
      <c r="O250" s="425">
        <v>0</v>
      </c>
      <c r="P250" s="389">
        <v>0</v>
      </c>
      <c r="Q250" s="390">
        <v>0</v>
      </c>
      <c r="R250" s="423">
        <v>0</v>
      </c>
      <c r="S250" s="424">
        <v>0</v>
      </c>
      <c r="T250" s="393">
        <v>0</v>
      </c>
      <c r="U250" s="425">
        <v>0</v>
      </c>
      <c r="V250" s="389">
        <v>0</v>
      </c>
      <c r="W250" s="390">
        <v>0</v>
      </c>
      <c r="X250" s="423">
        <v>0</v>
      </c>
      <c r="Y250" s="424">
        <v>0</v>
      </c>
      <c r="Z250" s="393">
        <v>0</v>
      </c>
      <c r="AA250" s="425">
        <v>0</v>
      </c>
    </row>
    <row r="251" spans="2:27" s="421" customFormat="1" ht="15.75" customHeight="1">
      <c r="B251" s="903"/>
      <c r="C251" s="395" t="s">
        <v>478</v>
      </c>
      <c r="D251" s="389">
        <v>396.02075200000002</v>
      </c>
      <c r="E251" s="390">
        <v>0</v>
      </c>
      <c r="F251" s="426">
        <v>74.593683999999996</v>
      </c>
      <c r="G251" s="389">
        <v>137.36272399999999</v>
      </c>
      <c r="H251" s="390">
        <v>0</v>
      </c>
      <c r="I251" s="427">
        <v>0.52099399999999996</v>
      </c>
      <c r="J251" s="389">
        <v>404.63555100000002</v>
      </c>
      <c r="K251" s="390">
        <v>0</v>
      </c>
      <c r="L251" s="426">
        <v>115.764145</v>
      </c>
      <c r="M251" s="389">
        <v>187.34584699999999</v>
      </c>
      <c r="N251" s="390">
        <v>0</v>
      </c>
      <c r="O251" s="427">
        <v>0.54983599999999999</v>
      </c>
      <c r="P251" s="389">
        <v>399.65446800000001</v>
      </c>
      <c r="Q251" s="390">
        <v>0</v>
      </c>
      <c r="R251" s="426">
        <v>80.724344000000002</v>
      </c>
      <c r="S251" s="389">
        <v>136.93534600000001</v>
      </c>
      <c r="T251" s="390">
        <v>0</v>
      </c>
      <c r="U251" s="427">
        <v>0.61036500000000005</v>
      </c>
      <c r="V251" s="389">
        <v>427.08921700000002</v>
      </c>
      <c r="W251" s="390">
        <v>0</v>
      </c>
      <c r="X251" s="426">
        <v>87.368977000000001</v>
      </c>
      <c r="Y251" s="389">
        <v>154.20042799999999</v>
      </c>
      <c r="Z251" s="390">
        <v>0</v>
      </c>
      <c r="AA251" s="427">
        <v>0.461478</v>
      </c>
    </row>
    <row r="252" spans="2:27" s="421" customFormat="1" ht="15.75" customHeight="1">
      <c r="B252" s="903"/>
      <c r="C252" s="396" t="s">
        <v>501</v>
      </c>
      <c r="D252" s="389">
        <v>121.990337</v>
      </c>
      <c r="E252" s="390">
        <v>1.503E-3</v>
      </c>
      <c r="F252" s="426">
        <v>2.460709</v>
      </c>
      <c r="G252" s="389">
        <v>1.212121</v>
      </c>
      <c r="H252" s="390">
        <v>3.6099999999999999E-4</v>
      </c>
      <c r="I252" s="427">
        <v>0.41356300000000001</v>
      </c>
      <c r="J252" s="389">
        <v>121.22082</v>
      </c>
      <c r="K252" s="390">
        <v>1.6249999999999999E-3</v>
      </c>
      <c r="L252" s="426">
        <v>2.4411710000000002</v>
      </c>
      <c r="M252" s="389">
        <v>1.2439100000000001</v>
      </c>
      <c r="N252" s="390">
        <v>3.8999999999999999E-4</v>
      </c>
      <c r="O252" s="427">
        <v>0.35135300000000003</v>
      </c>
      <c r="P252" s="389">
        <v>116.48206</v>
      </c>
      <c r="Q252" s="390">
        <v>1.751E-3</v>
      </c>
      <c r="R252" s="426">
        <v>2.3533439999999999</v>
      </c>
      <c r="S252" s="389">
        <v>1.0658069999999999</v>
      </c>
      <c r="T252" s="390">
        <v>4.2000000000000002E-4</v>
      </c>
      <c r="U252" s="427">
        <v>0.30338300000000001</v>
      </c>
      <c r="V252" s="389">
        <v>111.41841700000001</v>
      </c>
      <c r="W252" s="390">
        <v>1.887E-3</v>
      </c>
      <c r="X252" s="426">
        <v>1.4018090000000001</v>
      </c>
      <c r="Y252" s="389">
        <v>0.77582499999999999</v>
      </c>
      <c r="Z252" s="390">
        <v>2.9399999999999999E-4</v>
      </c>
      <c r="AA252" s="427">
        <v>0.24443599999999999</v>
      </c>
    </row>
    <row r="253" spans="2:27" s="421" customFormat="1" ht="15.75" customHeight="1">
      <c r="B253" s="903"/>
      <c r="C253" s="397" t="s">
        <v>502</v>
      </c>
      <c r="D253" s="389">
        <v>0</v>
      </c>
      <c r="E253" s="390">
        <v>0</v>
      </c>
      <c r="F253" s="426">
        <v>0</v>
      </c>
      <c r="G253" s="389">
        <v>0</v>
      </c>
      <c r="H253" s="390">
        <v>0</v>
      </c>
      <c r="I253" s="427">
        <v>0</v>
      </c>
      <c r="J253" s="389">
        <v>0</v>
      </c>
      <c r="K253" s="390">
        <v>0</v>
      </c>
      <c r="L253" s="426">
        <v>0</v>
      </c>
      <c r="M253" s="389">
        <v>0</v>
      </c>
      <c r="N253" s="390">
        <v>0</v>
      </c>
      <c r="O253" s="427">
        <v>0</v>
      </c>
      <c r="P253" s="389">
        <v>0</v>
      </c>
      <c r="Q253" s="390">
        <v>0</v>
      </c>
      <c r="R253" s="426">
        <v>0</v>
      </c>
      <c r="S253" s="389">
        <v>0</v>
      </c>
      <c r="T253" s="390">
        <v>0</v>
      </c>
      <c r="U253" s="427">
        <v>0</v>
      </c>
      <c r="V253" s="389">
        <v>0</v>
      </c>
      <c r="W253" s="390">
        <v>0</v>
      </c>
      <c r="X253" s="426">
        <v>0</v>
      </c>
      <c r="Y253" s="389">
        <v>0</v>
      </c>
      <c r="Z253" s="390">
        <v>0</v>
      </c>
      <c r="AA253" s="427">
        <v>0</v>
      </c>
    </row>
    <row r="254" spans="2:27" s="421" customFormat="1" ht="15.75" customHeight="1">
      <c r="B254" s="903"/>
      <c r="C254" s="397" t="s">
        <v>503</v>
      </c>
      <c r="D254" s="389">
        <v>0</v>
      </c>
      <c r="E254" s="390">
        <v>0</v>
      </c>
      <c r="F254" s="426">
        <v>0</v>
      </c>
      <c r="G254" s="389">
        <v>0</v>
      </c>
      <c r="H254" s="390">
        <v>0</v>
      </c>
      <c r="I254" s="427">
        <v>0</v>
      </c>
      <c r="J254" s="389">
        <v>0.87125399999999997</v>
      </c>
      <c r="K254" s="390">
        <v>0</v>
      </c>
      <c r="L254" s="426">
        <v>0</v>
      </c>
      <c r="M254" s="389">
        <v>0</v>
      </c>
      <c r="N254" s="390">
        <v>0</v>
      </c>
      <c r="O254" s="427">
        <v>0</v>
      </c>
      <c r="P254" s="389">
        <v>0.87125399999999997</v>
      </c>
      <c r="Q254" s="390">
        <v>0</v>
      </c>
      <c r="R254" s="426">
        <v>0</v>
      </c>
      <c r="S254" s="389">
        <v>0</v>
      </c>
      <c r="T254" s="390">
        <v>0</v>
      </c>
      <c r="U254" s="427">
        <v>0</v>
      </c>
      <c r="V254" s="389">
        <v>0</v>
      </c>
      <c r="W254" s="390">
        <v>0</v>
      </c>
      <c r="X254" s="426">
        <v>0</v>
      </c>
      <c r="Y254" s="389">
        <v>0</v>
      </c>
      <c r="Z254" s="390">
        <v>0</v>
      </c>
      <c r="AA254" s="427">
        <v>0</v>
      </c>
    </row>
    <row r="255" spans="2:27" s="421" customFormat="1" ht="15.75" customHeight="1">
      <c r="B255" s="903"/>
      <c r="C255" s="396" t="s">
        <v>481</v>
      </c>
      <c r="D255" s="389">
        <v>1.2117309999999999</v>
      </c>
      <c r="E255" s="390">
        <v>4.8219999999999999E-3</v>
      </c>
      <c r="F255" s="426">
        <v>1.154242</v>
      </c>
      <c r="G255" s="389">
        <v>0.16509299999999999</v>
      </c>
      <c r="H255" s="390">
        <v>2.8499999999999999E-4</v>
      </c>
      <c r="I255" s="427">
        <v>5.3969999999999999E-3</v>
      </c>
      <c r="J255" s="389">
        <v>0.78090700000000002</v>
      </c>
      <c r="K255" s="390">
        <v>6.9410000000000001E-3</v>
      </c>
      <c r="L255" s="426">
        <v>0.72213899999999998</v>
      </c>
      <c r="M255" s="389">
        <v>0.13076299999999999</v>
      </c>
      <c r="N255" s="390">
        <v>5.5199999999999997E-4</v>
      </c>
      <c r="O255" s="427">
        <v>5.5259999999999997E-3</v>
      </c>
      <c r="P255" s="389">
        <v>0.92774500000000004</v>
      </c>
      <c r="Q255" s="390">
        <v>7.613E-3</v>
      </c>
      <c r="R255" s="426">
        <v>0.86985699999999999</v>
      </c>
      <c r="S255" s="389">
        <v>0.14419499999999999</v>
      </c>
      <c r="T255" s="390">
        <v>6.6E-4</v>
      </c>
      <c r="U255" s="427">
        <v>5.3369999999999997E-3</v>
      </c>
      <c r="V255" s="389">
        <v>0.91251599999999999</v>
      </c>
      <c r="W255" s="390">
        <v>8.9980000000000008E-3</v>
      </c>
      <c r="X255" s="426">
        <v>0.85688799999999998</v>
      </c>
      <c r="Y255" s="389">
        <v>9.4735E-2</v>
      </c>
      <c r="Z255" s="390">
        <v>6.8999999999999997E-4</v>
      </c>
      <c r="AA255" s="427">
        <v>6.4590000000000003E-3</v>
      </c>
    </row>
    <row r="256" spans="2:27" s="421" customFormat="1" ht="15.75" customHeight="1">
      <c r="B256" s="903"/>
      <c r="C256" s="401" t="s">
        <v>504</v>
      </c>
      <c r="D256" s="389">
        <v>1.066864</v>
      </c>
      <c r="E256" s="390">
        <v>0</v>
      </c>
      <c r="F256" s="426">
        <v>1.066864</v>
      </c>
      <c r="G256" s="389">
        <v>0.13968</v>
      </c>
      <c r="H256" s="390">
        <v>0</v>
      </c>
      <c r="I256" s="427">
        <v>3.5300000000000002E-4</v>
      </c>
      <c r="J256" s="389">
        <v>0.63509000000000004</v>
      </c>
      <c r="K256" s="390">
        <v>0</v>
      </c>
      <c r="L256" s="426">
        <v>0.63509000000000004</v>
      </c>
      <c r="M256" s="389">
        <v>0.10551199999999999</v>
      </c>
      <c r="N256" s="390">
        <v>0</v>
      </c>
      <c r="O256" s="427">
        <v>3.6699999999999998E-4</v>
      </c>
      <c r="P256" s="389">
        <v>0.81525400000000003</v>
      </c>
      <c r="Q256" s="390">
        <v>0</v>
      </c>
      <c r="R256" s="426">
        <v>0.81525400000000003</v>
      </c>
      <c r="S256" s="389">
        <v>0.13525499999999999</v>
      </c>
      <c r="T256" s="390">
        <v>0</v>
      </c>
      <c r="U256" s="427">
        <v>4.6700000000000002E-4</v>
      </c>
      <c r="V256" s="389">
        <v>0.79643600000000003</v>
      </c>
      <c r="W256" s="390">
        <v>0</v>
      </c>
      <c r="X256" s="426">
        <v>0.79643600000000003</v>
      </c>
      <c r="Y256" s="389">
        <v>8.695E-2</v>
      </c>
      <c r="Z256" s="390">
        <v>0</v>
      </c>
      <c r="AA256" s="427">
        <v>3.3399999999999999E-4</v>
      </c>
    </row>
    <row r="257" spans="2:27" s="421" customFormat="1" ht="15.75" customHeight="1">
      <c r="B257" s="903"/>
      <c r="C257" s="402" t="s">
        <v>505</v>
      </c>
      <c r="D257" s="389">
        <v>9.9543000000000006E-2</v>
      </c>
      <c r="E257" s="390">
        <v>0</v>
      </c>
      <c r="F257" s="426">
        <v>9.9543000000000006E-2</v>
      </c>
      <c r="G257" s="389">
        <v>1.0345E-2</v>
      </c>
      <c r="H257" s="390">
        <v>0</v>
      </c>
      <c r="I257" s="427">
        <v>5.8999999999999998E-5</v>
      </c>
      <c r="J257" s="389">
        <v>8.6398000000000003E-2</v>
      </c>
      <c r="K257" s="390">
        <v>0</v>
      </c>
      <c r="L257" s="426">
        <v>8.6398000000000003E-2</v>
      </c>
      <c r="M257" s="389">
        <v>8.9789999999999991E-3</v>
      </c>
      <c r="N257" s="390">
        <v>0</v>
      </c>
      <c r="O257" s="427">
        <v>7.4999999999999993E-5</v>
      </c>
      <c r="P257" s="389">
        <v>8.5152000000000005E-2</v>
      </c>
      <c r="Q257" s="390">
        <v>0</v>
      </c>
      <c r="R257" s="426">
        <v>8.5152000000000005E-2</v>
      </c>
      <c r="S257" s="389">
        <v>8.8500000000000002E-3</v>
      </c>
      <c r="T257" s="390">
        <v>0</v>
      </c>
      <c r="U257" s="427">
        <v>8.7000000000000001E-5</v>
      </c>
      <c r="V257" s="389">
        <v>0</v>
      </c>
      <c r="W257" s="390">
        <v>0</v>
      </c>
      <c r="X257" s="426">
        <v>0</v>
      </c>
      <c r="Y257" s="389">
        <v>0</v>
      </c>
      <c r="Z257" s="390">
        <v>0</v>
      </c>
      <c r="AA257" s="427">
        <v>0</v>
      </c>
    </row>
    <row r="258" spans="2:27" s="421" customFormat="1" ht="15.75" customHeight="1">
      <c r="B258" s="903"/>
      <c r="C258" s="402" t="s">
        <v>506</v>
      </c>
      <c r="D258" s="389">
        <v>0.96732099999999999</v>
      </c>
      <c r="E258" s="390">
        <v>0</v>
      </c>
      <c r="F258" s="426">
        <v>0.96732099999999999</v>
      </c>
      <c r="G258" s="389">
        <v>0.12933500000000001</v>
      </c>
      <c r="H258" s="390">
        <v>0</v>
      </c>
      <c r="I258" s="427">
        <v>2.9399999999999999E-4</v>
      </c>
      <c r="J258" s="389">
        <v>0.54869199999999996</v>
      </c>
      <c r="K258" s="390">
        <v>0</v>
      </c>
      <c r="L258" s="426">
        <v>0.54869199999999996</v>
      </c>
      <c r="M258" s="389">
        <v>9.6532999999999994E-2</v>
      </c>
      <c r="N258" s="390">
        <v>0</v>
      </c>
      <c r="O258" s="427">
        <v>2.92E-4</v>
      </c>
      <c r="P258" s="389">
        <v>0.73010200000000003</v>
      </c>
      <c r="Q258" s="390">
        <v>0</v>
      </c>
      <c r="R258" s="426">
        <v>0.73010200000000003</v>
      </c>
      <c r="S258" s="389">
        <v>0.12640499999999999</v>
      </c>
      <c r="T258" s="390">
        <v>0</v>
      </c>
      <c r="U258" s="427">
        <v>3.8000000000000002E-4</v>
      </c>
      <c r="V258" s="389">
        <v>0.79643600000000003</v>
      </c>
      <c r="W258" s="390">
        <v>0</v>
      </c>
      <c r="X258" s="426">
        <v>0.79643600000000003</v>
      </c>
      <c r="Y258" s="389">
        <v>8.695E-2</v>
      </c>
      <c r="Z258" s="390">
        <v>0</v>
      </c>
      <c r="AA258" s="427">
        <v>3.3399999999999999E-4</v>
      </c>
    </row>
    <row r="259" spans="2:27" s="421" customFormat="1" ht="15.75" customHeight="1">
      <c r="B259" s="903"/>
      <c r="C259" s="401" t="s">
        <v>507</v>
      </c>
      <c r="D259" s="389">
        <v>0</v>
      </c>
      <c r="E259" s="390">
        <v>0</v>
      </c>
      <c r="F259" s="426">
        <v>0</v>
      </c>
      <c r="G259" s="389">
        <v>0</v>
      </c>
      <c r="H259" s="390">
        <v>0</v>
      </c>
      <c r="I259" s="427">
        <v>0</v>
      </c>
      <c r="J259" s="389">
        <v>0</v>
      </c>
      <c r="K259" s="390">
        <v>0</v>
      </c>
      <c r="L259" s="426">
        <v>0</v>
      </c>
      <c r="M259" s="389">
        <v>0</v>
      </c>
      <c r="N259" s="390">
        <v>0</v>
      </c>
      <c r="O259" s="427">
        <v>0</v>
      </c>
      <c r="P259" s="389">
        <v>0</v>
      </c>
      <c r="Q259" s="390">
        <v>0</v>
      </c>
      <c r="R259" s="426">
        <v>0</v>
      </c>
      <c r="S259" s="389">
        <v>0</v>
      </c>
      <c r="T259" s="390">
        <v>0</v>
      </c>
      <c r="U259" s="427">
        <v>0</v>
      </c>
      <c r="V259" s="389">
        <v>0</v>
      </c>
      <c r="W259" s="390">
        <v>0</v>
      </c>
      <c r="X259" s="426">
        <v>0</v>
      </c>
      <c r="Y259" s="389">
        <v>0</v>
      </c>
      <c r="Z259" s="390">
        <v>0</v>
      </c>
      <c r="AA259" s="427">
        <v>0</v>
      </c>
    </row>
    <row r="260" spans="2:27" s="421" customFormat="1" ht="15.75" customHeight="1">
      <c r="B260" s="903"/>
      <c r="C260" s="401" t="s">
        <v>508</v>
      </c>
      <c r="D260" s="389">
        <v>0.144867</v>
      </c>
      <c r="E260" s="390">
        <v>4.8219999999999999E-3</v>
      </c>
      <c r="F260" s="426">
        <v>8.7377999999999997E-2</v>
      </c>
      <c r="G260" s="389">
        <v>2.5413000000000002E-2</v>
      </c>
      <c r="H260" s="390">
        <v>2.8499999999999999E-4</v>
      </c>
      <c r="I260" s="427">
        <v>5.0439999999999999E-3</v>
      </c>
      <c r="J260" s="389">
        <v>0.145817</v>
      </c>
      <c r="K260" s="390">
        <v>6.9410000000000001E-3</v>
      </c>
      <c r="L260" s="426">
        <v>8.7049000000000001E-2</v>
      </c>
      <c r="M260" s="389">
        <v>2.5250999999999999E-2</v>
      </c>
      <c r="N260" s="390">
        <v>5.5199999999999997E-4</v>
      </c>
      <c r="O260" s="427">
        <v>5.1590000000000004E-3</v>
      </c>
      <c r="P260" s="389">
        <v>0.11249099999999999</v>
      </c>
      <c r="Q260" s="390">
        <v>7.613E-3</v>
      </c>
      <c r="R260" s="426">
        <v>5.4602999999999999E-2</v>
      </c>
      <c r="S260" s="389">
        <v>8.94E-3</v>
      </c>
      <c r="T260" s="390">
        <v>6.6E-4</v>
      </c>
      <c r="U260" s="427">
        <v>4.8700000000000002E-3</v>
      </c>
      <c r="V260" s="389">
        <v>0.11608</v>
      </c>
      <c r="W260" s="390">
        <v>8.9980000000000008E-3</v>
      </c>
      <c r="X260" s="426">
        <v>6.0451999999999999E-2</v>
      </c>
      <c r="Y260" s="389">
        <v>7.7850000000000003E-3</v>
      </c>
      <c r="Z260" s="390">
        <v>6.8999999999999997E-4</v>
      </c>
      <c r="AA260" s="427">
        <v>6.1250000000000002E-3</v>
      </c>
    </row>
    <row r="261" spans="2:27" s="421" customFormat="1" ht="15.75" customHeight="1">
      <c r="B261" s="903"/>
      <c r="C261" s="402" t="s">
        <v>509</v>
      </c>
      <c r="D261" s="389">
        <v>0</v>
      </c>
      <c r="E261" s="390">
        <v>0</v>
      </c>
      <c r="F261" s="426">
        <v>0</v>
      </c>
      <c r="G261" s="389">
        <v>0</v>
      </c>
      <c r="H261" s="390">
        <v>0</v>
      </c>
      <c r="I261" s="427">
        <v>0</v>
      </c>
      <c r="J261" s="389">
        <v>0</v>
      </c>
      <c r="K261" s="390">
        <v>0</v>
      </c>
      <c r="L261" s="426">
        <v>0</v>
      </c>
      <c r="M261" s="389">
        <v>0</v>
      </c>
      <c r="N261" s="390">
        <v>0</v>
      </c>
      <c r="O261" s="427">
        <v>0</v>
      </c>
      <c r="P261" s="389">
        <v>0</v>
      </c>
      <c r="Q261" s="390">
        <v>0</v>
      </c>
      <c r="R261" s="426">
        <v>0</v>
      </c>
      <c r="S261" s="389">
        <v>0</v>
      </c>
      <c r="T261" s="390">
        <v>0</v>
      </c>
      <c r="U261" s="427">
        <v>0</v>
      </c>
      <c r="V261" s="389">
        <v>0</v>
      </c>
      <c r="W261" s="390">
        <v>0</v>
      </c>
      <c r="X261" s="426">
        <v>0</v>
      </c>
      <c r="Y261" s="389">
        <v>0</v>
      </c>
      <c r="Z261" s="390">
        <v>0</v>
      </c>
      <c r="AA261" s="427">
        <v>0</v>
      </c>
    </row>
    <row r="262" spans="2:27" s="421" customFormat="1" ht="15.75" customHeight="1">
      <c r="B262" s="903"/>
      <c r="C262" s="403" t="s">
        <v>510</v>
      </c>
      <c r="D262" s="389">
        <v>0.144867</v>
      </c>
      <c r="E262" s="390">
        <v>4.8219999999999999E-3</v>
      </c>
      <c r="F262" s="426">
        <v>8.7377999999999997E-2</v>
      </c>
      <c r="G262" s="389">
        <v>2.5413000000000002E-2</v>
      </c>
      <c r="H262" s="390">
        <v>2.8499999999999999E-4</v>
      </c>
      <c r="I262" s="427">
        <v>5.0439999999999999E-3</v>
      </c>
      <c r="J262" s="389">
        <v>0.145817</v>
      </c>
      <c r="K262" s="390">
        <v>6.9410000000000001E-3</v>
      </c>
      <c r="L262" s="426">
        <v>8.7049000000000001E-2</v>
      </c>
      <c r="M262" s="389">
        <v>2.5250999999999999E-2</v>
      </c>
      <c r="N262" s="390">
        <v>5.5199999999999997E-4</v>
      </c>
      <c r="O262" s="427">
        <v>5.1590000000000004E-3</v>
      </c>
      <c r="P262" s="389">
        <v>0.11249099999999999</v>
      </c>
      <c r="Q262" s="390">
        <v>7.613E-3</v>
      </c>
      <c r="R262" s="426">
        <v>5.4602999999999999E-2</v>
      </c>
      <c r="S262" s="389">
        <v>8.94E-3</v>
      </c>
      <c r="T262" s="390">
        <v>6.6E-4</v>
      </c>
      <c r="U262" s="427">
        <v>4.8700000000000002E-3</v>
      </c>
      <c r="V262" s="389">
        <v>0.11608</v>
      </c>
      <c r="W262" s="390">
        <v>8.9980000000000008E-3</v>
      </c>
      <c r="X262" s="426">
        <v>6.0451999999999999E-2</v>
      </c>
      <c r="Y262" s="389">
        <v>7.7850000000000003E-3</v>
      </c>
      <c r="Z262" s="390">
        <v>6.8999999999999997E-4</v>
      </c>
      <c r="AA262" s="427">
        <v>6.1250000000000002E-3</v>
      </c>
    </row>
    <row r="263" spans="2:27" s="421" customFormat="1" ht="15.75" customHeight="1">
      <c r="B263" s="903"/>
      <c r="C263" s="396" t="s">
        <v>488</v>
      </c>
      <c r="D263" s="389">
        <v>0</v>
      </c>
      <c r="E263" s="390">
        <v>0</v>
      </c>
      <c r="F263" s="426">
        <v>0</v>
      </c>
      <c r="G263" s="389">
        <v>0</v>
      </c>
      <c r="H263" s="390">
        <v>0</v>
      </c>
      <c r="I263" s="427">
        <v>0</v>
      </c>
      <c r="J263" s="389">
        <v>0</v>
      </c>
      <c r="K263" s="390">
        <v>0</v>
      </c>
      <c r="L263" s="426">
        <v>0</v>
      </c>
      <c r="M263" s="389">
        <v>0</v>
      </c>
      <c r="N263" s="390">
        <v>0</v>
      </c>
      <c r="O263" s="427">
        <v>0</v>
      </c>
      <c r="P263" s="389">
        <v>0</v>
      </c>
      <c r="Q263" s="390">
        <v>0</v>
      </c>
      <c r="R263" s="426">
        <v>0</v>
      </c>
      <c r="S263" s="389">
        <v>0</v>
      </c>
      <c r="T263" s="390">
        <v>0</v>
      </c>
      <c r="U263" s="427">
        <v>0</v>
      </c>
      <c r="V263" s="389">
        <v>0</v>
      </c>
      <c r="W263" s="390">
        <v>0</v>
      </c>
      <c r="X263" s="426">
        <v>0</v>
      </c>
      <c r="Y263" s="389">
        <v>0</v>
      </c>
      <c r="Z263" s="390">
        <v>0</v>
      </c>
      <c r="AA263" s="427">
        <v>0</v>
      </c>
    </row>
    <row r="264" spans="2:27" ht="15.75" hidden="1" customHeight="1">
      <c r="B264" s="903"/>
      <c r="C264" s="405"/>
      <c r="D264" s="398"/>
      <c r="E264" s="406"/>
      <c r="F264" s="428"/>
      <c r="G264" s="398"/>
      <c r="H264" s="406"/>
      <c r="I264" s="429"/>
      <c r="J264" s="398"/>
      <c r="K264" s="406"/>
      <c r="L264" s="428"/>
      <c r="M264" s="398"/>
      <c r="N264" s="406"/>
      <c r="O264" s="429"/>
      <c r="P264" s="398"/>
      <c r="Q264" s="406"/>
      <c r="R264" s="428"/>
      <c r="S264" s="398"/>
      <c r="T264" s="406"/>
      <c r="U264" s="429"/>
      <c r="V264" s="398"/>
      <c r="W264" s="406"/>
      <c r="X264" s="428"/>
      <c r="Y264" s="398"/>
      <c r="Z264" s="406"/>
      <c r="AA264" s="429"/>
    </row>
    <row r="265" spans="2:27" s="421" customFormat="1" ht="15.75" customHeight="1">
      <c r="B265" s="903"/>
      <c r="C265" s="408" t="s">
        <v>511</v>
      </c>
      <c r="D265" s="430"/>
      <c r="E265" s="431"/>
      <c r="F265" s="432"/>
      <c r="G265" s="430"/>
      <c r="H265" s="431"/>
      <c r="I265" s="433"/>
      <c r="J265" s="430"/>
      <c r="K265" s="431"/>
      <c r="L265" s="432"/>
      <c r="M265" s="430"/>
      <c r="N265" s="431"/>
      <c r="O265" s="433"/>
      <c r="P265" s="430"/>
      <c r="Q265" s="431"/>
      <c r="R265" s="432"/>
      <c r="S265" s="430"/>
      <c r="T265" s="431"/>
      <c r="U265" s="433"/>
      <c r="V265" s="430"/>
      <c r="W265" s="431"/>
      <c r="X265" s="432"/>
      <c r="Y265" s="430"/>
      <c r="Z265" s="431"/>
      <c r="AA265" s="433"/>
    </row>
    <row r="266" spans="2:27" s="421" customFormat="1" ht="19.5" customHeight="1" thickBot="1">
      <c r="B266" s="904"/>
      <c r="C266" s="414" t="s">
        <v>515</v>
      </c>
      <c r="D266" s="434"/>
      <c r="E266" s="435"/>
      <c r="F266" s="436"/>
      <c r="G266" s="434"/>
      <c r="H266" s="435"/>
      <c r="I266" s="437"/>
      <c r="J266" s="434"/>
      <c r="K266" s="435"/>
      <c r="L266" s="436"/>
      <c r="M266" s="434"/>
      <c r="N266" s="435"/>
      <c r="O266" s="437"/>
      <c r="P266" s="434"/>
      <c r="Q266" s="435"/>
      <c r="R266" s="436"/>
      <c r="S266" s="434"/>
      <c r="T266" s="435"/>
      <c r="U266" s="437"/>
      <c r="V266" s="434"/>
      <c r="W266" s="435"/>
      <c r="X266" s="436"/>
      <c r="Y266" s="434"/>
      <c r="Z266" s="435"/>
      <c r="AA266" s="437"/>
    </row>
    <row r="267" spans="2:27" s="421" customFormat="1" ht="17.25" customHeight="1">
      <c r="B267" s="369"/>
      <c r="C267" s="340"/>
      <c r="D267" s="369" t="s">
        <v>491</v>
      </c>
      <c r="E267" s="340"/>
      <c r="F267" s="340"/>
      <c r="G267" s="340"/>
      <c r="H267" s="340"/>
      <c r="I267" s="340"/>
      <c r="J267" s="340"/>
      <c r="K267" s="340"/>
      <c r="L267" s="340"/>
      <c r="M267" s="340"/>
      <c r="N267" s="340"/>
      <c r="O267" s="340"/>
    </row>
    <row r="268" spans="2:27" ht="22.5">
      <c r="B268" s="440"/>
    </row>
    <row r="269" spans="2:27" ht="22.5">
      <c r="B269" s="440"/>
    </row>
    <row r="270" spans="2:27" ht="22.5">
      <c r="B270" s="440"/>
    </row>
    <row r="271" spans="2:27" ht="22.5">
      <c r="B271" s="440"/>
    </row>
    <row r="272" spans="2:27" ht="22.5">
      <c r="B272" s="440"/>
    </row>
    <row r="273" spans="2:2" ht="22.5">
      <c r="B273" s="440"/>
    </row>
  </sheetData>
  <sheetProtection algorithmName="SHA-512" hashValue="5756kkkMAcfsyJzb+Op3SRKAtF/xg+LDk56M16Pq64Yt/iIvEQ07DBjf7pmVFbRMZcfGA1mVDPT/1lmoHhyMsw==" saltValue="89OLTuKG5oPQFOKjCtGTsw==" spinCount="100000" sheet="1" objects="1" scenarios="1" formatCells="0" formatColumns="0" formatRows="0"/>
  <mergeCells count="253">
    <mergeCell ref="B250:B266"/>
    <mergeCell ref="M248:N248"/>
    <mergeCell ref="O248:O249"/>
    <mergeCell ref="P248:Q248"/>
    <mergeCell ref="R248:R249"/>
    <mergeCell ref="S248:T248"/>
    <mergeCell ref="U248:U249"/>
    <mergeCell ref="D247:I247"/>
    <mergeCell ref="J247:O247"/>
    <mergeCell ref="P247:U247"/>
    <mergeCell ref="V247:AA247"/>
    <mergeCell ref="D248:E248"/>
    <mergeCell ref="F248:F249"/>
    <mergeCell ref="G248:H248"/>
    <mergeCell ref="I248:I249"/>
    <mergeCell ref="J248:K248"/>
    <mergeCell ref="L248:L249"/>
    <mergeCell ref="V248:W248"/>
    <mergeCell ref="X248:X249"/>
    <mergeCell ref="Y248:Z248"/>
    <mergeCell ref="AA248:AA249"/>
    <mergeCell ref="B226:B242"/>
    <mergeCell ref="D246:O246"/>
    <mergeCell ref="P246:AA246"/>
    <mergeCell ref="M224:N224"/>
    <mergeCell ref="O224:O225"/>
    <mergeCell ref="P224:Q224"/>
    <mergeCell ref="R224:R225"/>
    <mergeCell ref="S224:T224"/>
    <mergeCell ref="U224:U225"/>
    <mergeCell ref="D223:I223"/>
    <mergeCell ref="J223:O223"/>
    <mergeCell ref="P223:U223"/>
    <mergeCell ref="V223:AA223"/>
    <mergeCell ref="D224:E224"/>
    <mergeCell ref="F224:F225"/>
    <mergeCell ref="G224:H224"/>
    <mergeCell ref="I224:I225"/>
    <mergeCell ref="J224:K224"/>
    <mergeCell ref="L224:L225"/>
    <mergeCell ref="V224:W224"/>
    <mergeCell ref="X224:X225"/>
    <mergeCell ref="Y224:Z224"/>
    <mergeCell ref="AA224:AA225"/>
    <mergeCell ref="B202:B218"/>
    <mergeCell ref="D222:O222"/>
    <mergeCell ref="P222:AA222"/>
    <mergeCell ref="M200:N200"/>
    <mergeCell ref="O200:O201"/>
    <mergeCell ref="P200:Q200"/>
    <mergeCell ref="R200:R201"/>
    <mergeCell ref="S200:T200"/>
    <mergeCell ref="U200:U201"/>
    <mergeCell ref="D199:I199"/>
    <mergeCell ref="J199:O199"/>
    <mergeCell ref="P199:U199"/>
    <mergeCell ref="V199:AA199"/>
    <mergeCell ref="D200:E200"/>
    <mergeCell ref="F200:F201"/>
    <mergeCell ref="G200:H200"/>
    <mergeCell ref="I200:I201"/>
    <mergeCell ref="J200:K200"/>
    <mergeCell ref="L200:L201"/>
    <mergeCell ref="V200:W200"/>
    <mergeCell ref="X200:X201"/>
    <mergeCell ref="Y200:Z200"/>
    <mergeCell ref="AA200:AA201"/>
    <mergeCell ref="B178:B194"/>
    <mergeCell ref="D198:O198"/>
    <mergeCell ref="P198:AA198"/>
    <mergeCell ref="M176:N176"/>
    <mergeCell ref="O176:O177"/>
    <mergeCell ref="P176:Q176"/>
    <mergeCell ref="R176:R177"/>
    <mergeCell ref="S176:T176"/>
    <mergeCell ref="U176:U177"/>
    <mergeCell ref="D175:I175"/>
    <mergeCell ref="J175:O175"/>
    <mergeCell ref="P175:U175"/>
    <mergeCell ref="V175:AA175"/>
    <mergeCell ref="D176:E176"/>
    <mergeCell ref="F176:F177"/>
    <mergeCell ref="G176:H176"/>
    <mergeCell ref="I176:I177"/>
    <mergeCell ref="J176:K176"/>
    <mergeCell ref="L176:L177"/>
    <mergeCell ref="V176:W176"/>
    <mergeCell ref="X176:X177"/>
    <mergeCell ref="Y176:Z176"/>
    <mergeCell ref="AA176:AA177"/>
    <mergeCell ref="B154:B170"/>
    <mergeCell ref="D174:O174"/>
    <mergeCell ref="P174:AA174"/>
    <mergeCell ref="M152:N152"/>
    <mergeCell ref="O152:O153"/>
    <mergeCell ref="P152:Q152"/>
    <mergeCell ref="R152:R153"/>
    <mergeCell ref="S152:T152"/>
    <mergeCell ref="U152:U153"/>
    <mergeCell ref="D151:I151"/>
    <mergeCell ref="J151:O151"/>
    <mergeCell ref="P151:U151"/>
    <mergeCell ref="V151:AA151"/>
    <mergeCell ref="D152:E152"/>
    <mergeCell ref="F152:F153"/>
    <mergeCell ref="G152:H152"/>
    <mergeCell ref="I152:I153"/>
    <mergeCell ref="J152:K152"/>
    <mergeCell ref="L152:L153"/>
    <mergeCell ref="V152:W152"/>
    <mergeCell ref="X152:X153"/>
    <mergeCell ref="Y152:Z152"/>
    <mergeCell ref="AA152:AA153"/>
    <mergeCell ref="B130:B146"/>
    <mergeCell ref="D150:O150"/>
    <mergeCell ref="P150:AA150"/>
    <mergeCell ref="M128:N128"/>
    <mergeCell ref="O128:O129"/>
    <mergeCell ref="P128:Q128"/>
    <mergeCell ref="R128:R129"/>
    <mergeCell ref="S128:T128"/>
    <mergeCell ref="U128:U129"/>
    <mergeCell ref="D127:I127"/>
    <mergeCell ref="J127:O127"/>
    <mergeCell ref="P127:U127"/>
    <mergeCell ref="V127:AA127"/>
    <mergeCell ref="D128:E128"/>
    <mergeCell ref="F128:F129"/>
    <mergeCell ref="G128:H128"/>
    <mergeCell ref="I128:I129"/>
    <mergeCell ref="J128:K128"/>
    <mergeCell ref="L128:L129"/>
    <mergeCell ref="V128:W128"/>
    <mergeCell ref="X128:X129"/>
    <mergeCell ref="Y128:Z128"/>
    <mergeCell ref="AA128:AA129"/>
    <mergeCell ref="B106:B122"/>
    <mergeCell ref="D126:O126"/>
    <mergeCell ref="P126:AA126"/>
    <mergeCell ref="M104:N104"/>
    <mergeCell ref="O104:O105"/>
    <mergeCell ref="P104:Q104"/>
    <mergeCell ref="R104:R105"/>
    <mergeCell ref="S104:T104"/>
    <mergeCell ref="U104:U105"/>
    <mergeCell ref="D103:I103"/>
    <mergeCell ref="J103:O103"/>
    <mergeCell ref="P103:U103"/>
    <mergeCell ref="V103:AA103"/>
    <mergeCell ref="D104:E104"/>
    <mergeCell ref="F104:F105"/>
    <mergeCell ref="G104:H104"/>
    <mergeCell ref="I104:I105"/>
    <mergeCell ref="J104:K104"/>
    <mergeCell ref="L104:L105"/>
    <mergeCell ref="V104:W104"/>
    <mergeCell ref="X104:X105"/>
    <mergeCell ref="Y104:Z104"/>
    <mergeCell ref="AA104:AA105"/>
    <mergeCell ref="B82:B98"/>
    <mergeCell ref="D102:O102"/>
    <mergeCell ref="P102:AA102"/>
    <mergeCell ref="M80:N80"/>
    <mergeCell ref="O80:O81"/>
    <mergeCell ref="P80:Q80"/>
    <mergeCell ref="R80:R81"/>
    <mergeCell ref="S80:T80"/>
    <mergeCell ref="U80:U81"/>
    <mergeCell ref="D79:I79"/>
    <mergeCell ref="J79:O79"/>
    <mergeCell ref="P79:U79"/>
    <mergeCell ref="V79:AA79"/>
    <mergeCell ref="D80:E80"/>
    <mergeCell ref="F80:F81"/>
    <mergeCell ref="G80:H80"/>
    <mergeCell ref="I80:I81"/>
    <mergeCell ref="J80:K80"/>
    <mergeCell ref="L80:L81"/>
    <mergeCell ref="V80:W80"/>
    <mergeCell ref="X80:X81"/>
    <mergeCell ref="Y80:Z80"/>
    <mergeCell ref="AA80:AA81"/>
    <mergeCell ref="B58:B74"/>
    <mergeCell ref="D78:O78"/>
    <mergeCell ref="P78:AA78"/>
    <mergeCell ref="M56:N56"/>
    <mergeCell ref="O56:O57"/>
    <mergeCell ref="P56:Q56"/>
    <mergeCell ref="R56:R57"/>
    <mergeCell ref="S56:T56"/>
    <mergeCell ref="U56:U57"/>
    <mergeCell ref="D55:I55"/>
    <mergeCell ref="J55:O55"/>
    <mergeCell ref="P55:U55"/>
    <mergeCell ref="V55:AA55"/>
    <mergeCell ref="D56:E56"/>
    <mergeCell ref="F56:F57"/>
    <mergeCell ref="G56:H56"/>
    <mergeCell ref="I56:I57"/>
    <mergeCell ref="J56:K56"/>
    <mergeCell ref="L56:L57"/>
    <mergeCell ref="V56:W56"/>
    <mergeCell ref="X56:X57"/>
    <mergeCell ref="Y56:Z56"/>
    <mergeCell ref="AA56:AA57"/>
    <mergeCell ref="B34:B50"/>
    <mergeCell ref="D54:O54"/>
    <mergeCell ref="P54:AA54"/>
    <mergeCell ref="M32:N32"/>
    <mergeCell ref="O32:O33"/>
    <mergeCell ref="P32:Q32"/>
    <mergeCell ref="R32:R33"/>
    <mergeCell ref="S32:T32"/>
    <mergeCell ref="U32:U33"/>
    <mergeCell ref="D31:I31"/>
    <mergeCell ref="J31:O31"/>
    <mergeCell ref="P31:U31"/>
    <mergeCell ref="V31:AA31"/>
    <mergeCell ref="D32:E32"/>
    <mergeCell ref="F32:F33"/>
    <mergeCell ref="G32:H32"/>
    <mergeCell ref="I32:I33"/>
    <mergeCell ref="J32:K32"/>
    <mergeCell ref="L32:L33"/>
    <mergeCell ref="V32:W32"/>
    <mergeCell ref="X32:X33"/>
    <mergeCell ref="Y32:Z32"/>
    <mergeCell ref="AA32:AA33"/>
    <mergeCell ref="B10:B26"/>
    <mergeCell ref="D30:O30"/>
    <mergeCell ref="P30:AA30"/>
    <mergeCell ref="M8:N8"/>
    <mergeCell ref="O8:O9"/>
    <mergeCell ref="P8:Q8"/>
    <mergeCell ref="R8:R9"/>
    <mergeCell ref="S8:T8"/>
    <mergeCell ref="U8:U9"/>
    <mergeCell ref="D8:E8"/>
    <mergeCell ref="F8:F9"/>
    <mergeCell ref="G8:H8"/>
    <mergeCell ref="I8:I9"/>
    <mergeCell ref="J8:K8"/>
    <mergeCell ref="L8:L9"/>
    <mergeCell ref="D6:O6"/>
    <mergeCell ref="P6:AA6"/>
    <mergeCell ref="D7:I7"/>
    <mergeCell ref="J7:O7"/>
    <mergeCell ref="P7:U7"/>
    <mergeCell ref="V7:AA7"/>
    <mergeCell ref="V8:W8"/>
    <mergeCell ref="X8:X9"/>
    <mergeCell ref="Y8:Z8"/>
    <mergeCell ref="AA8:AA9"/>
  </mergeCells>
  <dataValidations count="1">
    <dataValidation type="custom" showInputMessage="1" showErrorMessage="1" error="This value must be a number &gt;= 0. _x000a_" sqref="D217:AA217 D241:AA241 D193:AA193 D169:AA169 D145:AA145 D121:AA121 D97:AA97 D73:AA73 D49:AA49 D265:AA265">
      <formula1>AND(D49&gt;=0,ISNUMBER(D49))</formula1>
    </dataValidation>
  </dataValidations>
  <pageMargins left="0.70866141732283472" right="0.70866141732283472" top="0.74803149606299213" bottom="0.74803149606299213" header="0.31496062992125984" footer="0.31496062992125984"/>
  <pageSetup paperSize="9" scale="23" fitToWidth="2" fitToHeight="0" orientation="portrait" r:id="rId1"/>
  <rowBreaks count="2" manualBreakCount="2">
    <brk id="123" max="26" man="1"/>
    <brk id="268" max="26" man="1"/>
  </rowBreaks>
  <colBreaks count="1" manualBreakCount="1">
    <brk id="15" max="26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3"/>
  <sheetViews>
    <sheetView showGridLines="0" zoomScale="53" zoomScaleNormal="53" workbookViewId="0">
      <selection activeCell="B7" sqref="B7"/>
    </sheetView>
  </sheetViews>
  <sheetFormatPr defaultColWidth="9.140625" defaultRowHeight="11.25"/>
  <cols>
    <col min="1" max="1" width="22.85546875" style="443" customWidth="1"/>
    <col min="2" max="2" width="24.42578125" style="443" customWidth="1"/>
    <col min="3" max="3" width="40.140625" style="443" customWidth="1"/>
    <col min="4" max="8" width="27.140625" style="443" customWidth="1"/>
    <col min="9" max="9" width="26.42578125" style="443" customWidth="1"/>
    <col min="10" max="10" width="20.42578125" style="443" customWidth="1"/>
    <col min="11" max="11" width="20.5703125" style="443" customWidth="1"/>
    <col min="12" max="12" width="23" style="443" customWidth="1"/>
    <col min="13" max="13" width="20.140625" style="443" customWidth="1"/>
    <col min="14" max="15" width="20.5703125" style="443" customWidth="1"/>
    <col min="16" max="16" width="40.140625" style="443" customWidth="1"/>
    <col min="17" max="21" width="27.140625" style="443" customWidth="1"/>
    <col min="22" max="22" width="26.42578125" style="443" customWidth="1"/>
    <col min="23" max="23" width="20.42578125" style="443" customWidth="1"/>
    <col min="24" max="24" width="20.5703125" style="443" customWidth="1"/>
    <col min="25" max="25" width="23" style="443" customWidth="1"/>
    <col min="26" max="26" width="20.140625" style="443" bestFit="1" customWidth="1"/>
    <col min="27" max="28" width="20.5703125" style="443" bestFit="1" customWidth="1"/>
    <col min="29" max="16384" width="9.140625" style="443"/>
  </cols>
  <sheetData>
    <row r="1" spans="1:29" s="441" customFormat="1" ht="62.25" customHeight="1">
      <c r="C1" s="442">
        <v>202012</v>
      </c>
      <c r="D1" s="442">
        <v>202012</v>
      </c>
      <c r="E1" s="442">
        <v>202012</v>
      </c>
      <c r="F1" s="442">
        <v>202012</v>
      </c>
      <c r="G1" s="442">
        <v>202012</v>
      </c>
      <c r="H1" s="442">
        <v>202012</v>
      </c>
      <c r="I1" s="442">
        <v>202012</v>
      </c>
      <c r="J1" s="442">
        <v>202012</v>
      </c>
      <c r="K1" s="442">
        <v>202012</v>
      </c>
      <c r="L1" s="442">
        <v>202012</v>
      </c>
      <c r="M1" s="442">
        <v>202012</v>
      </c>
      <c r="N1" s="442">
        <v>202012</v>
      </c>
      <c r="O1" s="442">
        <v>202012</v>
      </c>
      <c r="P1" s="442">
        <v>202106</v>
      </c>
      <c r="Q1" s="442">
        <v>202106</v>
      </c>
      <c r="R1" s="442">
        <v>202106</v>
      </c>
      <c r="S1" s="442">
        <v>202106</v>
      </c>
      <c r="T1" s="442">
        <v>202106</v>
      </c>
      <c r="U1" s="442">
        <v>202106</v>
      </c>
      <c r="V1" s="442">
        <v>202106</v>
      </c>
      <c r="W1" s="442">
        <v>202106</v>
      </c>
      <c r="X1" s="442">
        <v>202106</v>
      </c>
      <c r="Y1" s="442">
        <v>202106</v>
      </c>
      <c r="Z1" s="442">
        <v>202106</v>
      </c>
      <c r="AA1" s="442">
        <v>202106</v>
      </c>
      <c r="AB1" s="442">
        <v>202106</v>
      </c>
      <c r="AC1" s="442"/>
    </row>
    <row r="2" spans="1:29" ht="24.75" customHeight="1">
      <c r="C2" s="775" t="s">
        <v>1</v>
      </c>
      <c r="D2" s="775"/>
      <c r="E2" s="775"/>
      <c r="F2" s="775"/>
      <c r="G2" s="775"/>
      <c r="H2" s="775"/>
      <c r="I2" s="775"/>
      <c r="J2" s="775"/>
      <c r="K2" s="775"/>
      <c r="L2" s="775"/>
      <c r="M2" s="775"/>
      <c r="N2" s="775"/>
      <c r="O2" s="775"/>
      <c r="P2" s="775"/>
      <c r="Q2" s="775"/>
      <c r="R2" s="775"/>
      <c r="S2" s="775"/>
      <c r="T2" s="775"/>
      <c r="U2" s="775"/>
      <c r="V2" s="775"/>
      <c r="W2" s="775"/>
      <c r="X2" s="775"/>
      <c r="Y2" s="775"/>
      <c r="Z2" s="775"/>
      <c r="AA2" s="775"/>
      <c r="AB2" s="775"/>
    </row>
    <row r="3" spans="1:29" ht="36" customHeight="1">
      <c r="B3" s="444"/>
      <c r="C3" s="790" t="s">
        <v>516</v>
      </c>
      <c r="D3" s="790"/>
      <c r="E3" s="790"/>
      <c r="F3" s="790"/>
      <c r="G3" s="790"/>
      <c r="H3" s="790"/>
      <c r="I3" s="790"/>
      <c r="J3" s="790"/>
      <c r="K3" s="790"/>
      <c r="L3" s="790"/>
      <c r="M3" s="790"/>
      <c r="N3" s="790"/>
      <c r="O3" s="790"/>
      <c r="P3" s="790"/>
      <c r="Q3" s="790"/>
      <c r="R3" s="790"/>
      <c r="S3" s="790"/>
      <c r="T3" s="790"/>
      <c r="U3" s="790"/>
      <c r="V3" s="790"/>
      <c r="W3" s="790"/>
      <c r="X3" s="790"/>
      <c r="Y3" s="790"/>
      <c r="Z3" s="790"/>
      <c r="AA3" s="790"/>
      <c r="AB3" s="790"/>
    </row>
    <row r="4" spans="1:29" ht="30" customHeight="1" thickBot="1">
      <c r="B4" s="55"/>
      <c r="C4" s="920" t="str">
        <f>Cover!C5</f>
        <v>Intesa Sanpaolo S.p.A.</v>
      </c>
      <c r="D4" s="920"/>
      <c r="E4" s="920"/>
      <c r="F4" s="920"/>
      <c r="G4" s="920"/>
      <c r="H4" s="920"/>
      <c r="I4" s="920"/>
      <c r="J4" s="920"/>
      <c r="K4" s="920"/>
      <c r="L4" s="920"/>
      <c r="M4" s="920"/>
      <c r="N4" s="920"/>
      <c r="O4" s="920"/>
      <c r="P4" s="920"/>
      <c r="Q4" s="920"/>
      <c r="R4" s="920"/>
      <c r="S4" s="920"/>
      <c r="T4" s="920"/>
      <c r="U4" s="920"/>
      <c r="V4" s="920"/>
      <c r="W4" s="920"/>
      <c r="X4" s="920"/>
      <c r="Y4" s="920"/>
      <c r="Z4" s="920"/>
      <c r="AA4" s="920"/>
      <c r="AB4" s="920"/>
    </row>
    <row r="5" spans="1:29" s="445" customFormat="1" ht="28.5" customHeight="1" thickBot="1">
      <c r="A5" s="441"/>
      <c r="C5" s="921" t="s">
        <v>13</v>
      </c>
      <c r="D5" s="922"/>
      <c r="E5" s="922"/>
      <c r="F5" s="922"/>
      <c r="G5" s="922"/>
      <c r="H5" s="922"/>
      <c r="I5" s="922"/>
      <c r="J5" s="922"/>
      <c r="K5" s="922"/>
      <c r="L5" s="922"/>
      <c r="M5" s="922"/>
      <c r="N5" s="922"/>
      <c r="O5" s="923"/>
      <c r="P5" s="921" t="s">
        <v>15</v>
      </c>
      <c r="Q5" s="922"/>
      <c r="R5" s="922"/>
      <c r="S5" s="922"/>
      <c r="T5" s="922"/>
      <c r="U5" s="922"/>
      <c r="V5" s="922"/>
      <c r="W5" s="922"/>
      <c r="X5" s="922"/>
      <c r="Y5" s="922"/>
      <c r="Z5" s="922"/>
      <c r="AA5" s="922"/>
      <c r="AB5" s="923"/>
    </row>
    <row r="6" spans="1:29" s="445" customFormat="1" ht="28.5" customHeight="1" thickBot="1">
      <c r="A6" s="441"/>
      <c r="B6" s="446"/>
      <c r="C6" s="921" t="s">
        <v>517</v>
      </c>
      <c r="D6" s="922"/>
      <c r="E6" s="922"/>
      <c r="F6" s="922"/>
      <c r="G6" s="922"/>
      <c r="H6" s="922"/>
      <c r="I6" s="922"/>
      <c r="J6" s="922"/>
      <c r="K6" s="922"/>
      <c r="L6" s="922"/>
      <c r="M6" s="922"/>
      <c r="N6" s="923"/>
      <c r="O6" s="924" t="s">
        <v>518</v>
      </c>
      <c r="P6" s="921" t="s">
        <v>517</v>
      </c>
      <c r="Q6" s="922"/>
      <c r="R6" s="922"/>
      <c r="S6" s="922"/>
      <c r="T6" s="922"/>
      <c r="U6" s="922"/>
      <c r="V6" s="922"/>
      <c r="W6" s="922"/>
      <c r="X6" s="922"/>
      <c r="Y6" s="922"/>
      <c r="Z6" s="922"/>
      <c r="AA6" s="923"/>
      <c r="AB6" s="924" t="s">
        <v>518</v>
      </c>
    </row>
    <row r="7" spans="1:29" s="445" customFormat="1" ht="28.5" customHeight="1" thickBot="1">
      <c r="A7" s="441"/>
      <c r="B7" s="446" t="s">
        <v>296</v>
      </c>
      <c r="C7" s="921" t="s">
        <v>519</v>
      </c>
      <c r="D7" s="922"/>
      <c r="E7" s="922"/>
      <c r="F7" s="922"/>
      <c r="G7" s="922"/>
      <c r="H7" s="923"/>
      <c r="I7" s="921" t="s">
        <v>417</v>
      </c>
      <c r="J7" s="922"/>
      <c r="K7" s="922"/>
      <c r="L7" s="923"/>
      <c r="M7" s="921" t="s">
        <v>520</v>
      </c>
      <c r="N7" s="923"/>
      <c r="O7" s="925"/>
      <c r="P7" s="921" t="s">
        <v>519</v>
      </c>
      <c r="Q7" s="922"/>
      <c r="R7" s="922"/>
      <c r="S7" s="922"/>
      <c r="T7" s="922"/>
      <c r="U7" s="923"/>
      <c r="V7" s="921" t="s">
        <v>417</v>
      </c>
      <c r="W7" s="922"/>
      <c r="X7" s="922"/>
      <c r="Y7" s="923"/>
      <c r="Z7" s="921" t="s">
        <v>520</v>
      </c>
      <c r="AA7" s="923"/>
      <c r="AB7" s="925"/>
    </row>
    <row r="8" spans="1:29" s="441" customFormat="1" ht="54.75" customHeight="1" thickBot="1">
      <c r="A8" s="927" t="s">
        <v>521</v>
      </c>
      <c r="B8" s="930" t="s">
        <v>522</v>
      </c>
      <c r="C8" s="927" t="s">
        <v>523</v>
      </c>
      <c r="D8" s="927" t="s">
        <v>524</v>
      </c>
      <c r="E8" s="447"/>
      <c r="F8" s="447"/>
      <c r="G8" s="447"/>
      <c r="H8" s="448"/>
      <c r="I8" s="927" t="s">
        <v>525</v>
      </c>
      <c r="J8" s="924"/>
      <c r="K8" s="927" t="s">
        <v>526</v>
      </c>
      <c r="L8" s="924"/>
      <c r="M8" s="784" t="s">
        <v>527</v>
      </c>
      <c r="N8" s="937"/>
      <c r="O8" s="925"/>
      <c r="P8" s="927" t="s">
        <v>523</v>
      </c>
      <c r="Q8" s="927" t="s">
        <v>524</v>
      </c>
      <c r="R8" s="447"/>
      <c r="S8" s="447"/>
      <c r="T8" s="447"/>
      <c r="U8" s="448"/>
      <c r="V8" s="927" t="s">
        <v>525</v>
      </c>
      <c r="W8" s="924"/>
      <c r="X8" s="927" t="s">
        <v>526</v>
      </c>
      <c r="Y8" s="924"/>
      <c r="Z8" s="784" t="s">
        <v>527</v>
      </c>
      <c r="AA8" s="937"/>
      <c r="AB8" s="925"/>
    </row>
    <row r="9" spans="1:29" s="441" customFormat="1" ht="65.25" customHeight="1">
      <c r="A9" s="928"/>
      <c r="B9" s="931"/>
      <c r="C9" s="933"/>
      <c r="D9" s="933"/>
      <c r="E9" s="449"/>
      <c r="F9" s="449"/>
      <c r="G9" s="449"/>
      <c r="H9" s="450"/>
      <c r="I9" s="935"/>
      <c r="J9" s="936"/>
      <c r="K9" s="935"/>
      <c r="L9" s="936"/>
      <c r="M9" s="927" t="s">
        <v>528</v>
      </c>
      <c r="N9" s="938" t="s">
        <v>397</v>
      </c>
      <c r="O9" s="925"/>
      <c r="P9" s="933"/>
      <c r="Q9" s="933"/>
      <c r="R9" s="449"/>
      <c r="S9" s="449"/>
      <c r="T9" s="449"/>
      <c r="U9" s="450"/>
      <c r="V9" s="935"/>
      <c r="W9" s="936"/>
      <c r="X9" s="935"/>
      <c r="Y9" s="936"/>
      <c r="Z9" s="927" t="s">
        <v>528</v>
      </c>
      <c r="AA9" s="938" t="s">
        <v>397</v>
      </c>
      <c r="AB9" s="925"/>
    </row>
    <row r="10" spans="1:29" s="441" customFormat="1" ht="47.25" customHeight="1">
      <c r="A10" s="928"/>
      <c r="B10" s="931"/>
      <c r="C10" s="933"/>
      <c r="D10" s="933" t="s">
        <v>529</v>
      </c>
      <c r="E10" s="948" t="s">
        <v>530</v>
      </c>
      <c r="F10" s="950" t="s">
        <v>531</v>
      </c>
      <c r="G10" s="950" t="s">
        <v>532</v>
      </c>
      <c r="H10" s="948" t="s">
        <v>533</v>
      </c>
      <c r="I10" s="941" t="s">
        <v>341</v>
      </c>
      <c r="J10" s="943" t="s">
        <v>534</v>
      </c>
      <c r="K10" s="941" t="s">
        <v>341</v>
      </c>
      <c r="L10" s="943" t="s">
        <v>534</v>
      </c>
      <c r="M10" s="933"/>
      <c r="N10" s="939"/>
      <c r="O10" s="925"/>
      <c r="P10" s="933"/>
      <c r="Q10" s="933" t="s">
        <v>529</v>
      </c>
      <c r="R10" s="948" t="s">
        <v>530</v>
      </c>
      <c r="S10" s="950" t="s">
        <v>531</v>
      </c>
      <c r="T10" s="950" t="s">
        <v>532</v>
      </c>
      <c r="U10" s="948" t="s">
        <v>533</v>
      </c>
      <c r="V10" s="941" t="s">
        <v>341</v>
      </c>
      <c r="W10" s="943" t="s">
        <v>534</v>
      </c>
      <c r="X10" s="941" t="s">
        <v>341</v>
      </c>
      <c r="Y10" s="943" t="s">
        <v>534</v>
      </c>
      <c r="Z10" s="933"/>
      <c r="AA10" s="939"/>
      <c r="AB10" s="925"/>
    </row>
    <row r="11" spans="1:29" s="441" customFormat="1" ht="143.25" customHeight="1" thickBot="1">
      <c r="A11" s="929"/>
      <c r="B11" s="932"/>
      <c r="C11" s="934"/>
      <c r="D11" s="934"/>
      <c r="E11" s="949"/>
      <c r="F11" s="951"/>
      <c r="G11" s="951"/>
      <c r="H11" s="949"/>
      <c r="I11" s="942"/>
      <c r="J11" s="944"/>
      <c r="K11" s="942"/>
      <c r="L11" s="944"/>
      <c r="M11" s="934"/>
      <c r="N11" s="940"/>
      <c r="O11" s="926"/>
      <c r="P11" s="934"/>
      <c r="Q11" s="934"/>
      <c r="R11" s="949"/>
      <c r="S11" s="951"/>
      <c r="T11" s="951"/>
      <c r="U11" s="949"/>
      <c r="V11" s="942"/>
      <c r="W11" s="944"/>
      <c r="X11" s="942"/>
      <c r="Y11" s="944"/>
      <c r="Z11" s="934"/>
      <c r="AA11" s="940"/>
      <c r="AB11" s="926"/>
    </row>
    <row r="12" spans="1:29" ht="15" customHeight="1">
      <c r="A12" s="451" t="s">
        <v>535</v>
      </c>
      <c r="B12" s="945" t="s">
        <v>536</v>
      </c>
      <c r="C12" s="452">
        <v>0</v>
      </c>
      <c r="D12" s="453">
        <v>0</v>
      </c>
      <c r="E12" s="454">
        <v>0</v>
      </c>
      <c r="F12" s="454">
        <v>0</v>
      </c>
      <c r="G12" s="454">
        <v>0</v>
      </c>
      <c r="H12" s="455">
        <v>0</v>
      </c>
      <c r="I12" s="452">
        <v>0</v>
      </c>
      <c r="J12" s="454">
        <v>0</v>
      </c>
      <c r="K12" s="452">
        <v>0</v>
      </c>
      <c r="L12" s="455">
        <v>0</v>
      </c>
      <c r="M12" s="452">
        <v>0</v>
      </c>
      <c r="N12" s="456">
        <v>0</v>
      </c>
      <c r="O12" s="457"/>
      <c r="P12" s="458">
        <v>5.1791119999999999</v>
      </c>
      <c r="Q12" s="453">
        <v>5.1790909999999997</v>
      </c>
      <c r="R12" s="454">
        <v>0</v>
      </c>
      <c r="S12" s="454">
        <v>0</v>
      </c>
      <c r="T12" s="454">
        <v>5.1790909999999997</v>
      </c>
      <c r="U12" s="455">
        <v>0</v>
      </c>
      <c r="V12" s="459">
        <v>0</v>
      </c>
      <c r="W12" s="460">
        <v>0</v>
      </c>
      <c r="X12" s="459">
        <v>0</v>
      </c>
      <c r="Y12" s="461">
        <v>0</v>
      </c>
      <c r="Z12" s="459">
        <v>0</v>
      </c>
      <c r="AA12" s="462">
        <v>0</v>
      </c>
      <c r="AB12" s="457"/>
    </row>
    <row r="13" spans="1:29" ht="15" customHeight="1">
      <c r="A13" s="463" t="s">
        <v>537</v>
      </c>
      <c r="B13" s="946"/>
      <c r="C13" s="464">
        <v>5.1924809999999999</v>
      </c>
      <c r="D13" s="465">
        <v>5.1924210000000004</v>
      </c>
      <c r="E13" s="466">
        <v>0</v>
      </c>
      <c r="F13" s="466">
        <v>0</v>
      </c>
      <c r="G13" s="466">
        <v>5.1924210000000004</v>
      </c>
      <c r="H13" s="467">
        <v>0</v>
      </c>
      <c r="I13" s="464">
        <v>0</v>
      </c>
      <c r="J13" s="466">
        <v>0</v>
      </c>
      <c r="K13" s="464">
        <v>0</v>
      </c>
      <c r="L13" s="467">
        <v>0</v>
      </c>
      <c r="M13" s="464">
        <v>0</v>
      </c>
      <c r="N13" s="468">
        <v>0</v>
      </c>
      <c r="O13" s="469"/>
      <c r="P13" s="470">
        <v>0</v>
      </c>
      <c r="Q13" s="465">
        <v>0</v>
      </c>
      <c r="R13" s="466">
        <v>0</v>
      </c>
      <c r="S13" s="466">
        <v>0</v>
      </c>
      <c r="T13" s="466">
        <v>0</v>
      </c>
      <c r="U13" s="467">
        <v>0</v>
      </c>
      <c r="V13" s="471">
        <v>0</v>
      </c>
      <c r="W13" s="472">
        <v>0</v>
      </c>
      <c r="X13" s="471">
        <v>0</v>
      </c>
      <c r="Y13" s="473">
        <v>0</v>
      </c>
      <c r="Z13" s="471">
        <v>0</v>
      </c>
      <c r="AA13" s="474">
        <v>0</v>
      </c>
      <c r="AB13" s="469"/>
    </row>
    <row r="14" spans="1:29" ht="15" customHeight="1">
      <c r="A14" s="463" t="s">
        <v>538</v>
      </c>
      <c r="B14" s="946"/>
      <c r="C14" s="464">
        <v>4.3270000000000001E-3</v>
      </c>
      <c r="D14" s="465">
        <v>4.3270000000000001E-3</v>
      </c>
      <c r="E14" s="466">
        <v>4.3270000000000001E-3</v>
      </c>
      <c r="F14" s="466">
        <v>0</v>
      </c>
      <c r="G14" s="466">
        <v>0</v>
      </c>
      <c r="H14" s="467">
        <v>0</v>
      </c>
      <c r="I14" s="464">
        <v>0</v>
      </c>
      <c r="J14" s="475">
        <v>0</v>
      </c>
      <c r="K14" s="464">
        <v>0</v>
      </c>
      <c r="L14" s="475">
        <v>0</v>
      </c>
      <c r="M14" s="464">
        <v>0</v>
      </c>
      <c r="N14" s="468">
        <v>0</v>
      </c>
      <c r="O14" s="476"/>
      <c r="P14" s="470">
        <v>4.3099999999999996E-3</v>
      </c>
      <c r="Q14" s="465">
        <v>4.3099999999999996E-3</v>
      </c>
      <c r="R14" s="466">
        <v>4.3099999999999996E-3</v>
      </c>
      <c r="S14" s="466">
        <v>0</v>
      </c>
      <c r="T14" s="466">
        <v>0</v>
      </c>
      <c r="U14" s="467">
        <v>0</v>
      </c>
      <c r="V14" s="471">
        <v>0</v>
      </c>
      <c r="W14" s="477">
        <v>0</v>
      </c>
      <c r="X14" s="471">
        <v>0</v>
      </c>
      <c r="Y14" s="477">
        <v>0</v>
      </c>
      <c r="Z14" s="471">
        <v>0</v>
      </c>
      <c r="AA14" s="474">
        <v>0</v>
      </c>
      <c r="AB14" s="476"/>
    </row>
    <row r="15" spans="1:29" ht="15" customHeight="1">
      <c r="A15" s="463" t="s">
        <v>539</v>
      </c>
      <c r="B15" s="946"/>
      <c r="C15" s="464">
        <v>0</v>
      </c>
      <c r="D15" s="465">
        <v>0</v>
      </c>
      <c r="E15" s="466">
        <v>0</v>
      </c>
      <c r="F15" s="466">
        <v>0</v>
      </c>
      <c r="G15" s="466">
        <v>0</v>
      </c>
      <c r="H15" s="467">
        <v>0</v>
      </c>
      <c r="I15" s="464">
        <v>0</v>
      </c>
      <c r="J15" s="466">
        <v>0</v>
      </c>
      <c r="K15" s="464">
        <v>0</v>
      </c>
      <c r="L15" s="467">
        <v>0</v>
      </c>
      <c r="M15" s="464">
        <v>0</v>
      </c>
      <c r="N15" s="468">
        <v>0</v>
      </c>
      <c r="O15" s="469"/>
      <c r="P15" s="470">
        <v>0</v>
      </c>
      <c r="Q15" s="465">
        <v>0</v>
      </c>
      <c r="R15" s="466">
        <v>0</v>
      </c>
      <c r="S15" s="466">
        <v>0</v>
      </c>
      <c r="T15" s="466">
        <v>0</v>
      </c>
      <c r="U15" s="467">
        <v>0</v>
      </c>
      <c r="V15" s="471">
        <v>0</v>
      </c>
      <c r="W15" s="472">
        <v>0</v>
      </c>
      <c r="X15" s="471">
        <v>0</v>
      </c>
      <c r="Y15" s="473">
        <v>0</v>
      </c>
      <c r="Z15" s="471">
        <v>0</v>
      </c>
      <c r="AA15" s="474">
        <v>0</v>
      </c>
      <c r="AB15" s="469"/>
    </row>
    <row r="16" spans="1:29" ht="15" customHeight="1">
      <c r="A16" s="463" t="s">
        <v>540</v>
      </c>
      <c r="B16" s="946"/>
      <c r="C16" s="464">
        <v>0</v>
      </c>
      <c r="D16" s="465">
        <v>0</v>
      </c>
      <c r="E16" s="466">
        <v>0</v>
      </c>
      <c r="F16" s="466">
        <v>0</v>
      </c>
      <c r="G16" s="466">
        <v>0</v>
      </c>
      <c r="H16" s="467">
        <v>0</v>
      </c>
      <c r="I16" s="464">
        <v>0</v>
      </c>
      <c r="J16" s="466">
        <v>0</v>
      </c>
      <c r="K16" s="464">
        <v>0</v>
      </c>
      <c r="L16" s="467">
        <v>0</v>
      </c>
      <c r="M16" s="464">
        <v>0</v>
      </c>
      <c r="N16" s="468">
        <v>0</v>
      </c>
      <c r="O16" s="469"/>
      <c r="P16" s="470">
        <v>0</v>
      </c>
      <c r="Q16" s="465">
        <v>0</v>
      </c>
      <c r="R16" s="466">
        <v>0</v>
      </c>
      <c r="S16" s="466">
        <v>0</v>
      </c>
      <c r="T16" s="466">
        <v>0</v>
      </c>
      <c r="U16" s="467">
        <v>0</v>
      </c>
      <c r="V16" s="471">
        <v>0</v>
      </c>
      <c r="W16" s="472">
        <v>0</v>
      </c>
      <c r="X16" s="471">
        <v>0</v>
      </c>
      <c r="Y16" s="473">
        <v>0</v>
      </c>
      <c r="Z16" s="471">
        <v>0</v>
      </c>
      <c r="AA16" s="474">
        <v>0</v>
      </c>
      <c r="AB16" s="469"/>
    </row>
    <row r="17" spans="1:28" ht="15" customHeight="1">
      <c r="A17" s="463" t="s">
        <v>541</v>
      </c>
      <c r="B17" s="946"/>
      <c r="C17" s="464">
        <v>0</v>
      </c>
      <c r="D17" s="465">
        <v>0</v>
      </c>
      <c r="E17" s="466">
        <v>0</v>
      </c>
      <c r="F17" s="466">
        <v>0</v>
      </c>
      <c r="G17" s="466">
        <v>0</v>
      </c>
      <c r="H17" s="467">
        <v>0</v>
      </c>
      <c r="I17" s="464">
        <v>0</v>
      </c>
      <c r="J17" s="466">
        <v>0</v>
      </c>
      <c r="K17" s="464">
        <v>0</v>
      </c>
      <c r="L17" s="467">
        <v>0</v>
      </c>
      <c r="M17" s="464">
        <v>0</v>
      </c>
      <c r="N17" s="468">
        <v>0</v>
      </c>
      <c r="O17" s="469"/>
      <c r="P17" s="470">
        <v>44.984250000000003</v>
      </c>
      <c r="Q17" s="465">
        <v>44.984250000000003</v>
      </c>
      <c r="R17" s="466">
        <v>0</v>
      </c>
      <c r="S17" s="466">
        <v>0</v>
      </c>
      <c r="T17" s="466">
        <v>44.984250000000003</v>
      </c>
      <c r="U17" s="467">
        <v>0</v>
      </c>
      <c r="V17" s="471">
        <v>0</v>
      </c>
      <c r="W17" s="472">
        <v>0</v>
      </c>
      <c r="X17" s="471">
        <v>0</v>
      </c>
      <c r="Y17" s="473">
        <v>0</v>
      </c>
      <c r="Z17" s="471">
        <v>0</v>
      </c>
      <c r="AA17" s="474">
        <v>0</v>
      </c>
      <c r="AB17" s="469"/>
    </row>
    <row r="18" spans="1:28" ht="15" customHeight="1">
      <c r="A18" s="478" t="s">
        <v>542</v>
      </c>
      <c r="B18" s="946"/>
      <c r="C18" s="479">
        <v>46.613241000000002</v>
      </c>
      <c r="D18" s="480">
        <v>0</v>
      </c>
      <c r="E18" s="481">
        <v>46.613241000000002</v>
      </c>
      <c r="F18" s="481">
        <v>0</v>
      </c>
      <c r="G18" s="481">
        <v>0</v>
      </c>
      <c r="H18" s="482">
        <v>0</v>
      </c>
      <c r="I18" s="479">
        <v>0</v>
      </c>
      <c r="J18" s="481">
        <v>0</v>
      </c>
      <c r="K18" s="479">
        <v>0</v>
      </c>
      <c r="L18" s="482">
        <v>0</v>
      </c>
      <c r="M18" s="479">
        <v>0</v>
      </c>
      <c r="N18" s="483">
        <v>0</v>
      </c>
      <c r="O18" s="484"/>
      <c r="P18" s="485">
        <v>94.703626999999997</v>
      </c>
      <c r="Q18" s="480">
        <v>0</v>
      </c>
      <c r="R18" s="481">
        <v>94.703626999999997</v>
      </c>
      <c r="S18" s="481">
        <v>0</v>
      </c>
      <c r="T18" s="481">
        <v>0</v>
      </c>
      <c r="U18" s="482">
        <v>0</v>
      </c>
      <c r="V18" s="486">
        <v>0</v>
      </c>
      <c r="W18" s="487">
        <v>0</v>
      </c>
      <c r="X18" s="486">
        <v>0</v>
      </c>
      <c r="Y18" s="488">
        <v>0</v>
      </c>
      <c r="Z18" s="486">
        <v>0</v>
      </c>
      <c r="AA18" s="489">
        <v>0</v>
      </c>
      <c r="AB18" s="484"/>
    </row>
    <row r="19" spans="1:28" ht="12" thickBot="1">
      <c r="A19" s="490" t="s">
        <v>292</v>
      </c>
      <c r="B19" s="947"/>
      <c r="C19" s="491">
        <f t="shared" ref="C19:N19" si="0">+C12+C13+C14+C15+C16+C17+C18</f>
        <v>51.810048999999999</v>
      </c>
      <c r="D19" s="492">
        <f t="shared" si="0"/>
        <v>5.1967480000000004</v>
      </c>
      <c r="E19" s="493">
        <f t="shared" si="0"/>
        <v>46.617568000000006</v>
      </c>
      <c r="F19" s="493">
        <f t="shared" si="0"/>
        <v>0</v>
      </c>
      <c r="G19" s="493">
        <f t="shared" si="0"/>
        <v>5.1924210000000004</v>
      </c>
      <c r="H19" s="494">
        <f t="shared" si="0"/>
        <v>0</v>
      </c>
      <c r="I19" s="491">
        <f t="shared" si="0"/>
        <v>0</v>
      </c>
      <c r="J19" s="493">
        <f t="shared" si="0"/>
        <v>0</v>
      </c>
      <c r="K19" s="491">
        <f t="shared" si="0"/>
        <v>0</v>
      </c>
      <c r="L19" s="494">
        <f t="shared" si="0"/>
        <v>0</v>
      </c>
      <c r="M19" s="491">
        <f t="shared" si="0"/>
        <v>0</v>
      </c>
      <c r="N19" s="493">
        <f t="shared" si="0"/>
        <v>0</v>
      </c>
      <c r="O19" s="495">
        <v>0</v>
      </c>
      <c r="P19" s="491">
        <f t="shared" ref="P19:AA19" si="1">+P12+P13+P14+P15+P16+P17+P18</f>
        <v>144.87129899999999</v>
      </c>
      <c r="Q19" s="492">
        <f t="shared" si="1"/>
        <v>50.167651000000006</v>
      </c>
      <c r="R19" s="493">
        <f t="shared" si="1"/>
        <v>94.707937000000001</v>
      </c>
      <c r="S19" s="493">
        <f t="shared" si="1"/>
        <v>0</v>
      </c>
      <c r="T19" s="493">
        <f t="shared" si="1"/>
        <v>50.163341000000003</v>
      </c>
      <c r="U19" s="494">
        <f t="shared" si="1"/>
        <v>0</v>
      </c>
      <c r="V19" s="491">
        <f t="shared" si="1"/>
        <v>0</v>
      </c>
      <c r="W19" s="493">
        <f t="shared" si="1"/>
        <v>0</v>
      </c>
      <c r="X19" s="491">
        <f t="shared" si="1"/>
        <v>0</v>
      </c>
      <c r="Y19" s="494">
        <f t="shared" si="1"/>
        <v>0</v>
      </c>
      <c r="Z19" s="491">
        <f t="shared" si="1"/>
        <v>0</v>
      </c>
      <c r="AA19" s="493">
        <f t="shared" si="1"/>
        <v>0</v>
      </c>
      <c r="AB19" s="495">
        <v>8.9968500000000002</v>
      </c>
    </row>
    <row r="20" spans="1:28">
      <c r="A20" s="451" t="s">
        <v>535</v>
      </c>
      <c r="B20" s="945" t="s">
        <v>543</v>
      </c>
      <c r="C20" s="452">
        <v>8.4620000000000008E-3</v>
      </c>
      <c r="D20" s="453">
        <v>8.4609999999999998E-3</v>
      </c>
      <c r="E20" s="454">
        <v>0</v>
      </c>
      <c r="F20" s="454">
        <v>0</v>
      </c>
      <c r="G20" s="454">
        <v>0</v>
      </c>
      <c r="H20" s="455">
        <v>8.4609999999999998E-3</v>
      </c>
      <c r="I20" s="452">
        <v>0</v>
      </c>
      <c r="J20" s="454">
        <v>0</v>
      </c>
      <c r="K20" s="452">
        <v>0</v>
      </c>
      <c r="L20" s="455">
        <v>0</v>
      </c>
      <c r="M20" s="452">
        <v>0</v>
      </c>
      <c r="N20" s="456">
        <v>0</v>
      </c>
      <c r="O20" s="457"/>
      <c r="P20" s="458">
        <v>6.2179999999999999E-2</v>
      </c>
      <c r="Q20" s="496">
        <v>6.2179999999999999E-2</v>
      </c>
      <c r="R20" s="456">
        <v>6.2156999999999997E-2</v>
      </c>
      <c r="S20" s="456">
        <v>0</v>
      </c>
      <c r="T20" s="456">
        <v>0</v>
      </c>
      <c r="U20" s="497">
        <v>2.3E-5</v>
      </c>
      <c r="V20" s="498">
        <v>0</v>
      </c>
      <c r="W20" s="462">
        <v>0</v>
      </c>
      <c r="X20" s="498">
        <v>0</v>
      </c>
      <c r="Y20" s="499">
        <v>0</v>
      </c>
      <c r="Z20" s="498">
        <v>0</v>
      </c>
      <c r="AA20" s="462">
        <v>0</v>
      </c>
      <c r="AB20" s="457"/>
    </row>
    <row r="21" spans="1:28">
      <c r="A21" s="463" t="s">
        <v>537</v>
      </c>
      <c r="B21" s="946"/>
      <c r="C21" s="464">
        <v>4.9799999999999997E-2</v>
      </c>
      <c r="D21" s="465">
        <v>4.9799999999999997E-2</v>
      </c>
      <c r="E21" s="466">
        <v>4.9799999999999997E-2</v>
      </c>
      <c r="F21" s="466">
        <v>0</v>
      </c>
      <c r="G21" s="466">
        <v>0</v>
      </c>
      <c r="H21" s="467">
        <v>0</v>
      </c>
      <c r="I21" s="464">
        <v>0</v>
      </c>
      <c r="J21" s="466">
        <v>0</v>
      </c>
      <c r="K21" s="464">
        <v>0</v>
      </c>
      <c r="L21" s="467">
        <v>0</v>
      </c>
      <c r="M21" s="464">
        <v>0</v>
      </c>
      <c r="N21" s="468">
        <v>0</v>
      </c>
      <c r="O21" s="469"/>
      <c r="P21" s="470">
        <v>1.436E-3</v>
      </c>
      <c r="Q21" s="500">
        <v>1.4270000000000001E-3</v>
      </c>
      <c r="R21" s="468">
        <v>6.3599999999999996E-4</v>
      </c>
      <c r="S21" s="468">
        <v>0</v>
      </c>
      <c r="T21" s="468">
        <v>0</v>
      </c>
      <c r="U21" s="501">
        <v>7.9100000000000004E-4</v>
      </c>
      <c r="V21" s="502">
        <v>0</v>
      </c>
      <c r="W21" s="474">
        <v>0</v>
      </c>
      <c r="X21" s="502">
        <v>0</v>
      </c>
      <c r="Y21" s="503">
        <v>0</v>
      </c>
      <c r="Z21" s="502">
        <v>0</v>
      </c>
      <c r="AA21" s="474">
        <v>0</v>
      </c>
      <c r="AB21" s="469"/>
    </row>
    <row r="22" spans="1:28">
      <c r="A22" s="463" t="s">
        <v>538</v>
      </c>
      <c r="B22" s="946"/>
      <c r="C22" s="464">
        <v>3.8500000000000001E-3</v>
      </c>
      <c r="D22" s="465">
        <v>3.8500000000000001E-3</v>
      </c>
      <c r="E22" s="466">
        <v>3.8500000000000001E-3</v>
      </c>
      <c r="F22" s="466">
        <v>0</v>
      </c>
      <c r="G22" s="466">
        <v>0</v>
      </c>
      <c r="H22" s="467">
        <v>0</v>
      </c>
      <c r="I22" s="464">
        <v>0</v>
      </c>
      <c r="J22" s="475">
        <v>0</v>
      </c>
      <c r="K22" s="464">
        <v>0</v>
      </c>
      <c r="L22" s="475">
        <v>0</v>
      </c>
      <c r="M22" s="464">
        <v>0</v>
      </c>
      <c r="N22" s="468">
        <v>0</v>
      </c>
      <c r="O22" s="476"/>
      <c r="P22" s="470">
        <v>7.0819999999999998E-3</v>
      </c>
      <c r="Q22" s="500">
        <v>7.0759999999999998E-3</v>
      </c>
      <c r="R22" s="468">
        <v>3.176E-3</v>
      </c>
      <c r="S22" s="468">
        <v>0</v>
      </c>
      <c r="T22" s="468">
        <v>0</v>
      </c>
      <c r="U22" s="501">
        <v>3.8999999999999998E-3</v>
      </c>
      <c r="V22" s="502">
        <v>0</v>
      </c>
      <c r="W22" s="504">
        <v>0</v>
      </c>
      <c r="X22" s="502">
        <v>0</v>
      </c>
      <c r="Y22" s="504">
        <v>0</v>
      </c>
      <c r="Z22" s="502">
        <v>0</v>
      </c>
      <c r="AA22" s="474">
        <v>0</v>
      </c>
      <c r="AB22" s="476"/>
    </row>
    <row r="23" spans="1:28">
      <c r="A23" s="463" t="s">
        <v>539</v>
      </c>
      <c r="B23" s="946"/>
      <c r="C23" s="464">
        <v>4.8441999999999999E-2</v>
      </c>
      <c r="D23" s="465">
        <v>4.8441999999999999E-2</v>
      </c>
      <c r="E23" s="466">
        <v>4.8441999999999999E-2</v>
      </c>
      <c r="F23" s="466">
        <v>0</v>
      </c>
      <c r="G23" s="466">
        <v>0</v>
      </c>
      <c r="H23" s="467">
        <v>0</v>
      </c>
      <c r="I23" s="464">
        <v>0</v>
      </c>
      <c r="J23" s="466">
        <v>0</v>
      </c>
      <c r="K23" s="464">
        <v>0</v>
      </c>
      <c r="L23" s="467">
        <v>0</v>
      </c>
      <c r="M23" s="464">
        <v>0</v>
      </c>
      <c r="N23" s="468">
        <v>0</v>
      </c>
      <c r="O23" s="469"/>
      <c r="P23" s="470">
        <v>4.7226999999999998E-2</v>
      </c>
      <c r="Q23" s="500">
        <v>4.7226999999999998E-2</v>
      </c>
      <c r="R23" s="468">
        <v>4.7226999999999998E-2</v>
      </c>
      <c r="S23" s="468">
        <v>0</v>
      </c>
      <c r="T23" s="468">
        <v>0</v>
      </c>
      <c r="U23" s="501">
        <v>0</v>
      </c>
      <c r="V23" s="502">
        <v>0</v>
      </c>
      <c r="W23" s="474">
        <v>0</v>
      </c>
      <c r="X23" s="502">
        <v>0</v>
      </c>
      <c r="Y23" s="503">
        <v>0</v>
      </c>
      <c r="Z23" s="502">
        <v>0</v>
      </c>
      <c r="AA23" s="474">
        <v>0</v>
      </c>
      <c r="AB23" s="469"/>
    </row>
    <row r="24" spans="1:28">
      <c r="A24" s="463" t="s">
        <v>540</v>
      </c>
      <c r="B24" s="946"/>
      <c r="C24" s="464">
        <v>0</v>
      </c>
      <c r="D24" s="465">
        <v>0</v>
      </c>
      <c r="E24" s="466">
        <v>0</v>
      </c>
      <c r="F24" s="466">
        <v>0</v>
      </c>
      <c r="G24" s="466">
        <v>0</v>
      </c>
      <c r="H24" s="467">
        <v>0</v>
      </c>
      <c r="I24" s="464">
        <v>0</v>
      </c>
      <c r="J24" s="466">
        <v>0</v>
      </c>
      <c r="K24" s="464">
        <v>0</v>
      </c>
      <c r="L24" s="467">
        <v>0</v>
      </c>
      <c r="M24" s="464">
        <v>0</v>
      </c>
      <c r="N24" s="468">
        <v>0</v>
      </c>
      <c r="O24" s="469"/>
      <c r="P24" s="470">
        <v>2.7999999999999998E-4</v>
      </c>
      <c r="Q24" s="500">
        <v>2.7999999999999998E-4</v>
      </c>
      <c r="R24" s="468">
        <v>2.7999999999999998E-4</v>
      </c>
      <c r="S24" s="468">
        <v>0</v>
      </c>
      <c r="T24" s="468">
        <v>0</v>
      </c>
      <c r="U24" s="501">
        <v>0</v>
      </c>
      <c r="V24" s="502">
        <v>0</v>
      </c>
      <c r="W24" s="474">
        <v>0</v>
      </c>
      <c r="X24" s="502">
        <v>0</v>
      </c>
      <c r="Y24" s="503">
        <v>0</v>
      </c>
      <c r="Z24" s="502">
        <v>0</v>
      </c>
      <c r="AA24" s="474">
        <v>0</v>
      </c>
      <c r="AB24" s="469"/>
    </row>
    <row r="25" spans="1:28">
      <c r="A25" s="463" t="s">
        <v>541</v>
      </c>
      <c r="B25" s="946"/>
      <c r="C25" s="464">
        <v>257.30832800000002</v>
      </c>
      <c r="D25" s="465">
        <v>246.69788299999999</v>
      </c>
      <c r="E25" s="466">
        <v>10.606114</v>
      </c>
      <c r="F25" s="466">
        <v>0</v>
      </c>
      <c r="G25" s="466">
        <v>189.26917399999999</v>
      </c>
      <c r="H25" s="467">
        <v>57.428708999999998</v>
      </c>
      <c r="I25" s="464">
        <v>0</v>
      </c>
      <c r="J25" s="466">
        <v>0</v>
      </c>
      <c r="K25" s="464">
        <v>0</v>
      </c>
      <c r="L25" s="467">
        <v>0</v>
      </c>
      <c r="M25" s="464">
        <v>0</v>
      </c>
      <c r="N25" s="468">
        <v>0</v>
      </c>
      <c r="O25" s="469"/>
      <c r="P25" s="470">
        <v>184.44134199999999</v>
      </c>
      <c r="Q25" s="500">
        <v>174.024001</v>
      </c>
      <c r="R25" s="468">
        <v>10.41226</v>
      </c>
      <c r="S25" s="468">
        <v>0</v>
      </c>
      <c r="T25" s="468">
        <v>118.007062</v>
      </c>
      <c r="U25" s="501">
        <v>56.016939000000001</v>
      </c>
      <c r="V25" s="502">
        <v>0</v>
      </c>
      <c r="W25" s="474">
        <v>0</v>
      </c>
      <c r="X25" s="502">
        <v>0</v>
      </c>
      <c r="Y25" s="503">
        <v>0</v>
      </c>
      <c r="Z25" s="502">
        <v>0</v>
      </c>
      <c r="AA25" s="474">
        <v>0</v>
      </c>
      <c r="AB25" s="469"/>
    </row>
    <row r="26" spans="1:28">
      <c r="A26" s="478" t="s">
        <v>542</v>
      </c>
      <c r="B26" s="946"/>
      <c r="C26" s="479">
        <v>1235.0355790000001</v>
      </c>
      <c r="D26" s="480">
        <v>1192.8629759999999</v>
      </c>
      <c r="E26" s="481">
        <v>72.818832999999998</v>
      </c>
      <c r="F26" s="481">
        <v>0</v>
      </c>
      <c r="G26" s="481">
        <v>394.10164700000001</v>
      </c>
      <c r="H26" s="482">
        <v>768.08749799999998</v>
      </c>
      <c r="I26" s="479">
        <v>0</v>
      </c>
      <c r="J26" s="481">
        <v>0</v>
      </c>
      <c r="K26" s="479">
        <v>0</v>
      </c>
      <c r="L26" s="482">
        <v>0</v>
      </c>
      <c r="M26" s="479">
        <v>0</v>
      </c>
      <c r="N26" s="483">
        <v>0</v>
      </c>
      <c r="O26" s="484"/>
      <c r="P26" s="485">
        <v>2654.221254</v>
      </c>
      <c r="Q26" s="505">
        <v>2608.88951</v>
      </c>
      <c r="R26" s="483">
        <v>138.66943900000001</v>
      </c>
      <c r="S26" s="483">
        <v>0</v>
      </c>
      <c r="T26" s="483">
        <v>1817.72946</v>
      </c>
      <c r="U26" s="506">
        <v>697.71558800000003</v>
      </c>
      <c r="V26" s="507">
        <v>0</v>
      </c>
      <c r="W26" s="489">
        <v>0</v>
      </c>
      <c r="X26" s="507">
        <v>0</v>
      </c>
      <c r="Y26" s="508">
        <v>0</v>
      </c>
      <c r="Z26" s="507">
        <v>0</v>
      </c>
      <c r="AA26" s="489">
        <v>0</v>
      </c>
      <c r="AB26" s="484"/>
    </row>
    <row r="27" spans="1:28" ht="12" thickBot="1">
      <c r="A27" s="490" t="s">
        <v>292</v>
      </c>
      <c r="B27" s="947"/>
      <c r="C27" s="509">
        <f t="shared" ref="C27:N27" si="2">+C20+C21+C22+C23+C24+C25+C26</f>
        <v>1492.454461</v>
      </c>
      <c r="D27" s="510">
        <f t="shared" si="2"/>
        <v>1439.6714119999999</v>
      </c>
      <c r="E27" s="511">
        <f t="shared" si="2"/>
        <v>83.527039000000002</v>
      </c>
      <c r="F27" s="511">
        <f t="shared" si="2"/>
        <v>0</v>
      </c>
      <c r="G27" s="511">
        <f t="shared" si="2"/>
        <v>583.37082099999998</v>
      </c>
      <c r="H27" s="512">
        <f t="shared" si="2"/>
        <v>825.52466800000002</v>
      </c>
      <c r="I27" s="509">
        <f t="shared" si="2"/>
        <v>0</v>
      </c>
      <c r="J27" s="511">
        <f t="shared" si="2"/>
        <v>0</v>
      </c>
      <c r="K27" s="509">
        <f t="shared" si="2"/>
        <v>0</v>
      </c>
      <c r="L27" s="512">
        <f t="shared" si="2"/>
        <v>0</v>
      </c>
      <c r="M27" s="509">
        <f t="shared" si="2"/>
        <v>0</v>
      </c>
      <c r="N27" s="511">
        <f t="shared" si="2"/>
        <v>0</v>
      </c>
      <c r="O27" s="495">
        <v>1.686E-3</v>
      </c>
      <c r="P27" s="491">
        <f t="shared" ref="P27:AA27" si="3">+P20+P21+P22+P23+P24+P25+P26</f>
        <v>2838.7808009999999</v>
      </c>
      <c r="Q27" s="492">
        <f t="shared" si="3"/>
        <v>2783.0317009999999</v>
      </c>
      <c r="R27" s="493">
        <f t="shared" si="3"/>
        <v>149.19517500000001</v>
      </c>
      <c r="S27" s="493">
        <f t="shared" si="3"/>
        <v>0</v>
      </c>
      <c r="T27" s="493">
        <f t="shared" si="3"/>
        <v>1935.7365219999999</v>
      </c>
      <c r="U27" s="494">
        <f t="shared" si="3"/>
        <v>753.73724100000004</v>
      </c>
      <c r="V27" s="491">
        <f t="shared" si="3"/>
        <v>0</v>
      </c>
      <c r="W27" s="493">
        <f t="shared" si="3"/>
        <v>0</v>
      </c>
      <c r="X27" s="491">
        <f t="shared" si="3"/>
        <v>0</v>
      </c>
      <c r="Y27" s="494">
        <f t="shared" si="3"/>
        <v>0</v>
      </c>
      <c r="Z27" s="491">
        <f t="shared" si="3"/>
        <v>0</v>
      </c>
      <c r="AA27" s="493">
        <f t="shared" si="3"/>
        <v>0</v>
      </c>
      <c r="AB27" s="495">
        <v>9.3800000000000003E-4</v>
      </c>
    </row>
    <row r="28" spans="1:28">
      <c r="A28" s="451" t="s">
        <v>535</v>
      </c>
      <c r="B28" s="945" t="s">
        <v>544</v>
      </c>
      <c r="C28" s="452">
        <v>0</v>
      </c>
      <c r="D28" s="453">
        <v>0</v>
      </c>
      <c r="E28" s="454">
        <v>0</v>
      </c>
      <c r="F28" s="454">
        <v>0</v>
      </c>
      <c r="G28" s="454">
        <v>0</v>
      </c>
      <c r="H28" s="455">
        <v>0</v>
      </c>
      <c r="I28" s="452">
        <v>0</v>
      </c>
      <c r="J28" s="454">
        <v>0</v>
      </c>
      <c r="K28" s="452">
        <v>0</v>
      </c>
      <c r="L28" s="455">
        <v>0</v>
      </c>
      <c r="M28" s="452">
        <v>0</v>
      </c>
      <c r="N28" s="456">
        <v>0</v>
      </c>
      <c r="O28" s="457"/>
      <c r="P28" s="458">
        <v>0</v>
      </c>
      <c r="Q28" s="496">
        <v>0</v>
      </c>
      <c r="R28" s="456">
        <v>0</v>
      </c>
      <c r="S28" s="456">
        <v>0</v>
      </c>
      <c r="T28" s="456">
        <v>0</v>
      </c>
      <c r="U28" s="497">
        <v>0</v>
      </c>
      <c r="V28" s="498">
        <v>0</v>
      </c>
      <c r="W28" s="462">
        <v>0</v>
      </c>
      <c r="X28" s="498">
        <v>0</v>
      </c>
      <c r="Y28" s="499">
        <v>0</v>
      </c>
      <c r="Z28" s="498">
        <v>0</v>
      </c>
      <c r="AA28" s="462">
        <v>0</v>
      </c>
      <c r="AB28" s="457"/>
    </row>
    <row r="29" spans="1:28">
      <c r="A29" s="463" t="s">
        <v>537</v>
      </c>
      <c r="B29" s="946"/>
      <c r="C29" s="464">
        <v>0</v>
      </c>
      <c r="D29" s="465">
        <v>0</v>
      </c>
      <c r="E29" s="466">
        <v>0</v>
      </c>
      <c r="F29" s="466">
        <v>0</v>
      </c>
      <c r="G29" s="466">
        <v>0</v>
      </c>
      <c r="H29" s="467">
        <v>0</v>
      </c>
      <c r="I29" s="464">
        <v>0</v>
      </c>
      <c r="J29" s="466">
        <v>0</v>
      </c>
      <c r="K29" s="464">
        <v>0</v>
      </c>
      <c r="L29" s="467">
        <v>0</v>
      </c>
      <c r="M29" s="464">
        <v>0</v>
      </c>
      <c r="N29" s="468">
        <v>0</v>
      </c>
      <c r="O29" s="469"/>
      <c r="P29" s="470">
        <v>0</v>
      </c>
      <c r="Q29" s="500">
        <v>0</v>
      </c>
      <c r="R29" s="468">
        <v>0</v>
      </c>
      <c r="S29" s="468">
        <v>0</v>
      </c>
      <c r="T29" s="468">
        <v>0</v>
      </c>
      <c r="U29" s="501">
        <v>0</v>
      </c>
      <c r="V29" s="502">
        <v>0</v>
      </c>
      <c r="W29" s="474">
        <v>0</v>
      </c>
      <c r="X29" s="502">
        <v>0</v>
      </c>
      <c r="Y29" s="503">
        <v>0</v>
      </c>
      <c r="Z29" s="502">
        <v>0</v>
      </c>
      <c r="AA29" s="474">
        <v>0</v>
      </c>
      <c r="AB29" s="469"/>
    </row>
    <row r="30" spans="1:28">
      <c r="A30" s="463" t="s">
        <v>538</v>
      </c>
      <c r="B30" s="946"/>
      <c r="C30" s="464">
        <v>0.36494399999999999</v>
      </c>
      <c r="D30" s="465">
        <v>0.36494399999999999</v>
      </c>
      <c r="E30" s="466">
        <v>0.36494399999999999</v>
      </c>
      <c r="F30" s="466">
        <v>0</v>
      </c>
      <c r="G30" s="466">
        <v>0</v>
      </c>
      <c r="H30" s="467">
        <v>0</v>
      </c>
      <c r="I30" s="464">
        <v>0</v>
      </c>
      <c r="J30" s="475">
        <v>0</v>
      </c>
      <c r="K30" s="464">
        <v>0</v>
      </c>
      <c r="L30" s="475">
        <v>0</v>
      </c>
      <c r="M30" s="464">
        <v>0</v>
      </c>
      <c r="N30" s="468">
        <v>0</v>
      </c>
      <c r="O30" s="476"/>
      <c r="P30" s="470">
        <v>0</v>
      </c>
      <c r="Q30" s="500">
        <v>0</v>
      </c>
      <c r="R30" s="468">
        <v>0</v>
      </c>
      <c r="S30" s="468">
        <v>0</v>
      </c>
      <c r="T30" s="468">
        <v>0</v>
      </c>
      <c r="U30" s="501">
        <v>0</v>
      </c>
      <c r="V30" s="502">
        <v>0</v>
      </c>
      <c r="W30" s="504">
        <v>0</v>
      </c>
      <c r="X30" s="502">
        <v>0</v>
      </c>
      <c r="Y30" s="504">
        <v>0</v>
      </c>
      <c r="Z30" s="502">
        <v>0</v>
      </c>
      <c r="AA30" s="474">
        <v>0</v>
      </c>
      <c r="AB30" s="476"/>
    </row>
    <row r="31" spans="1:28">
      <c r="A31" s="463" t="s">
        <v>539</v>
      </c>
      <c r="B31" s="946"/>
      <c r="C31" s="464">
        <v>4.622274</v>
      </c>
      <c r="D31" s="465">
        <v>4.622274</v>
      </c>
      <c r="E31" s="466">
        <v>4.622274</v>
      </c>
      <c r="F31" s="466">
        <v>0</v>
      </c>
      <c r="G31" s="466">
        <v>0</v>
      </c>
      <c r="H31" s="467">
        <v>0</v>
      </c>
      <c r="I31" s="464">
        <v>0</v>
      </c>
      <c r="J31" s="466">
        <v>0</v>
      </c>
      <c r="K31" s="464">
        <v>0</v>
      </c>
      <c r="L31" s="467">
        <v>0</v>
      </c>
      <c r="M31" s="464">
        <v>0</v>
      </c>
      <c r="N31" s="468">
        <v>0</v>
      </c>
      <c r="O31" s="469"/>
      <c r="P31" s="470">
        <v>0</v>
      </c>
      <c r="Q31" s="500">
        <v>0</v>
      </c>
      <c r="R31" s="468">
        <v>0</v>
      </c>
      <c r="S31" s="468">
        <v>0</v>
      </c>
      <c r="T31" s="468">
        <v>0</v>
      </c>
      <c r="U31" s="501">
        <v>0</v>
      </c>
      <c r="V31" s="502">
        <v>0</v>
      </c>
      <c r="W31" s="474">
        <v>0</v>
      </c>
      <c r="X31" s="502">
        <v>0</v>
      </c>
      <c r="Y31" s="503">
        <v>0</v>
      </c>
      <c r="Z31" s="502">
        <v>0</v>
      </c>
      <c r="AA31" s="474">
        <v>0</v>
      </c>
      <c r="AB31" s="469"/>
    </row>
    <row r="32" spans="1:28">
      <c r="A32" s="463" t="s">
        <v>540</v>
      </c>
      <c r="B32" s="946"/>
      <c r="C32" s="464">
        <v>0.11297</v>
      </c>
      <c r="D32" s="465">
        <v>0.11297</v>
      </c>
      <c r="E32" s="466">
        <v>0.11297</v>
      </c>
      <c r="F32" s="466">
        <v>0</v>
      </c>
      <c r="G32" s="466">
        <v>0</v>
      </c>
      <c r="H32" s="467">
        <v>0</v>
      </c>
      <c r="I32" s="464">
        <v>0</v>
      </c>
      <c r="J32" s="466">
        <v>0</v>
      </c>
      <c r="K32" s="464">
        <v>0</v>
      </c>
      <c r="L32" s="467">
        <v>0</v>
      </c>
      <c r="M32" s="464">
        <v>0</v>
      </c>
      <c r="N32" s="468">
        <v>0</v>
      </c>
      <c r="O32" s="469"/>
      <c r="P32" s="470">
        <v>0</v>
      </c>
      <c r="Q32" s="500">
        <v>0</v>
      </c>
      <c r="R32" s="468">
        <v>0</v>
      </c>
      <c r="S32" s="468">
        <v>0</v>
      </c>
      <c r="T32" s="468">
        <v>0</v>
      </c>
      <c r="U32" s="501">
        <v>0</v>
      </c>
      <c r="V32" s="502">
        <v>0</v>
      </c>
      <c r="W32" s="474">
        <v>0</v>
      </c>
      <c r="X32" s="502">
        <v>0</v>
      </c>
      <c r="Y32" s="503">
        <v>0</v>
      </c>
      <c r="Z32" s="502">
        <v>0</v>
      </c>
      <c r="AA32" s="474">
        <v>0</v>
      </c>
      <c r="AB32" s="469"/>
    </row>
    <row r="33" spans="1:28">
      <c r="A33" s="463" t="s">
        <v>541</v>
      </c>
      <c r="B33" s="946"/>
      <c r="C33" s="464">
        <v>8.3357000000000001E-2</v>
      </c>
      <c r="D33" s="465">
        <v>8.3357000000000001E-2</v>
      </c>
      <c r="E33" s="466">
        <v>8.3357000000000001E-2</v>
      </c>
      <c r="F33" s="466">
        <v>0</v>
      </c>
      <c r="G33" s="466">
        <v>0</v>
      </c>
      <c r="H33" s="467">
        <v>0</v>
      </c>
      <c r="I33" s="464">
        <v>0</v>
      </c>
      <c r="J33" s="466">
        <v>0</v>
      </c>
      <c r="K33" s="464">
        <v>0</v>
      </c>
      <c r="L33" s="467">
        <v>0</v>
      </c>
      <c r="M33" s="464">
        <v>0</v>
      </c>
      <c r="N33" s="468">
        <v>0</v>
      </c>
      <c r="O33" s="469"/>
      <c r="P33" s="470">
        <v>0</v>
      </c>
      <c r="Q33" s="500">
        <v>0</v>
      </c>
      <c r="R33" s="468">
        <v>0</v>
      </c>
      <c r="S33" s="468">
        <v>0</v>
      </c>
      <c r="T33" s="468">
        <v>0</v>
      </c>
      <c r="U33" s="501">
        <v>0</v>
      </c>
      <c r="V33" s="502">
        <v>0</v>
      </c>
      <c r="W33" s="474">
        <v>0</v>
      </c>
      <c r="X33" s="502">
        <v>0</v>
      </c>
      <c r="Y33" s="503">
        <v>0</v>
      </c>
      <c r="Z33" s="502">
        <v>0</v>
      </c>
      <c r="AA33" s="474">
        <v>0</v>
      </c>
      <c r="AB33" s="469"/>
    </row>
    <row r="34" spans="1:28">
      <c r="A34" s="478" t="s">
        <v>542</v>
      </c>
      <c r="B34" s="946"/>
      <c r="C34" s="479">
        <v>5.0477460000000001</v>
      </c>
      <c r="D34" s="480">
        <v>5.0477460000000001</v>
      </c>
      <c r="E34" s="481">
        <v>5.0477460000000001</v>
      </c>
      <c r="F34" s="481">
        <v>0</v>
      </c>
      <c r="G34" s="481">
        <v>0</v>
      </c>
      <c r="H34" s="482">
        <v>0</v>
      </c>
      <c r="I34" s="479">
        <v>0</v>
      </c>
      <c r="J34" s="481">
        <v>0</v>
      </c>
      <c r="K34" s="479">
        <v>0</v>
      </c>
      <c r="L34" s="482">
        <v>0</v>
      </c>
      <c r="M34" s="479">
        <v>0</v>
      </c>
      <c r="N34" s="483">
        <v>0</v>
      </c>
      <c r="O34" s="484"/>
      <c r="P34" s="485">
        <v>0</v>
      </c>
      <c r="Q34" s="505">
        <v>0</v>
      </c>
      <c r="R34" s="483">
        <v>0</v>
      </c>
      <c r="S34" s="483">
        <v>0</v>
      </c>
      <c r="T34" s="483">
        <v>0</v>
      </c>
      <c r="U34" s="506">
        <v>0</v>
      </c>
      <c r="V34" s="507">
        <v>0</v>
      </c>
      <c r="W34" s="489">
        <v>0</v>
      </c>
      <c r="X34" s="507">
        <v>0</v>
      </c>
      <c r="Y34" s="508">
        <v>0</v>
      </c>
      <c r="Z34" s="507">
        <v>0</v>
      </c>
      <c r="AA34" s="489">
        <v>0</v>
      </c>
      <c r="AB34" s="484"/>
    </row>
    <row r="35" spans="1:28" ht="12" thickBot="1">
      <c r="A35" s="490" t="s">
        <v>292</v>
      </c>
      <c r="B35" s="947"/>
      <c r="C35" s="491">
        <f t="shared" ref="C35:N35" si="4">+C28+C29+C30+C31+C32+C33+C34</f>
        <v>10.231291000000001</v>
      </c>
      <c r="D35" s="492">
        <f t="shared" si="4"/>
        <v>10.231291000000001</v>
      </c>
      <c r="E35" s="493">
        <f t="shared" si="4"/>
        <v>10.231291000000001</v>
      </c>
      <c r="F35" s="493">
        <f t="shared" si="4"/>
        <v>0</v>
      </c>
      <c r="G35" s="493">
        <f t="shared" si="4"/>
        <v>0</v>
      </c>
      <c r="H35" s="494">
        <f t="shared" si="4"/>
        <v>0</v>
      </c>
      <c r="I35" s="491">
        <f t="shared" si="4"/>
        <v>0</v>
      </c>
      <c r="J35" s="493">
        <f t="shared" si="4"/>
        <v>0</v>
      </c>
      <c r="K35" s="491">
        <f t="shared" si="4"/>
        <v>0</v>
      </c>
      <c r="L35" s="494">
        <f t="shared" si="4"/>
        <v>0</v>
      </c>
      <c r="M35" s="491">
        <f t="shared" si="4"/>
        <v>0</v>
      </c>
      <c r="N35" s="493">
        <f t="shared" si="4"/>
        <v>0</v>
      </c>
      <c r="O35" s="495">
        <v>0</v>
      </c>
      <c r="P35" s="491">
        <f t="shared" ref="P35:AA35" si="5">+P28+P29+P30+P31+P32+P33+P34</f>
        <v>0</v>
      </c>
      <c r="Q35" s="492">
        <f t="shared" si="5"/>
        <v>0</v>
      </c>
      <c r="R35" s="493">
        <f t="shared" si="5"/>
        <v>0</v>
      </c>
      <c r="S35" s="493">
        <f t="shared" si="5"/>
        <v>0</v>
      </c>
      <c r="T35" s="493">
        <f t="shared" si="5"/>
        <v>0</v>
      </c>
      <c r="U35" s="494">
        <f t="shared" si="5"/>
        <v>0</v>
      </c>
      <c r="V35" s="491">
        <f t="shared" si="5"/>
        <v>0</v>
      </c>
      <c r="W35" s="493">
        <f t="shared" si="5"/>
        <v>0</v>
      </c>
      <c r="X35" s="491">
        <f t="shared" si="5"/>
        <v>0</v>
      </c>
      <c r="Y35" s="494">
        <f t="shared" si="5"/>
        <v>0</v>
      </c>
      <c r="Z35" s="491">
        <f t="shared" si="5"/>
        <v>0</v>
      </c>
      <c r="AA35" s="493">
        <f t="shared" si="5"/>
        <v>0</v>
      </c>
      <c r="AB35" s="495">
        <v>0</v>
      </c>
    </row>
    <row r="36" spans="1:28">
      <c r="A36" s="451" t="s">
        <v>535</v>
      </c>
      <c r="B36" s="945" t="s">
        <v>545</v>
      </c>
      <c r="C36" s="513">
        <v>0</v>
      </c>
      <c r="D36" s="514">
        <v>0</v>
      </c>
      <c r="E36" s="515">
        <v>0</v>
      </c>
      <c r="F36" s="515">
        <v>0</v>
      </c>
      <c r="G36" s="515">
        <v>0</v>
      </c>
      <c r="H36" s="516">
        <v>0</v>
      </c>
      <c r="I36" s="513">
        <v>0</v>
      </c>
      <c r="J36" s="515">
        <v>0</v>
      </c>
      <c r="K36" s="513">
        <v>0</v>
      </c>
      <c r="L36" s="516">
        <v>0</v>
      </c>
      <c r="M36" s="513">
        <v>0</v>
      </c>
      <c r="N36" s="517">
        <v>0</v>
      </c>
      <c r="O36" s="518"/>
      <c r="P36" s="519">
        <v>0</v>
      </c>
      <c r="Q36" s="520">
        <v>0</v>
      </c>
      <c r="R36" s="517">
        <v>0</v>
      </c>
      <c r="S36" s="517">
        <v>0</v>
      </c>
      <c r="T36" s="517">
        <v>0</v>
      </c>
      <c r="U36" s="521">
        <v>0</v>
      </c>
      <c r="V36" s="522">
        <v>0</v>
      </c>
      <c r="W36" s="523">
        <v>0</v>
      </c>
      <c r="X36" s="522">
        <v>0</v>
      </c>
      <c r="Y36" s="524">
        <v>0</v>
      </c>
      <c r="Z36" s="522">
        <v>0</v>
      </c>
      <c r="AA36" s="523">
        <v>0</v>
      </c>
      <c r="AB36" s="518"/>
    </row>
    <row r="37" spans="1:28">
      <c r="A37" s="463" t="s">
        <v>537</v>
      </c>
      <c r="B37" s="946"/>
      <c r="C37" s="525">
        <v>0</v>
      </c>
      <c r="D37" s="526">
        <v>0</v>
      </c>
      <c r="E37" s="527">
        <v>0</v>
      </c>
      <c r="F37" s="527">
        <v>0</v>
      </c>
      <c r="G37" s="527">
        <v>0</v>
      </c>
      <c r="H37" s="528">
        <v>0</v>
      </c>
      <c r="I37" s="525">
        <v>0</v>
      </c>
      <c r="J37" s="527">
        <v>0</v>
      </c>
      <c r="K37" s="525">
        <v>0</v>
      </c>
      <c r="L37" s="528">
        <v>0</v>
      </c>
      <c r="M37" s="525">
        <v>0</v>
      </c>
      <c r="N37" s="529">
        <v>0</v>
      </c>
      <c r="O37" s="530"/>
      <c r="P37" s="531">
        <v>0</v>
      </c>
      <c r="Q37" s="532">
        <v>0</v>
      </c>
      <c r="R37" s="529">
        <v>0</v>
      </c>
      <c r="S37" s="529">
        <v>0</v>
      </c>
      <c r="T37" s="529">
        <v>0</v>
      </c>
      <c r="U37" s="533">
        <v>0</v>
      </c>
      <c r="V37" s="534">
        <v>0</v>
      </c>
      <c r="W37" s="535">
        <v>0</v>
      </c>
      <c r="X37" s="534">
        <v>0</v>
      </c>
      <c r="Y37" s="536">
        <v>0</v>
      </c>
      <c r="Z37" s="534">
        <v>0</v>
      </c>
      <c r="AA37" s="535">
        <v>0</v>
      </c>
      <c r="AB37" s="530"/>
    </row>
    <row r="38" spans="1:28">
      <c r="A38" s="463" t="s">
        <v>538</v>
      </c>
      <c r="B38" s="946"/>
      <c r="C38" s="525">
        <v>0</v>
      </c>
      <c r="D38" s="526">
        <v>0</v>
      </c>
      <c r="E38" s="527">
        <v>0</v>
      </c>
      <c r="F38" s="527">
        <v>0</v>
      </c>
      <c r="G38" s="527">
        <v>0</v>
      </c>
      <c r="H38" s="528">
        <v>0</v>
      </c>
      <c r="I38" s="525">
        <v>0</v>
      </c>
      <c r="J38" s="537">
        <v>0</v>
      </c>
      <c r="K38" s="525">
        <v>0</v>
      </c>
      <c r="L38" s="537">
        <v>0</v>
      </c>
      <c r="M38" s="525">
        <v>0</v>
      </c>
      <c r="N38" s="529">
        <v>0</v>
      </c>
      <c r="O38" s="538"/>
      <c r="P38" s="531">
        <v>0</v>
      </c>
      <c r="Q38" s="532">
        <v>0</v>
      </c>
      <c r="R38" s="529">
        <v>0</v>
      </c>
      <c r="S38" s="529">
        <v>0</v>
      </c>
      <c r="T38" s="529">
        <v>0</v>
      </c>
      <c r="U38" s="533">
        <v>0</v>
      </c>
      <c r="V38" s="534">
        <v>0</v>
      </c>
      <c r="W38" s="539">
        <v>0</v>
      </c>
      <c r="X38" s="534">
        <v>0</v>
      </c>
      <c r="Y38" s="539">
        <v>0</v>
      </c>
      <c r="Z38" s="534">
        <v>0</v>
      </c>
      <c r="AA38" s="535">
        <v>0</v>
      </c>
      <c r="AB38" s="538"/>
    </row>
    <row r="39" spans="1:28">
      <c r="A39" s="463" t="s">
        <v>539</v>
      </c>
      <c r="B39" s="946"/>
      <c r="C39" s="525">
        <v>0</v>
      </c>
      <c r="D39" s="526">
        <v>0</v>
      </c>
      <c r="E39" s="527">
        <v>0</v>
      </c>
      <c r="F39" s="527">
        <v>0</v>
      </c>
      <c r="G39" s="527">
        <v>0</v>
      </c>
      <c r="H39" s="528">
        <v>0</v>
      </c>
      <c r="I39" s="525">
        <v>0</v>
      </c>
      <c r="J39" s="527">
        <v>0</v>
      </c>
      <c r="K39" s="525">
        <v>0</v>
      </c>
      <c r="L39" s="528">
        <v>0</v>
      </c>
      <c r="M39" s="525">
        <v>0</v>
      </c>
      <c r="N39" s="529">
        <v>0</v>
      </c>
      <c r="O39" s="530"/>
      <c r="P39" s="531">
        <v>0</v>
      </c>
      <c r="Q39" s="532">
        <v>0</v>
      </c>
      <c r="R39" s="529">
        <v>0</v>
      </c>
      <c r="S39" s="529">
        <v>0</v>
      </c>
      <c r="T39" s="529">
        <v>0</v>
      </c>
      <c r="U39" s="533">
        <v>0</v>
      </c>
      <c r="V39" s="534">
        <v>0</v>
      </c>
      <c r="W39" s="535">
        <v>0</v>
      </c>
      <c r="X39" s="534">
        <v>0</v>
      </c>
      <c r="Y39" s="536">
        <v>0</v>
      </c>
      <c r="Z39" s="534">
        <v>0</v>
      </c>
      <c r="AA39" s="535">
        <v>0</v>
      </c>
      <c r="AB39" s="530"/>
    </row>
    <row r="40" spans="1:28">
      <c r="A40" s="463" t="s">
        <v>540</v>
      </c>
      <c r="B40" s="946"/>
      <c r="C40" s="525">
        <v>0</v>
      </c>
      <c r="D40" s="526">
        <v>0</v>
      </c>
      <c r="E40" s="527">
        <v>0</v>
      </c>
      <c r="F40" s="527">
        <v>0</v>
      </c>
      <c r="G40" s="527">
        <v>0</v>
      </c>
      <c r="H40" s="528">
        <v>0</v>
      </c>
      <c r="I40" s="525">
        <v>0</v>
      </c>
      <c r="J40" s="527">
        <v>0</v>
      </c>
      <c r="K40" s="525">
        <v>0</v>
      </c>
      <c r="L40" s="528">
        <v>0</v>
      </c>
      <c r="M40" s="525">
        <v>0</v>
      </c>
      <c r="N40" s="529">
        <v>0</v>
      </c>
      <c r="O40" s="530"/>
      <c r="P40" s="531">
        <v>0</v>
      </c>
      <c r="Q40" s="532">
        <v>0</v>
      </c>
      <c r="R40" s="529">
        <v>0</v>
      </c>
      <c r="S40" s="529">
        <v>0</v>
      </c>
      <c r="T40" s="529">
        <v>0</v>
      </c>
      <c r="U40" s="533">
        <v>0</v>
      </c>
      <c r="V40" s="534">
        <v>0</v>
      </c>
      <c r="W40" s="535">
        <v>0</v>
      </c>
      <c r="X40" s="534">
        <v>0</v>
      </c>
      <c r="Y40" s="536">
        <v>0</v>
      </c>
      <c r="Z40" s="534">
        <v>0</v>
      </c>
      <c r="AA40" s="535">
        <v>0</v>
      </c>
      <c r="AB40" s="530"/>
    </row>
    <row r="41" spans="1:28">
      <c r="A41" s="463" t="s">
        <v>541</v>
      </c>
      <c r="B41" s="946"/>
      <c r="C41" s="525">
        <v>0</v>
      </c>
      <c r="D41" s="526">
        <v>0</v>
      </c>
      <c r="E41" s="527">
        <v>0</v>
      </c>
      <c r="F41" s="527">
        <v>0</v>
      </c>
      <c r="G41" s="527">
        <v>0</v>
      </c>
      <c r="H41" s="528">
        <v>0</v>
      </c>
      <c r="I41" s="525">
        <v>0</v>
      </c>
      <c r="J41" s="527">
        <v>0</v>
      </c>
      <c r="K41" s="525">
        <v>0</v>
      </c>
      <c r="L41" s="528">
        <v>0</v>
      </c>
      <c r="M41" s="525">
        <v>0</v>
      </c>
      <c r="N41" s="529">
        <v>0</v>
      </c>
      <c r="O41" s="530"/>
      <c r="P41" s="531">
        <v>0</v>
      </c>
      <c r="Q41" s="532">
        <v>0</v>
      </c>
      <c r="R41" s="529">
        <v>0</v>
      </c>
      <c r="S41" s="529">
        <v>0</v>
      </c>
      <c r="T41" s="529">
        <v>0</v>
      </c>
      <c r="U41" s="533">
        <v>0</v>
      </c>
      <c r="V41" s="534">
        <v>0</v>
      </c>
      <c r="W41" s="535">
        <v>0</v>
      </c>
      <c r="X41" s="534">
        <v>0</v>
      </c>
      <c r="Y41" s="536">
        <v>0</v>
      </c>
      <c r="Z41" s="534">
        <v>0</v>
      </c>
      <c r="AA41" s="535">
        <v>0</v>
      </c>
      <c r="AB41" s="530"/>
    </row>
    <row r="42" spans="1:28">
      <c r="A42" s="478" t="s">
        <v>542</v>
      </c>
      <c r="B42" s="946"/>
      <c r="C42" s="540">
        <v>0</v>
      </c>
      <c r="D42" s="541">
        <v>0</v>
      </c>
      <c r="E42" s="542">
        <v>0</v>
      </c>
      <c r="F42" s="542">
        <v>0</v>
      </c>
      <c r="G42" s="542">
        <v>0</v>
      </c>
      <c r="H42" s="543">
        <v>0</v>
      </c>
      <c r="I42" s="540">
        <v>0</v>
      </c>
      <c r="J42" s="542">
        <v>0</v>
      </c>
      <c r="K42" s="540">
        <v>0</v>
      </c>
      <c r="L42" s="543">
        <v>0</v>
      </c>
      <c r="M42" s="540">
        <v>0</v>
      </c>
      <c r="N42" s="544">
        <v>0</v>
      </c>
      <c r="O42" s="545"/>
      <c r="P42" s="546">
        <v>0</v>
      </c>
      <c r="Q42" s="547">
        <v>0</v>
      </c>
      <c r="R42" s="544">
        <v>0</v>
      </c>
      <c r="S42" s="544">
        <v>0</v>
      </c>
      <c r="T42" s="544">
        <v>0</v>
      </c>
      <c r="U42" s="548">
        <v>0</v>
      </c>
      <c r="V42" s="549">
        <v>0</v>
      </c>
      <c r="W42" s="550">
        <v>0</v>
      </c>
      <c r="X42" s="549">
        <v>0</v>
      </c>
      <c r="Y42" s="551">
        <v>0</v>
      </c>
      <c r="Z42" s="549">
        <v>0</v>
      </c>
      <c r="AA42" s="550">
        <v>0</v>
      </c>
      <c r="AB42" s="545"/>
    </row>
    <row r="43" spans="1:28" ht="12" thickBot="1">
      <c r="A43" s="490" t="s">
        <v>292</v>
      </c>
      <c r="B43" s="947"/>
      <c r="C43" s="552">
        <f t="shared" ref="C43:N43" si="6">+C36+C37+C38+C39+C40+C41+C42</f>
        <v>0</v>
      </c>
      <c r="D43" s="553">
        <f t="shared" si="6"/>
        <v>0</v>
      </c>
      <c r="E43" s="554">
        <f t="shared" si="6"/>
        <v>0</v>
      </c>
      <c r="F43" s="554">
        <f t="shared" si="6"/>
        <v>0</v>
      </c>
      <c r="G43" s="554">
        <f t="shared" si="6"/>
        <v>0</v>
      </c>
      <c r="H43" s="555">
        <f t="shared" si="6"/>
        <v>0</v>
      </c>
      <c r="I43" s="552">
        <f t="shared" si="6"/>
        <v>0</v>
      </c>
      <c r="J43" s="554">
        <f t="shared" si="6"/>
        <v>0</v>
      </c>
      <c r="K43" s="552">
        <f t="shared" si="6"/>
        <v>0</v>
      </c>
      <c r="L43" s="555">
        <f t="shared" si="6"/>
        <v>0</v>
      </c>
      <c r="M43" s="552">
        <f t="shared" si="6"/>
        <v>0</v>
      </c>
      <c r="N43" s="554">
        <f t="shared" si="6"/>
        <v>0</v>
      </c>
      <c r="O43" s="556">
        <v>0</v>
      </c>
      <c r="P43" s="552">
        <f t="shared" ref="P43:AA43" si="7">+P36+P37+P38+P39+P40+P41+P42</f>
        <v>0</v>
      </c>
      <c r="Q43" s="553">
        <f t="shared" si="7"/>
        <v>0</v>
      </c>
      <c r="R43" s="554">
        <f t="shared" si="7"/>
        <v>0</v>
      </c>
      <c r="S43" s="554">
        <f t="shared" si="7"/>
        <v>0</v>
      </c>
      <c r="T43" s="554">
        <f t="shared" si="7"/>
        <v>0</v>
      </c>
      <c r="U43" s="555">
        <f t="shared" si="7"/>
        <v>0</v>
      </c>
      <c r="V43" s="552">
        <f t="shared" si="7"/>
        <v>0</v>
      </c>
      <c r="W43" s="554">
        <f t="shared" si="7"/>
        <v>0</v>
      </c>
      <c r="X43" s="552">
        <f t="shared" si="7"/>
        <v>0</v>
      </c>
      <c r="Y43" s="555">
        <f t="shared" si="7"/>
        <v>0</v>
      </c>
      <c r="Z43" s="552">
        <f t="shared" si="7"/>
        <v>0</v>
      </c>
      <c r="AA43" s="554">
        <f t="shared" si="7"/>
        <v>0</v>
      </c>
      <c r="AB43" s="556">
        <v>0</v>
      </c>
    </row>
    <row r="44" spans="1:28">
      <c r="A44" s="451" t="s">
        <v>535</v>
      </c>
      <c r="B44" s="945" t="s">
        <v>546</v>
      </c>
      <c r="C44" s="513">
        <v>0</v>
      </c>
      <c r="D44" s="514">
        <v>0</v>
      </c>
      <c r="E44" s="515">
        <v>0</v>
      </c>
      <c r="F44" s="515">
        <v>0</v>
      </c>
      <c r="G44" s="515">
        <v>0</v>
      </c>
      <c r="H44" s="516">
        <v>0</v>
      </c>
      <c r="I44" s="513">
        <v>0</v>
      </c>
      <c r="J44" s="515">
        <v>0</v>
      </c>
      <c r="K44" s="513">
        <v>0</v>
      </c>
      <c r="L44" s="516">
        <v>0</v>
      </c>
      <c r="M44" s="513">
        <v>0</v>
      </c>
      <c r="N44" s="517">
        <v>0</v>
      </c>
      <c r="O44" s="518"/>
      <c r="P44" s="519">
        <v>0</v>
      </c>
      <c r="Q44" s="520">
        <v>0</v>
      </c>
      <c r="R44" s="517">
        <v>0</v>
      </c>
      <c r="S44" s="517">
        <v>0</v>
      </c>
      <c r="T44" s="517">
        <v>0</v>
      </c>
      <c r="U44" s="521">
        <v>0</v>
      </c>
      <c r="V44" s="522">
        <v>0</v>
      </c>
      <c r="W44" s="523">
        <v>0</v>
      </c>
      <c r="X44" s="522">
        <v>0</v>
      </c>
      <c r="Y44" s="524">
        <v>0</v>
      </c>
      <c r="Z44" s="522">
        <v>0</v>
      </c>
      <c r="AA44" s="523">
        <v>0</v>
      </c>
      <c r="AB44" s="518"/>
    </row>
    <row r="45" spans="1:28">
      <c r="A45" s="463" t="s">
        <v>537</v>
      </c>
      <c r="B45" s="946"/>
      <c r="C45" s="525">
        <v>0</v>
      </c>
      <c r="D45" s="526">
        <v>0</v>
      </c>
      <c r="E45" s="527">
        <v>0</v>
      </c>
      <c r="F45" s="527">
        <v>0</v>
      </c>
      <c r="G45" s="527">
        <v>0</v>
      </c>
      <c r="H45" s="528">
        <v>0</v>
      </c>
      <c r="I45" s="525">
        <v>0</v>
      </c>
      <c r="J45" s="527">
        <v>0</v>
      </c>
      <c r="K45" s="525">
        <v>0</v>
      </c>
      <c r="L45" s="528">
        <v>0</v>
      </c>
      <c r="M45" s="525">
        <v>0</v>
      </c>
      <c r="N45" s="529">
        <v>0</v>
      </c>
      <c r="O45" s="530"/>
      <c r="P45" s="531">
        <v>0</v>
      </c>
      <c r="Q45" s="532">
        <v>0</v>
      </c>
      <c r="R45" s="529">
        <v>0</v>
      </c>
      <c r="S45" s="529">
        <v>0</v>
      </c>
      <c r="T45" s="529">
        <v>0</v>
      </c>
      <c r="U45" s="533">
        <v>0</v>
      </c>
      <c r="V45" s="534">
        <v>0</v>
      </c>
      <c r="W45" s="535">
        <v>0</v>
      </c>
      <c r="X45" s="534">
        <v>0</v>
      </c>
      <c r="Y45" s="536">
        <v>0</v>
      </c>
      <c r="Z45" s="534">
        <v>0</v>
      </c>
      <c r="AA45" s="535">
        <v>0</v>
      </c>
      <c r="AB45" s="530"/>
    </row>
    <row r="46" spans="1:28">
      <c r="A46" s="463" t="s">
        <v>538</v>
      </c>
      <c r="B46" s="946"/>
      <c r="C46" s="525">
        <v>0</v>
      </c>
      <c r="D46" s="526">
        <v>0</v>
      </c>
      <c r="E46" s="527">
        <v>0</v>
      </c>
      <c r="F46" s="527">
        <v>0</v>
      </c>
      <c r="G46" s="527">
        <v>0</v>
      </c>
      <c r="H46" s="528">
        <v>0</v>
      </c>
      <c r="I46" s="525">
        <v>0</v>
      </c>
      <c r="J46" s="537">
        <v>0</v>
      </c>
      <c r="K46" s="525">
        <v>0</v>
      </c>
      <c r="L46" s="537">
        <v>0</v>
      </c>
      <c r="M46" s="525">
        <v>0</v>
      </c>
      <c r="N46" s="529">
        <v>0</v>
      </c>
      <c r="O46" s="538"/>
      <c r="P46" s="531">
        <v>0</v>
      </c>
      <c r="Q46" s="532">
        <v>0</v>
      </c>
      <c r="R46" s="529">
        <v>0</v>
      </c>
      <c r="S46" s="529">
        <v>0</v>
      </c>
      <c r="T46" s="529">
        <v>0</v>
      </c>
      <c r="U46" s="533">
        <v>0</v>
      </c>
      <c r="V46" s="534">
        <v>0</v>
      </c>
      <c r="W46" s="539">
        <v>0</v>
      </c>
      <c r="X46" s="534">
        <v>0</v>
      </c>
      <c r="Y46" s="539">
        <v>0</v>
      </c>
      <c r="Z46" s="534">
        <v>0</v>
      </c>
      <c r="AA46" s="535">
        <v>0</v>
      </c>
      <c r="AB46" s="538"/>
    </row>
    <row r="47" spans="1:28">
      <c r="A47" s="463" t="s">
        <v>539</v>
      </c>
      <c r="B47" s="946"/>
      <c r="C47" s="525">
        <v>0</v>
      </c>
      <c r="D47" s="526">
        <v>0</v>
      </c>
      <c r="E47" s="527">
        <v>0</v>
      </c>
      <c r="F47" s="527">
        <v>0</v>
      </c>
      <c r="G47" s="527">
        <v>0</v>
      </c>
      <c r="H47" s="528">
        <v>0</v>
      </c>
      <c r="I47" s="525">
        <v>0</v>
      </c>
      <c r="J47" s="527">
        <v>0</v>
      </c>
      <c r="K47" s="525">
        <v>0</v>
      </c>
      <c r="L47" s="528">
        <v>0</v>
      </c>
      <c r="M47" s="525">
        <v>0</v>
      </c>
      <c r="N47" s="529">
        <v>0</v>
      </c>
      <c r="O47" s="530"/>
      <c r="P47" s="531">
        <v>0</v>
      </c>
      <c r="Q47" s="532">
        <v>0</v>
      </c>
      <c r="R47" s="529">
        <v>0</v>
      </c>
      <c r="S47" s="529">
        <v>0</v>
      </c>
      <c r="T47" s="529">
        <v>0</v>
      </c>
      <c r="U47" s="533">
        <v>0</v>
      </c>
      <c r="V47" s="534">
        <v>0</v>
      </c>
      <c r="W47" s="535">
        <v>0</v>
      </c>
      <c r="X47" s="534">
        <v>0</v>
      </c>
      <c r="Y47" s="536">
        <v>0</v>
      </c>
      <c r="Z47" s="534">
        <v>0</v>
      </c>
      <c r="AA47" s="535">
        <v>0</v>
      </c>
      <c r="AB47" s="530"/>
    </row>
    <row r="48" spans="1:28">
      <c r="A48" s="463" t="s">
        <v>540</v>
      </c>
      <c r="B48" s="946"/>
      <c r="C48" s="525">
        <v>0</v>
      </c>
      <c r="D48" s="526">
        <v>0</v>
      </c>
      <c r="E48" s="527">
        <v>0</v>
      </c>
      <c r="F48" s="527">
        <v>0</v>
      </c>
      <c r="G48" s="527">
        <v>0</v>
      </c>
      <c r="H48" s="528">
        <v>0</v>
      </c>
      <c r="I48" s="525">
        <v>0</v>
      </c>
      <c r="J48" s="527">
        <v>0</v>
      </c>
      <c r="K48" s="525">
        <v>0</v>
      </c>
      <c r="L48" s="528">
        <v>0</v>
      </c>
      <c r="M48" s="525">
        <v>0</v>
      </c>
      <c r="N48" s="529">
        <v>0</v>
      </c>
      <c r="O48" s="530"/>
      <c r="P48" s="531">
        <v>0</v>
      </c>
      <c r="Q48" s="532">
        <v>0</v>
      </c>
      <c r="R48" s="529">
        <v>0</v>
      </c>
      <c r="S48" s="529">
        <v>0</v>
      </c>
      <c r="T48" s="529">
        <v>0</v>
      </c>
      <c r="U48" s="533">
        <v>0</v>
      </c>
      <c r="V48" s="534">
        <v>0</v>
      </c>
      <c r="W48" s="535">
        <v>0</v>
      </c>
      <c r="X48" s="534">
        <v>0</v>
      </c>
      <c r="Y48" s="536">
        <v>0</v>
      </c>
      <c r="Z48" s="534">
        <v>0</v>
      </c>
      <c r="AA48" s="535">
        <v>0</v>
      </c>
      <c r="AB48" s="530"/>
    </row>
    <row r="49" spans="1:28">
      <c r="A49" s="463" t="s">
        <v>541</v>
      </c>
      <c r="B49" s="946"/>
      <c r="C49" s="525">
        <v>0</v>
      </c>
      <c r="D49" s="526">
        <v>0</v>
      </c>
      <c r="E49" s="527">
        <v>0</v>
      </c>
      <c r="F49" s="527">
        <v>0</v>
      </c>
      <c r="G49" s="527">
        <v>0</v>
      </c>
      <c r="H49" s="528">
        <v>0</v>
      </c>
      <c r="I49" s="525">
        <v>0</v>
      </c>
      <c r="J49" s="527">
        <v>0</v>
      </c>
      <c r="K49" s="525">
        <v>0</v>
      </c>
      <c r="L49" s="528">
        <v>0</v>
      </c>
      <c r="M49" s="525">
        <v>0</v>
      </c>
      <c r="N49" s="529">
        <v>0</v>
      </c>
      <c r="O49" s="530"/>
      <c r="P49" s="531">
        <v>0</v>
      </c>
      <c r="Q49" s="532">
        <v>0</v>
      </c>
      <c r="R49" s="529">
        <v>0</v>
      </c>
      <c r="S49" s="529">
        <v>0</v>
      </c>
      <c r="T49" s="529">
        <v>0</v>
      </c>
      <c r="U49" s="533">
        <v>0</v>
      </c>
      <c r="V49" s="534">
        <v>0</v>
      </c>
      <c r="W49" s="535">
        <v>0</v>
      </c>
      <c r="X49" s="534">
        <v>0</v>
      </c>
      <c r="Y49" s="536">
        <v>0</v>
      </c>
      <c r="Z49" s="534">
        <v>0</v>
      </c>
      <c r="AA49" s="535">
        <v>0</v>
      </c>
      <c r="AB49" s="530"/>
    </row>
    <row r="50" spans="1:28">
      <c r="A50" s="478" t="s">
        <v>542</v>
      </c>
      <c r="B50" s="946"/>
      <c r="C50" s="540">
        <v>0</v>
      </c>
      <c r="D50" s="541">
        <v>0</v>
      </c>
      <c r="E50" s="542">
        <v>0</v>
      </c>
      <c r="F50" s="542">
        <v>0</v>
      </c>
      <c r="G50" s="542">
        <v>0</v>
      </c>
      <c r="H50" s="543">
        <v>0</v>
      </c>
      <c r="I50" s="540">
        <v>0</v>
      </c>
      <c r="J50" s="542">
        <v>0</v>
      </c>
      <c r="K50" s="540">
        <v>0</v>
      </c>
      <c r="L50" s="543">
        <v>0</v>
      </c>
      <c r="M50" s="540">
        <v>0</v>
      </c>
      <c r="N50" s="544">
        <v>0</v>
      </c>
      <c r="O50" s="545"/>
      <c r="P50" s="546">
        <v>0</v>
      </c>
      <c r="Q50" s="547">
        <v>0</v>
      </c>
      <c r="R50" s="544">
        <v>0</v>
      </c>
      <c r="S50" s="544">
        <v>0</v>
      </c>
      <c r="T50" s="544">
        <v>0</v>
      </c>
      <c r="U50" s="548">
        <v>0</v>
      </c>
      <c r="V50" s="549">
        <v>0</v>
      </c>
      <c r="W50" s="550">
        <v>0</v>
      </c>
      <c r="X50" s="549">
        <v>0</v>
      </c>
      <c r="Y50" s="551">
        <v>0</v>
      </c>
      <c r="Z50" s="549">
        <v>0</v>
      </c>
      <c r="AA50" s="550">
        <v>0</v>
      </c>
      <c r="AB50" s="545"/>
    </row>
    <row r="51" spans="1:28" ht="12" thickBot="1">
      <c r="A51" s="490" t="s">
        <v>292</v>
      </c>
      <c r="B51" s="947"/>
      <c r="C51" s="552">
        <f t="shared" ref="C51:N51" si="8">+C44+C45+C46+C47+C48+C49+C50</f>
        <v>0</v>
      </c>
      <c r="D51" s="553">
        <f t="shared" si="8"/>
        <v>0</v>
      </c>
      <c r="E51" s="554">
        <f t="shared" si="8"/>
        <v>0</v>
      </c>
      <c r="F51" s="554">
        <f t="shared" si="8"/>
        <v>0</v>
      </c>
      <c r="G51" s="554">
        <f t="shared" si="8"/>
        <v>0</v>
      </c>
      <c r="H51" s="555">
        <f t="shared" si="8"/>
        <v>0</v>
      </c>
      <c r="I51" s="552">
        <f t="shared" si="8"/>
        <v>0</v>
      </c>
      <c r="J51" s="554">
        <f t="shared" si="8"/>
        <v>0</v>
      </c>
      <c r="K51" s="552">
        <f t="shared" si="8"/>
        <v>0</v>
      </c>
      <c r="L51" s="555">
        <f t="shared" si="8"/>
        <v>0</v>
      </c>
      <c r="M51" s="552">
        <f t="shared" si="8"/>
        <v>0</v>
      </c>
      <c r="N51" s="554">
        <f t="shared" si="8"/>
        <v>0</v>
      </c>
      <c r="O51" s="556">
        <v>0</v>
      </c>
      <c r="P51" s="552">
        <f t="shared" ref="P51:AA51" si="9">+P44+P45+P46+P47+P48+P49+P50</f>
        <v>0</v>
      </c>
      <c r="Q51" s="553">
        <f t="shared" si="9"/>
        <v>0</v>
      </c>
      <c r="R51" s="554">
        <f t="shared" si="9"/>
        <v>0</v>
      </c>
      <c r="S51" s="554">
        <f t="shared" si="9"/>
        <v>0</v>
      </c>
      <c r="T51" s="554">
        <f t="shared" si="9"/>
        <v>0</v>
      </c>
      <c r="U51" s="555">
        <f t="shared" si="9"/>
        <v>0</v>
      </c>
      <c r="V51" s="552">
        <f t="shared" si="9"/>
        <v>0</v>
      </c>
      <c r="W51" s="554">
        <f t="shared" si="9"/>
        <v>0</v>
      </c>
      <c r="X51" s="552">
        <f t="shared" si="9"/>
        <v>0</v>
      </c>
      <c r="Y51" s="555">
        <f t="shared" si="9"/>
        <v>0</v>
      </c>
      <c r="Z51" s="552">
        <f t="shared" si="9"/>
        <v>0</v>
      </c>
      <c r="AA51" s="554">
        <f t="shared" si="9"/>
        <v>0</v>
      </c>
      <c r="AB51" s="556">
        <v>0</v>
      </c>
    </row>
    <row r="52" spans="1:28">
      <c r="A52" s="451" t="s">
        <v>535</v>
      </c>
      <c r="B52" s="945" t="s">
        <v>547</v>
      </c>
      <c r="C52" s="513">
        <v>0</v>
      </c>
      <c r="D52" s="514">
        <v>0</v>
      </c>
      <c r="E52" s="515">
        <v>0</v>
      </c>
      <c r="F52" s="515">
        <v>0</v>
      </c>
      <c r="G52" s="515">
        <v>0</v>
      </c>
      <c r="H52" s="516">
        <v>0</v>
      </c>
      <c r="I52" s="513">
        <v>0</v>
      </c>
      <c r="J52" s="515">
        <v>0</v>
      </c>
      <c r="K52" s="513">
        <v>0</v>
      </c>
      <c r="L52" s="516">
        <v>0</v>
      </c>
      <c r="M52" s="513">
        <v>0</v>
      </c>
      <c r="N52" s="517">
        <v>0</v>
      </c>
      <c r="O52" s="518"/>
      <c r="P52" s="519">
        <v>0</v>
      </c>
      <c r="Q52" s="520">
        <v>0</v>
      </c>
      <c r="R52" s="517">
        <v>0</v>
      </c>
      <c r="S52" s="517">
        <v>0</v>
      </c>
      <c r="T52" s="517">
        <v>0</v>
      </c>
      <c r="U52" s="521">
        <v>0</v>
      </c>
      <c r="V52" s="522">
        <v>0</v>
      </c>
      <c r="W52" s="523">
        <v>0</v>
      </c>
      <c r="X52" s="522">
        <v>0</v>
      </c>
      <c r="Y52" s="524">
        <v>0</v>
      </c>
      <c r="Z52" s="522">
        <v>0</v>
      </c>
      <c r="AA52" s="523">
        <v>0</v>
      </c>
      <c r="AB52" s="518"/>
    </row>
    <row r="53" spans="1:28">
      <c r="A53" s="463" t="s">
        <v>537</v>
      </c>
      <c r="B53" s="946"/>
      <c r="C53" s="525">
        <v>0</v>
      </c>
      <c r="D53" s="526">
        <v>0</v>
      </c>
      <c r="E53" s="527">
        <v>0</v>
      </c>
      <c r="F53" s="527">
        <v>0</v>
      </c>
      <c r="G53" s="527">
        <v>0</v>
      </c>
      <c r="H53" s="528">
        <v>0</v>
      </c>
      <c r="I53" s="525">
        <v>0</v>
      </c>
      <c r="J53" s="527">
        <v>0</v>
      </c>
      <c r="K53" s="525">
        <v>0</v>
      </c>
      <c r="L53" s="528">
        <v>0</v>
      </c>
      <c r="M53" s="525">
        <v>0</v>
      </c>
      <c r="N53" s="529">
        <v>0</v>
      </c>
      <c r="O53" s="530"/>
      <c r="P53" s="531">
        <v>0</v>
      </c>
      <c r="Q53" s="532">
        <v>0</v>
      </c>
      <c r="R53" s="529">
        <v>0</v>
      </c>
      <c r="S53" s="529">
        <v>0</v>
      </c>
      <c r="T53" s="529">
        <v>0</v>
      </c>
      <c r="U53" s="533">
        <v>0</v>
      </c>
      <c r="V53" s="534">
        <v>0</v>
      </c>
      <c r="W53" s="535">
        <v>0</v>
      </c>
      <c r="X53" s="534">
        <v>0</v>
      </c>
      <c r="Y53" s="536">
        <v>0</v>
      </c>
      <c r="Z53" s="534">
        <v>0</v>
      </c>
      <c r="AA53" s="535">
        <v>0</v>
      </c>
      <c r="AB53" s="530"/>
    </row>
    <row r="54" spans="1:28">
      <c r="A54" s="463" t="s">
        <v>538</v>
      </c>
      <c r="B54" s="946"/>
      <c r="C54" s="525">
        <v>0</v>
      </c>
      <c r="D54" s="526">
        <v>0</v>
      </c>
      <c r="E54" s="527">
        <v>0</v>
      </c>
      <c r="F54" s="527">
        <v>0</v>
      </c>
      <c r="G54" s="527">
        <v>0</v>
      </c>
      <c r="H54" s="528">
        <v>0</v>
      </c>
      <c r="I54" s="525">
        <v>0</v>
      </c>
      <c r="J54" s="537">
        <v>0</v>
      </c>
      <c r="K54" s="525">
        <v>0</v>
      </c>
      <c r="L54" s="537">
        <v>0</v>
      </c>
      <c r="M54" s="525">
        <v>0</v>
      </c>
      <c r="N54" s="529">
        <v>0</v>
      </c>
      <c r="O54" s="538"/>
      <c r="P54" s="531">
        <v>0</v>
      </c>
      <c r="Q54" s="532">
        <v>0</v>
      </c>
      <c r="R54" s="529">
        <v>0</v>
      </c>
      <c r="S54" s="529">
        <v>0</v>
      </c>
      <c r="T54" s="529">
        <v>0</v>
      </c>
      <c r="U54" s="533">
        <v>0</v>
      </c>
      <c r="V54" s="534">
        <v>0</v>
      </c>
      <c r="W54" s="539">
        <v>0</v>
      </c>
      <c r="X54" s="534">
        <v>0</v>
      </c>
      <c r="Y54" s="539">
        <v>0</v>
      </c>
      <c r="Z54" s="534">
        <v>0</v>
      </c>
      <c r="AA54" s="535">
        <v>0</v>
      </c>
      <c r="AB54" s="538"/>
    </row>
    <row r="55" spans="1:28">
      <c r="A55" s="463" t="s">
        <v>539</v>
      </c>
      <c r="B55" s="946"/>
      <c r="C55" s="525">
        <v>0</v>
      </c>
      <c r="D55" s="526">
        <v>0</v>
      </c>
      <c r="E55" s="527">
        <v>0</v>
      </c>
      <c r="F55" s="527">
        <v>0</v>
      </c>
      <c r="G55" s="527">
        <v>0</v>
      </c>
      <c r="H55" s="528">
        <v>0</v>
      </c>
      <c r="I55" s="525">
        <v>0</v>
      </c>
      <c r="J55" s="527">
        <v>0</v>
      </c>
      <c r="K55" s="525">
        <v>0</v>
      </c>
      <c r="L55" s="528">
        <v>0</v>
      </c>
      <c r="M55" s="525">
        <v>0</v>
      </c>
      <c r="N55" s="529">
        <v>0</v>
      </c>
      <c r="O55" s="530"/>
      <c r="P55" s="531">
        <v>0</v>
      </c>
      <c r="Q55" s="532">
        <v>0</v>
      </c>
      <c r="R55" s="529">
        <v>0</v>
      </c>
      <c r="S55" s="529">
        <v>0</v>
      </c>
      <c r="T55" s="529">
        <v>0</v>
      </c>
      <c r="U55" s="533">
        <v>0</v>
      </c>
      <c r="V55" s="534">
        <v>0</v>
      </c>
      <c r="W55" s="535">
        <v>0</v>
      </c>
      <c r="X55" s="534">
        <v>0</v>
      </c>
      <c r="Y55" s="536">
        <v>0</v>
      </c>
      <c r="Z55" s="534">
        <v>0</v>
      </c>
      <c r="AA55" s="535">
        <v>0</v>
      </c>
      <c r="AB55" s="530"/>
    </row>
    <row r="56" spans="1:28">
      <c r="A56" s="463" t="s">
        <v>540</v>
      </c>
      <c r="B56" s="946"/>
      <c r="C56" s="525">
        <v>0</v>
      </c>
      <c r="D56" s="526">
        <v>0</v>
      </c>
      <c r="E56" s="527">
        <v>0</v>
      </c>
      <c r="F56" s="527">
        <v>0</v>
      </c>
      <c r="G56" s="527">
        <v>0</v>
      </c>
      <c r="H56" s="528">
        <v>0</v>
      </c>
      <c r="I56" s="525">
        <v>0</v>
      </c>
      <c r="J56" s="527">
        <v>0</v>
      </c>
      <c r="K56" s="525">
        <v>0</v>
      </c>
      <c r="L56" s="528">
        <v>0</v>
      </c>
      <c r="M56" s="525">
        <v>0</v>
      </c>
      <c r="N56" s="529">
        <v>0</v>
      </c>
      <c r="O56" s="530"/>
      <c r="P56" s="531">
        <v>0</v>
      </c>
      <c r="Q56" s="532">
        <v>0</v>
      </c>
      <c r="R56" s="529">
        <v>0</v>
      </c>
      <c r="S56" s="529">
        <v>0</v>
      </c>
      <c r="T56" s="529">
        <v>0</v>
      </c>
      <c r="U56" s="533">
        <v>0</v>
      </c>
      <c r="V56" s="534">
        <v>0</v>
      </c>
      <c r="W56" s="535">
        <v>0</v>
      </c>
      <c r="X56" s="534">
        <v>0</v>
      </c>
      <c r="Y56" s="536">
        <v>0</v>
      </c>
      <c r="Z56" s="534">
        <v>0</v>
      </c>
      <c r="AA56" s="535">
        <v>0</v>
      </c>
      <c r="AB56" s="530"/>
    </row>
    <row r="57" spans="1:28">
      <c r="A57" s="463" t="s">
        <v>541</v>
      </c>
      <c r="B57" s="946"/>
      <c r="C57" s="525">
        <v>0</v>
      </c>
      <c r="D57" s="526">
        <v>0</v>
      </c>
      <c r="E57" s="527">
        <v>0</v>
      </c>
      <c r="F57" s="527">
        <v>0</v>
      </c>
      <c r="G57" s="527">
        <v>0</v>
      </c>
      <c r="H57" s="528">
        <v>0</v>
      </c>
      <c r="I57" s="525">
        <v>0</v>
      </c>
      <c r="J57" s="527">
        <v>0</v>
      </c>
      <c r="K57" s="525">
        <v>0</v>
      </c>
      <c r="L57" s="528">
        <v>0</v>
      </c>
      <c r="M57" s="525">
        <v>0</v>
      </c>
      <c r="N57" s="529">
        <v>0</v>
      </c>
      <c r="O57" s="530"/>
      <c r="P57" s="531">
        <v>0</v>
      </c>
      <c r="Q57" s="532">
        <v>0</v>
      </c>
      <c r="R57" s="529">
        <v>0</v>
      </c>
      <c r="S57" s="529">
        <v>0</v>
      </c>
      <c r="T57" s="529">
        <v>0</v>
      </c>
      <c r="U57" s="533">
        <v>0</v>
      </c>
      <c r="V57" s="534">
        <v>0</v>
      </c>
      <c r="W57" s="535">
        <v>0</v>
      </c>
      <c r="X57" s="534">
        <v>0</v>
      </c>
      <c r="Y57" s="536">
        <v>0</v>
      </c>
      <c r="Z57" s="534">
        <v>0</v>
      </c>
      <c r="AA57" s="535">
        <v>0</v>
      </c>
      <c r="AB57" s="530"/>
    </row>
    <row r="58" spans="1:28">
      <c r="A58" s="478" t="s">
        <v>542</v>
      </c>
      <c r="B58" s="946"/>
      <c r="C58" s="540">
        <v>0</v>
      </c>
      <c r="D58" s="541">
        <v>0</v>
      </c>
      <c r="E58" s="542">
        <v>0</v>
      </c>
      <c r="F58" s="542">
        <v>0</v>
      </c>
      <c r="G58" s="542">
        <v>0</v>
      </c>
      <c r="H58" s="543">
        <v>0</v>
      </c>
      <c r="I58" s="540">
        <v>0</v>
      </c>
      <c r="J58" s="542">
        <v>0</v>
      </c>
      <c r="K58" s="540">
        <v>0</v>
      </c>
      <c r="L58" s="543">
        <v>0</v>
      </c>
      <c r="M58" s="540">
        <v>0</v>
      </c>
      <c r="N58" s="544">
        <v>0</v>
      </c>
      <c r="O58" s="545"/>
      <c r="P58" s="546">
        <v>0</v>
      </c>
      <c r="Q58" s="547">
        <v>0</v>
      </c>
      <c r="R58" s="544">
        <v>0</v>
      </c>
      <c r="S58" s="544">
        <v>0</v>
      </c>
      <c r="T58" s="544">
        <v>0</v>
      </c>
      <c r="U58" s="548">
        <v>0</v>
      </c>
      <c r="V58" s="549">
        <v>0</v>
      </c>
      <c r="W58" s="550">
        <v>0</v>
      </c>
      <c r="X58" s="549">
        <v>0</v>
      </c>
      <c r="Y58" s="551">
        <v>0</v>
      </c>
      <c r="Z58" s="549">
        <v>0</v>
      </c>
      <c r="AA58" s="550">
        <v>0</v>
      </c>
      <c r="AB58" s="545"/>
    </row>
    <row r="59" spans="1:28" ht="12" thickBot="1">
      <c r="A59" s="490" t="s">
        <v>292</v>
      </c>
      <c r="B59" s="947"/>
      <c r="C59" s="552">
        <f t="shared" ref="C59:N59" si="10">+C52+C53+C54+C55+C56+C57+C58</f>
        <v>0</v>
      </c>
      <c r="D59" s="553">
        <f t="shared" si="10"/>
        <v>0</v>
      </c>
      <c r="E59" s="554">
        <f t="shared" si="10"/>
        <v>0</v>
      </c>
      <c r="F59" s="554">
        <f t="shared" si="10"/>
        <v>0</v>
      </c>
      <c r="G59" s="554">
        <f t="shared" si="10"/>
        <v>0</v>
      </c>
      <c r="H59" s="555">
        <f t="shared" si="10"/>
        <v>0</v>
      </c>
      <c r="I59" s="552">
        <f t="shared" si="10"/>
        <v>0</v>
      </c>
      <c r="J59" s="554">
        <f t="shared" si="10"/>
        <v>0</v>
      </c>
      <c r="K59" s="552">
        <f t="shared" si="10"/>
        <v>0</v>
      </c>
      <c r="L59" s="555">
        <f t="shared" si="10"/>
        <v>0</v>
      </c>
      <c r="M59" s="552">
        <f t="shared" si="10"/>
        <v>0</v>
      </c>
      <c r="N59" s="554">
        <f t="shared" si="10"/>
        <v>0</v>
      </c>
      <c r="O59" s="556">
        <v>0</v>
      </c>
      <c r="P59" s="552">
        <f t="shared" ref="P59:AA59" si="11">+P52+P53+P54+P55+P56+P57+P58</f>
        <v>0</v>
      </c>
      <c r="Q59" s="553">
        <f t="shared" si="11"/>
        <v>0</v>
      </c>
      <c r="R59" s="554">
        <f t="shared" si="11"/>
        <v>0</v>
      </c>
      <c r="S59" s="554">
        <f t="shared" si="11"/>
        <v>0</v>
      </c>
      <c r="T59" s="554">
        <f t="shared" si="11"/>
        <v>0</v>
      </c>
      <c r="U59" s="555">
        <f t="shared" si="11"/>
        <v>0</v>
      </c>
      <c r="V59" s="552">
        <f t="shared" si="11"/>
        <v>0</v>
      </c>
      <c r="W59" s="554">
        <f t="shared" si="11"/>
        <v>0</v>
      </c>
      <c r="X59" s="552">
        <f t="shared" si="11"/>
        <v>0</v>
      </c>
      <c r="Y59" s="555">
        <f t="shared" si="11"/>
        <v>0</v>
      </c>
      <c r="Z59" s="552">
        <f t="shared" si="11"/>
        <v>0</v>
      </c>
      <c r="AA59" s="554">
        <f t="shared" si="11"/>
        <v>0</v>
      </c>
      <c r="AB59" s="556">
        <v>0</v>
      </c>
    </row>
    <row r="60" spans="1:28">
      <c r="A60" s="451" t="s">
        <v>535</v>
      </c>
      <c r="B60" s="945" t="s">
        <v>548</v>
      </c>
      <c r="C60" s="513">
        <v>0</v>
      </c>
      <c r="D60" s="514">
        <v>0</v>
      </c>
      <c r="E60" s="515">
        <v>0</v>
      </c>
      <c r="F60" s="515">
        <v>0</v>
      </c>
      <c r="G60" s="515">
        <v>0</v>
      </c>
      <c r="H60" s="516">
        <v>0</v>
      </c>
      <c r="I60" s="513">
        <v>0</v>
      </c>
      <c r="J60" s="515">
        <v>0</v>
      </c>
      <c r="K60" s="513">
        <v>0</v>
      </c>
      <c r="L60" s="516">
        <v>0</v>
      </c>
      <c r="M60" s="513">
        <v>0</v>
      </c>
      <c r="N60" s="517">
        <v>0</v>
      </c>
      <c r="O60" s="518"/>
      <c r="P60" s="519">
        <v>0</v>
      </c>
      <c r="Q60" s="520">
        <v>0</v>
      </c>
      <c r="R60" s="517">
        <v>0</v>
      </c>
      <c r="S60" s="517">
        <v>0</v>
      </c>
      <c r="T60" s="517">
        <v>0</v>
      </c>
      <c r="U60" s="521">
        <v>0</v>
      </c>
      <c r="V60" s="522">
        <v>0</v>
      </c>
      <c r="W60" s="523">
        <v>0</v>
      </c>
      <c r="X60" s="522">
        <v>0</v>
      </c>
      <c r="Y60" s="524">
        <v>0</v>
      </c>
      <c r="Z60" s="522">
        <v>0</v>
      </c>
      <c r="AA60" s="523">
        <v>0</v>
      </c>
      <c r="AB60" s="518"/>
    </row>
    <row r="61" spans="1:28">
      <c r="A61" s="463" t="s">
        <v>537</v>
      </c>
      <c r="B61" s="946"/>
      <c r="C61" s="525">
        <v>0</v>
      </c>
      <c r="D61" s="526">
        <v>0</v>
      </c>
      <c r="E61" s="527">
        <v>0</v>
      </c>
      <c r="F61" s="527">
        <v>0</v>
      </c>
      <c r="G61" s="527">
        <v>0</v>
      </c>
      <c r="H61" s="528">
        <v>0</v>
      </c>
      <c r="I61" s="525">
        <v>0</v>
      </c>
      <c r="J61" s="527">
        <v>0</v>
      </c>
      <c r="K61" s="525">
        <v>0</v>
      </c>
      <c r="L61" s="528">
        <v>0</v>
      </c>
      <c r="M61" s="525">
        <v>0</v>
      </c>
      <c r="N61" s="529">
        <v>0</v>
      </c>
      <c r="O61" s="530"/>
      <c r="P61" s="531">
        <v>0</v>
      </c>
      <c r="Q61" s="532">
        <v>0</v>
      </c>
      <c r="R61" s="529">
        <v>0</v>
      </c>
      <c r="S61" s="529">
        <v>0</v>
      </c>
      <c r="T61" s="529">
        <v>0</v>
      </c>
      <c r="U61" s="533">
        <v>0</v>
      </c>
      <c r="V61" s="534">
        <v>0</v>
      </c>
      <c r="W61" s="535">
        <v>0</v>
      </c>
      <c r="X61" s="534">
        <v>0</v>
      </c>
      <c r="Y61" s="536">
        <v>0</v>
      </c>
      <c r="Z61" s="534">
        <v>0</v>
      </c>
      <c r="AA61" s="535">
        <v>0</v>
      </c>
      <c r="AB61" s="530"/>
    </row>
    <row r="62" spans="1:28">
      <c r="A62" s="463" t="s">
        <v>538</v>
      </c>
      <c r="B62" s="946"/>
      <c r="C62" s="525">
        <v>0</v>
      </c>
      <c r="D62" s="526">
        <v>0</v>
      </c>
      <c r="E62" s="527">
        <v>0</v>
      </c>
      <c r="F62" s="527">
        <v>0</v>
      </c>
      <c r="G62" s="527">
        <v>0</v>
      </c>
      <c r="H62" s="528">
        <v>0</v>
      </c>
      <c r="I62" s="525">
        <v>0</v>
      </c>
      <c r="J62" s="537">
        <v>0</v>
      </c>
      <c r="K62" s="525">
        <v>0</v>
      </c>
      <c r="L62" s="537">
        <v>0</v>
      </c>
      <c r="M62" s="525">
        <v>0</v>
      </c>
      <c r="N62" s="529">
        <v>0</v>
      </c>
      <c r="O62" s="538"/>
      <c r="P62" s="531">
        <v>0</v>
      </c>
      <c r="Q62" s="532">
        <v>0</v>
      </c>
      <c r="R62" s="529">
        <v>0</v>
      </c>
      <c r="S62" s="529">
        <v>0</v>
      </c>
      <c r="T62" s="529">
        <v>0</v>
      </c>
      <c r="U62" s="533">
        <v>0</v>
      </c>
      <c r="V62" s="534">
        <v>0</v>
      </c>
      <c r="W62" s="539">
        <v>0</v>
      </c>
      <c r="X62" s="534">
        <v>0</v>
      </c>
      <c r="Y62" s="539">
        <v>0</v>
      </c>
      <c r="Z62" s="534">
        <v>0</v>
      </c>
      <c r="AA62" s="535">
        <v>0</v>
      </c>
      <c r="AB62" s="538"/>
    </row>
    <row r="63" spans="1:28">
      <c r="A63" s="463" t="s">
        <v>539</v>
      </c>
      <c r="B63" s="946"/>
      <c r="C63" s="525">
        <v>0</v>
      </c>
      <c r="D63" s="526">
        <v>0</v>
      </c>
      <c r="E63" s="527">
        <v>0</v>
      </c>
      <c r="F63" s="527">
        <v>0</v>
      </c>
      <c r="G63" s="527">
        <v>0</v>
      </c>
      <c r="H63" s="528">
        <v>0</v>
      </c>
      <c r="I63" s="525">
        <v>0</v>
      </c>
      <c r="J63" s="527">
        <v>0</v>
      </c>
      <c r="K63" s="525">
        <v>0</v>
      </c>
      <c r="L63" s="528">
        <v>0</v>
      </c>
      <c r="M63" s="525">
        <v>0</v>
      </c>
      <c r="N63" s="529">
        <v>0</v>
      </c>
      <c r="O63" s="530"/>
      <c r="P63" s="531">
        <v>0</v>
      </c>
      <c r="Q63" s="532">
        <v>0</v>
      </c>
      <c r="R63" s="529">
        <v>0</v>
      </c>
      <c r="S63" s="529">
        <v>0</v>
      </c>
      <c r="T63" s="529">
        <v>0</v>
      </c>
      <c r="U63" s="533">
        <v>0</v>
      </c>
      <c r="V63" s="534">
        <v>0</v>
      </c>
      <c r="W63" s="535">
        <v>0</v>
      </c>
      <c r="X63" s="534">
        <v>0</v>
      </c>
      <c r="Y63" s="536">
        <v>0</v>
      </c>
      <c r="Z63" s="534">
        <v>0</v>
      </c>
      <c r="AA63" s="535">
        <v>0</v>
      </c>
      <c r="AB63" s="530"/>
    </row>
    <row r="64" spans="1:28">
      <c r="A64" s="463" t="s">
        <v>540</v>
      </c>
      <c r="B64" s="946"/>
      <c r="C64" s="525">
        <v>0</v>
      </c>
      <c r="D64" s="526">
        <v>0</v>
      </c>
      <c r="E64" s="527">
        <v>0</v>
      </c>
      <c r="F64" s="527">
        <v>0</v>
      </c>
      <c r="G64" s="527">
        <v>0</v>
      </c>
      <c r="H64" s="528">
        <v>0</v>
      </c>
      <c r="I64" s="525">
        <v>0</v>
      </c>
      <c r="J64" s="527">
        <v>0</v>
      </c>
      <c r="K64" s="525">
        <v>0</v>
      </c>
      <c r="L64" s="528">
        <v>0</v>
      </c>
      <c r="M64" s="525">
        <v>0</v>
      </c>
      <c r="N64" s="529">
        <v>0</v>
      </c>
      <c r="O64" s="530"/>
      <c r="P64" s="531">
        <v>0</v>
      </c>
      <c r="Q64" s="532">
        <v>0</v>
      </c>
      <c r="R64" s="529">
        <v>0</v>
      </c>
      <c r="S64" s="529">
        <v>0</v>
      </c>
      <c r="T64" s="529">
        <v>0</v>
      </c>
      <c r="U64" s="533">
        <v>0</v>
      </c>
      <c r="V64" s="534">
        <v>0</v>
      </c>
      <c r="W64" s="535">
        <v>0</v>
      </c>
      <c r="X64" s="534">
        <v>0</v>
      </c>
      <c r="Y64" s="536">
        <v>0</v>
      </c>
      <c r="Z64" s="534">
        <v>0</v>
      </c>
      <c r="AA64" s="535">
        <v>0</v>
      </c>
      <c r="AB64" s="530"/>
    </row>
    <row r="65" spans="1:28">
      <c r="A65" s="463" t="s">
        <v>541</v>
      </c>
      <c r="B65" s="946"/>
      <c r="C65" s="525">
        <v>0</v>
      </c>
      <c r="D65" s="526">
        <v>0</v>
      </c>
      <c r="E65" s="527">
        <v>0</v>
      </c>
      <c r="F65" s="527">
        <v>0</v>
      </c>
      <c r="G65" s="527">
        <v>0</v>
      </c>
      <c r="H65" s="528">
        <v>0</v>
      </c>
      <c r="I65" s="525">
        <v>0</v>
      </c>
      <c r="J65" s="527">
        <v>0</v>
      </c>
      <c r="K65" s="525">
        <v>0</v>
      </c>
      <c r="L65" s="528">
        <v>0</v>
      </c>
      <c r="M65" s="525">
        <v>0</v>
      </c>
      <c r="N65" s="529">
        <v>0</v>
      </c>
      <c r="O65" s="530"/>
      <c r="P65" s="531">
        <v>0</v>
      </c>
      <c r="Q65" s="532">
        <v>0</v>
      </c>
      <c r="R65" s="529">
        <v>0</v>
      </c>
      <c r="S65" s="529">
        <v>0</v>
      </c>
      <c r="T65" s="529">
        <v>0</v>
      </c>
      <c r="U65" s="533">
        <v>0</v>
      </c>
      <c r="V65" s="534">
        <v>0</v>
      </c>
      <c r="W65" s="535">
        <v>0</v>
      </c>
      <c r="X65" s="534">
        <v>0</v>
      </c>
      <c r="Y65" s="536">
        <v>0</v>
      </c>
      <c r="Z65" s="534">
        <v>0</v>
      </c>
      <c r="AA65" s="535">
        <v>0</v>
      </c>
      <c r="AB65" s="530"/>
    </row>
    <row r="66" spans="1:28">
      <c r="A66" s="478" t="s">
        <v>542</v>
      </c>
      <c r="B66" s="946"/>
      <c r="C66" s="540">
        <v>0</v>
      </c>
      <c r="D66" s="541">
        <v>0</v>
      </c>
      <c r="E66" s="542">
        <v>0</v>
      </c>
      <c r="F66" s="542">
        <v>0</v>
      </c>
      <c r="G66" s="542">
        <v>0</v>
      </c>
      <c r="H66" s="543">
        <v>0</v>
      </c>
      <c r="I66" s="540">
        <v>0</v>
      </c>
      <c r="J66" s="542">
        <v>0</v>
      </c>
      <c r="K66" s="540">
        <v>0</v>
      </c>
      <c r="L66" s="543">
        <v>0</v>
      </c>
      <c r="M66" s="540">
        <v>0</v>
      </c>
      <c r="N66" s="544">
        <v>0</v>
      </c>
      <c r="O66" s="545"/>
      <c r="P66" s="546">
        <v>0</v>
      </c>
      <c r="Q66" s="547">
        <v>0</v>
      </c>
      <c r="R66" s="544">
        <v>0</v>
      </c>
      <c r="S66" s="544">
        <v>0</v>
      </c>
      <c r="T66" s="544">
        <v>0</v>
      </c>
      <c r="U66" s="548">
        <v>0</v>
      </c>
      <c r="V66" s="549">
        <v>0</v>
      </c>
      <c r="W66" s="550">
        <v>0</v>
      </c>
      <c r="X66" s="549">
        <v>0</v>
      </c>
      <c r="Y66" s="551">
        <v>0</v>
      </c>
      <c r="Z66" s="549">
        <v>0</v>
      </c>
      <c r="AA66" s="550">
        <v>0</v>
      </c>
      <c r="AB66" s="545"/>
    </row>
    <row r="67" spans="1:28" ht="12" thickBot="1">
      <c r="A67" s="490" t="s">
        <v>292</v>
      </c>
      <c r="B67" s="947"/>
      <c r="C67" s="552">
        <f t="shared" ref="C67:N67" si="12">+C60+C61+C62+C63+C64+C65+C66</f>
        <v>0</v>
      </c>
      <c r="D67" s="553">
        <f t="shared" si="12"/>
        <v>0</v>
      </c>
      <c r="E67" s="554">
        <f t="shared" si="12"/>
        <v>0</v>
      </c>
      <c r="F67" s="554">
        <f t="shared" si="12"/>
        <v>0</v>
      </c>
      <c r="G67" s="554">
        <f t="shared" si="12"/>
        <v>0</v>
      </c>
      <c r="H67" s="555">
        <f t="shared" si="12"/>
        <v>0</v>
      </c>
      <c r="I67" s="552">
        <f t="shared" si="12"/>
        <v>0</v>
      </c>
      <c r="J67" s="554">
        <f t="shared" si="12"/>
        <v>0</v>
      </c>
      <c r="K67" s="552">
        <f t="shared" si="12"/>
        <v>0</v>
      </c>
      <c r="L67" s="555">
        <f t="shared" si="12"/>
        <v>0</v>
      </c>
      <c r="M67" s="552">
        <f t="shared" si="12"/>
        <v>0</v>
      </c>
      <c r="N67" s="554">
        <f t="shared" si="12"/>
        <v>0</v>
      </c>
      <c r="O67" s="556">
        <v>0</v>
      </c>
      <c r="P67" s="552">
        <f t="shared" ref="P67:AA67" si="13">+P60+P61+P62+P63+P64+P65+P66</f>
        <v>0</v>
      </c>
      <c r="Q67" s="553">
        <f t="shared" si="13"/>
        <v>0</v>
      </c>
      <c r="R67" s="554">
        <f t="shared" si="13"/>
        <v>0</v>
      </c>
      <c r="S67" s="554">
        <f t="shared" si="13"/>
        <v>0</v>
      </c>
      <c r="T67" s="554">
        <f t="shared" si="13"/>
        <v>0</v>
      </c>
      <c r="U67" s="555">
        <f t="shared" si="13"/>
        <v>0</v>
      </c>
      <c r="V67" s="552">
        <f t="shared" si="13"/>
        <v>0</v>
      </c>
      <c r="W67" s="554">
        <f t="shared" si="13"/>
        <v>0</v>
      </c>
      <c r="X67" s="552">
        <f t="shared" si="13"/>
        <v>0</v>
      </c>
      <c r="Y67" s="555">
        <f t="shared" si="13"/>
        <v>0</v>
      </c>
      <c r="Z67" s="552">
        <f t="shared" si="13"/>
        <v>0</v>
      </c>
      <c r="AA67" s="554">
        <f t="shared" si="13"/>
        <v>0</v>
      </c>
      <c r="AB67" s="556">
        <v>0</v>
      </c>
    </row>
    <row r="68" spans="1:28">
      <c r="A68" s="451" t="s">
        <v>535</v>
      </c>
      <c r="B68" s="945" t="s">
        <v>549</v>
      </c>
      <c r="C68" s="452">
        <v>0</v>
      </c>
      <c r="D68" s="453">
        <v>0</v>
      </c>
      <c r="E68" s="454">
        <v>0</v>
      </c>
      <c r="F68" s="454">
        <v>0</v>
      </c>
      <c r="G68" s="454">
        <v>0</v>
      </c>
      <c r="H68" s="455">
        <v>0</v>
      </c>
      <c r="I68" s="452">
        <v>0</v>
      </c>
      <c r="J68" s="454">
        <v>0</v>
      </c>
      <c r="K68" s="452">
        <v>0</v>
      </c>
      <c r="L68" s="455">
        <v>0</v>
      </c>
      <c r="M68" s="452">
        <v>0</v>
      </c>
      <c r="N68" s="456">
        <v>0</v>
      </c>
      <c r="O68" s="457"/>
      <c r="P68" s="458">
        <v>0</v>
      </c>
      <c r="Q68" s="496">
        <v>0</v>
      </c>
      <c r="R68" s="456">
        <v>0</v>
      </c>
      <c r="S68" s="456">
        <v>0</v>
      </c>
      <c r="T68" s="456">
        <v>0</v>
      </c>
      <c r="U68" s="497">
        <v>0</v>
      </c>
      <c r="V68" s="498">
        <v>0</v>
      </c>
      <c r="W68" s="462">
        <v>0</v>
      </c>
      <c r="X68" s="498">
        <v>0</v>
      </c>
      <c r="Y68" s="499">
        <v>0</v>
      </c>
      <c r="Z68" s="498">
        <v>0</v>
      </c>
      <c r="AA68" s="462">
        <v>0</v>
      </c>
      <c r="AB68" s="457"/>
    </row>
    <row r="69" spans="1:28">
      <c r="A69" s="463" t="s">
        <v>537</v>
      </c>
      <c r="B69" s="946"/>
      <c r="C69" s="464">
        <v>0</v>
      </c>
      <c r="D69" s="465">
        <v>0</v>
      </c>
      <c r="E69" s="466">
        <v>0</v>
      </c>
      <c r="F69" s="466">
        <v>0</v>
      </c>
      <c r="G69" s="466">
        <v>0</v>
      </c>
      <c r="H69" s="467">
        <v>0</v>
      </c>
      <c r="I69" s="464">
        <v>0</v>
      </c>
      <c r="J69" s="466">
        <v>0</v>
      </c>
      <c r="K69" s="464">
        <v>0</v>
      </c>
      <c r="L69" s="467">
        <v>0</v>
      </c>
      <c r="M69" s="464">
        <v>0</v>
      </c>
      <c r="N69" s="468">
        <v>0</v>
      </c>
      <c r="O69" s="469"/>
      <c r="P69" s="470">
        <v>0</v>
      </c>
      <c r="Q69" s="500">
        <v>0</v>
      </c>
      <c r="R69" s="468">
        <v>0</v>
      </c>
      <c r="S69" s="468">
        <v>0</v>
      </c>
      <c r="T69" s="468">
        <v>0</v>
      </c>
      <c r="U69" s="501">
        <v>0</v>
      </c>
      <c r="V69" s="502">
        <v>0</v>
      </c>
      <c r="W69" s="474">
        <v>0</v>
      </c>
      <c r="X69" s="502">
        <v>0</v>
      </c>
      <c r="Y69" s="503">
        <v>0</v>
      </c>
      <c r="Z69" s="502">
        <v>0</v>
      </c>
      <c r="AA69" s="474">
        <v>0</v>
      </c>
      <c r="AB69" s="469"/>
    </row>
    <row r="70" spans="1:28">
      <c r="A70" s="463" t="s">
        <v>538</v>
      </c>
      <c r="B70" s="946"/>
      <c r="C70" s="464">
        <v>0</v>
      </c>
      <c r="D70" s="465">
        <v>0</v>
      </c>
      <c r="E70" s="466">
        <v>0</v>
      </c>
      <c r="F70" s="466">
        <v>0</v>
      </c>
      <c r="G70" s="466">
        <v>0</v>
      </c>
      <c r="H70" s="467">
        <v>0</v>
      </c>
      <c r="I70" s="464">
        <v>0</v>
      </c>
      <c r="J70" s="475">
        <v>0</v>
      </c>
      <c r="K70" s="464">
        <v>0</v>
      </c>
      <c r="L70" s="475">
        <v>0</v>
      </c>
      <c r="M70" s="464">
        <v>0</v>
      </c>
      <c r="N70" s="468">
        <v>0</v>
      </c>
      <c r="O70" s="476"/>
      <c r="P70" s="470">
        <v>0</v>
      </c>
      <c r="Q70" s="500">
        <v>0</v>
      </c>
      <c r="R70" s="468">
        <v>0</v>
      </c>
      <c r="S70" s="468">
        <v>0</v>
      </c>
      <c r="T70" s="468">
        <v>0</v>
      </c>
      <c r="U70" s="501">
        <v>0</v>
      </c>
      <c r="V70" s="502">
        <v>0</v>
      </c>
      <c r="W70" s="504">
        <v>0</v>
      </c>
      <c r="X70" s="502">
        <v>0</v>
      </c>
      <c r="Y70" s="504">
        <v>0</v>
      </c>
      <c r="Z70" s="502">
        <v>0</v>
      </c>
      <c r="AA70" s="474">
        <v>0</v>
      </c>
      <c r="AB70" s="476"/>
    </row>
    <row r="71" spans="1:28">
      <c r="A71" s="463" t="s">
        <v>539</v>
      </c>
      <c r="B71" s="946"/>
      <c r="C71" s="464">
        <v>0</v>
      </c>
      <c r="D71" s="465">
        <v>0</v>
      </c>
      <c r="E71" s="466">
        <v>0</v>
      </c>
      <c r="F71" s="466">
        <v>0</v>
      </c>
      <c r="G71" s="466">
        <v>0</v>
      </c>
      <c r="H71" s="467">
        <v>0</v>
      </c>
      <c r="I71" s="464">
        <v>0</v>
      </c>
      <c r="J71" s="466">
        <v>0</v>
      </c>
      <c r="K71" s="464">
        <v>0</v>
      </c>
      <c r="L71" s="467">
        <v>0</v>
      </c>
      <c r="M71" s="464">
        <v>0</v>
      </c>
      <c r="N71" s="468">
        <v>0</v>
      </c>
      <c r="O71" s="469"/>
      <c r="P71" s="470">
        <v>0</v>
      </c>
      <c r="Q71" s="500">
        <v>0</v>
      </c>
      <c r="R71" s="468">
        <v>0</v>
      </c>
      <c r="S71" s="468">
        <v>0</v>
      </c>
      <c r="T71" s="468">
        <v>0</v>
      </c>
      <c r="U71" s="501">
        <v>0</v>
      </c>
      <c r="V71" s="502">
        <v>0</v>
      </c>
      <c r="W71" s="474">
        <v>0</v>
      </c>
      <c r="X71" s="502">
        <v>0</v>
      </c>
      <c r="Y71" s="503">
        <v>0</v>
      </c>
      <c r="Z71" s="502">
        <v>0</v>
      </c>
      <c r="AA71" s="474">
        <v>0</v>
      </c>
      <c r="AB71" s="469"/>
    </row>
    <row r="72" spans="1:28">
      <c r="A72" s="463" t="s">
        <v>540</v>
      </c>
      <c r="B72" s="946"/>
      <c r="C72" s="464">
        <v>0</v>
      </c>
      <c r="D72" s="465">
        <v>0</v>
      </c>
      <c r="E72" s="466">
        <v>0</v>
      </c>
      <c r="F72" s="466">
        <v>0</v>
      </c>
      <c r="G72" s="466">
        <v>0</v>
      </c>
      <c r="H72" s="467">
        <v>0</v>
      </c>
      <c r="I72" s="464">
        <v>0</v>
      </c>
      <c r="J72" s="466">
        <v>0</v>
      </c>
      <c r="K72" s="464">
        <v>0</v>
      </c>
      <c r="L72" s="467">
        <v>0</v>
      </c>
      <c r="M72" s="464">
        <v>0</v>
      </c>
      <c r="N72" s="468">
        <v>0</v>
      </c>
      <c r="O72" s="469"/>
      <c r="P72" s="470">
        <v>0</v>
      </c>
      <c r="Q72" s="500">
        <v>0</v>
      </c>
      <c r="R72" s="468">
        <v>0</v>
      </c>
      <c r="S72" s="468">
        <v>0</v>
      </c>
      <c r="T72" s="468">
        <v>0</v>
      </c>
      <c r="U72" s="501">
        <v>0</v>
      </c>
      <c r="V72" s="502">
        <v>0</v>
      </c>
      <c r="W72" s="474">
        <v>0</v>
      </c>
      <c r="X72" s="502">
        <v>0</v>
      </c>
      <c r="Y72" s="503">
        <v>0</v>
      </c>
      <c r="Z72" s="502">
        <v>0</v>
      </c>
      <c r="AA72" s="474">
        <v>0</v>
      </c>
      <c r="AB72" s="469"/>
    </row>
    <row r="73" spans="1:28">
      <c r="A73" s="463" t="s">
        <v>541</v>
      </c>
      <c r="B73" s="946"/>
      <c r="C73" s="464">
        <v>2.085</v>
      </c>
      <c r="D73" s="465">
        <v>2.085</v>
      </c>
      <c r="E73" s="466">
        <v>2.085</v>
      </c>
      <c r="F73" s="466">
        <v>0</v>
      </c>
      <c r="G73" s="466">
        <v>0</v>
      </c>
      <c r="H73" s="467">
        <v>0</v>
      </c>
      <c r="I73" s="464">
        <v>0</v>
      </c>
      <c r="J73" s="466">
        <v>0</v>
      </c>
      <c r="K73" s="464">
        <v>0</v>
      </c>
      <c r="L73" s="467">
        <v>0</v>
      </c>
      <c r="M73" s="464">
        <v>0</v>
      </c>
      <c r="N73" s="468">
        <v>0</v>
      </c>
      <c r="O73" s="469"/>
      <c r="P73" s="470">
        <v>0</v>
      </c>
      <c r="Q73" s="500">
        <v>0</v>
      </c>
      <c r="R73" s="468">
        <v>0</v>
      </c>
      <c r="S73" s="468">
        <v>0</v>
      </c>
      <c r="T73" s="468">
        <v>0</v>
      </c>
      <c r="U73" s="501">
        <v>0</v>
      </c>
      <c r="V73" s="502">
        <v>0</v>
      </c>
      <c r="W73" s="474">
        <v>0</v>
      </c>
      <c r="X73" s="502">
        <v>0</v>
      </c>
      <c r="Y73" s="503">
        <v>0</v>
      </c>
      <c r="Z73" s="502">
        <v>0</v>
      </c>
      <c r="AA73" s="474">
        <v>0</v>
      </c>
      <c r="AB73" s="469"/>
    </row>
    <row r="74" spans="1:28">
      <c r="A74" s="478" t="s">
        <v>542</v>
      </c>
      <c r="B74" s="946"/>
      <c r="C74" s="479">
        <v>0</v>
      </c>
      <c r="D74" s="480">
        <v>0</v>
      </c>
      <c r="E74" s="481">
        <v>0</v>
      </c>
      <c r="F74" s="481">
        <v>0</v>
      </c>
      <c r="G74" s="481">
        <v>0</v>
      </c>
      <c r="H74" s="482">
        <v>0</v>
      </c>
      <c r="I74" s="479">
        <v>0</v>
      </c>
      <c r="J74" s="481">
        <v>0</v>
      </c>
      <c r="K74" s="479">
        <v>0</v>
      </c>
      <c r="L74" s="482">
        <v>0</v>
      </c>
      <c r="M74" s="479">
        <v>0</v>
      </c>
      <c r="N74" s="483">
        <v>0</v>
      </c>
      <c r="O74" s="484"/>
      <c r="P74" s="485">
        <v>137.53607099999999</v>
      </c>
      <c r="Q74" s="505">
        <v>137.53607099999999</v>
      </c>
      <c r="R74" s="483">
        <v>137.53607099999999</v>
      </c>
      <c r="S74" s="483">
        <v>0</v>
      </c>
      <c r="T74" s="483">
        <v>0</v>
      </c>
      <c r="U74" s="506">
        <v>0</v>
      </c>
      <c r="V74" s="507">
        <v>0</v>
      </c>
      <c r="W74" s="489">
        <v>0</v>
      </c>
      <c r="X74" s="507">
        <v>0</v>
      </c>
      <c r="Y74" s="508">
        <v>0</v>
      </c>
      <c r="Z74" s="507">
        <v>0</v>
      </c>
      <c r="AA74" s="489">
        <v>0</v>
      </c>
      <c r="AB74" s="484"/>
    </row>
    <row r="75" spans="1:28" ht="12" thickBot="1">
      <c r="A75" s="490" t="s">
        <v>292</v>
      </c>
      <c r="B75" s="947"/>
      <c r="C75" s="491">
        <f t="shared" ref="C75:N75" si="14">+C68+C69+C70+C71+C72+C73+C74</f>
        <v>2.085</v>
      </c>
      <c r="D75" s="492">
        <f t="shared" si="14"/>
        <v>2.085</v>
      </c>
      <c r="E75" s="493">
        <f t="shared" si="14"/>
        <v>2.085</v>
      </c>
      <c r="F75" s="493">
        <f t="shared" si="14"/>
        <v>0</v>
      </c>
      <c r="G75" s="493">
        <f t="shared" si="14"/>
        <v>0</v>
      </c>
      <c r="H75" s="494">
        <f t="shared" si="14"/>
        <v>0</v>
      </c>
      <c r="I75" s="491">
        <f t="shared" si="14"/>
        <v>0</v>
      </c>
      <c r="J75" s="493">
        <f t="shared" si="14"/>
        <v>0</v>
      </c>
      <c r="K75" s="491">
        <f t="shared" si="14"/>
        <v>0</v>
      </c>
      <c r="L75" s="494">
        <f t="shared" si="14"/>
        <v>0</v>
      </c>
      <c r="M75" s="491">
        <f t="shared" si="14"/>
        <v>0</v>
      </c>
      <c r="N75" s="493">
        <f t="shared" si="14"/>
        <v>0</v>
      </c>
      <c r="O75" s="495">
        <v>0</v>
      </c>
      <c r="P75" s="491">
        <f t="shared" ref="P75:AA75" si="15">+P68+P69+P70+P71+P72+P73+P74</f>
        <v>137.53607099999999</v>
      </c>
      <c r="Q75" s="492">
        <f t="shared" si="15"/>
        <v>137.53607099999999</v>
      </c>
      <c r="R75" s="493">
        <f t="shared" si="15"/>
        <v>137.53607099999999</v>
      </c>
      <c r="S75" s="493">
        <f t="shared" si="15"/>
        <v>0</v>
      </c>
      <c r="T75" s="493">
        <f t="shared" si="15"/>
        <v>0</v>
      </c>
      <c r="U75" s="494">
        <f t="shared" si="15"/>
        <v>0</v>
      </c>
      <c r="V75" s="491">
        <f t="shared" si="15"/>
        <v>0</v>
      </c>
      <c r="W75" s="493">
        <f t="shared" si="15"/>
        <v>0</v>
      </c>
      <c r="X75" s="491">
        <f t="shared" si="15"/>
        <v>0</v>
      </c>
      <c r="Y75" s="494">
        <f t="shared" si="15"/>
        <v>0</v>
      </c>
      <c r="Z75" s="491">
        <f t="shared" si="15"/>
        <v>0</v>
      </c>
      <c r="AA75" s="493">
        <f t="shared" si="15"/>
        <v>0</v>
      </c>
      <c r="AB75" s="495">
        <v>0</v>
      </c>
    </row>
    <row r="76" spans="1:28">
      <c r="A76" s="451" t="s">
        <v>535</v>
      </c>
      <c r="B76" s="945" t="s">
        <v>550</v>
      </c>
      <c r="C76" s="452">
        <v>3.908798</v>
      </c>
      <c r="D76" s="453">
        <v>3.908798</v>
      </c>
      <c r="E76" s="454">
        <v>3.908798</v>
      </c>
      <c r="F76" s="454">
        <v>0</v>
      </c>
      <c r="G76" s="454">
        <v>0</v>
      </c>
      <c r="H76" s="455">
        <v>0</v>
      </c>
      <c r="I76" s="452">
        <v>0</v>
      </c>
      <c r="J76" s="454">
        <v>0</v>
      </c>
      <c r="K76" s="452">
        <v>0</v>
      </c>
      <c r="L76" s="455">
        <v>0</v>
      </c>
      <c r="M76" s="452">
        <v>0</v>
      </c>
      <c r="N76" s="456">
        <v>0</v>
      </c>
      <c r="O76" s="457"/>
      <c r="P76" s="458">
        <v>351.27526</v>
      </c>
      <c r="Q76" s="496">
        <v>351.27507300000002</v>
      </c>
      <c r="R76" s="456">
        <v>298.05672099999998</v>
      </c>
      <c r="S76" s="456">
        <v>0</v>
      </c>
      <c r="T76" s="456">
        <v>53.218352000000003</v>
      </c>
      <c r="U76" s="497">
        <v>0</v>
      </c>
      <c r="V76" s="498">
        <v>0</v>
      </c>
      <c r="W76" s="462">
        <v>0</v>
      </c>
      <c r="X76" s="498">
        <v>0</v>
      </c>
      <c r="Y76" s="499">
        <v>0</v>
      </c>
      <c r="Z76" s="498">
        <v>0</v>
      </c>
      <c r="AA76" s="462">
        <v>0</v>
      </c>
      <c r="AB76" s="457"/>
    </row>
    <row r="77" spans="1:28">
      <c r="A77" s="463" t="s">
        <v>537</v>
      </c>
      <c r="B77" s="946"/>
      <c r="C77" s="464">
        <v>716.60627899999997</v>
      </c>
      <c r="D77" s="465">
        <v>666.51678900000002</v>
      </c>
      <c r="E77" s="466">
        <v>663.72823100000005</v>
      </c>
      <c r="F77" s="466">
        <v>0</v>
      </c>
      <c r="G77" s="466">
        <v>52.877330000000001</v>
      </c>
      <c r="H77" s="467">
        <v>0</v>
      </c>
      <c r="I77" s="464">
        <v>0</v>
      </c>
      <c r="J77" s="466">
        <v>0</v>
      </c>
      <c r="K77" s="464">
        <v>0</v>
      </c>
      <c r="L77" s="467">
        <v>0</v>
      </c>
      <c r="M77" s="464">
        <v>0</v>
      </c>
      <c r="N77" s="468">
        <v>0</v>
      </c>
      <c r="O77" s="469"/>
      <c r="P77" s="470">
        <v>7.1806340000000004</v>
      </c>
      <c r="Q77" s="500">
        <v>0</v>
      </c>
      <c r="R77" s="468">
        <v>7.1806340000000004</v>
      </c>
      <c r="S77" s="468">
        <v>0</v>
      </c>
      <c r="T77" s="468">
        <v>0</v>
      </c>
      <c r="U77" s="501">
        <v>0</v>
      </c>
      <c r="V77" s="502">
        <v>0</v>
      </c>
      <c r="W77" s="474">
        <v>0</v>
      </c>
      <c r="X77" s="502">
        <v>0</v>
      </c>
      <c r="Y77" s="503">
        <v>0</v>
      </c>
      <c r="Z77" s="502">
        <v>0</v>
      </c>
      <c r="AA77" s="474">
        <v>0</v>
      </c>
      <c r="AB77" s="469"/>
    </row>
    <row r="78" spans="1:28">
      <c r="A78" s="463" t="s">
        <v>538</v>
      </c>
      <c r="B78" s="946"/>
      <c r="C78" s="464">
        <v>63.164735999999998</v>
      </c>
      <c r="D78" s="465">
        <v>47.501696000000003</v>
      </c>
      <c r="E78" s="466">
        <v>15.632993000000001</v>
      </c>
      <c r="F78" s="466">
        <v>0</v>
      </c>
      <c r="G78" s="466">
        <v>20.264244999999999</v>
      </c>
      <c r="H78" s="467">
        <v>27.237451</v>
      </c>
      <c r="I78" s="464">
        <v>0</v>
      </c>
      <c r="J78" s="475">
        <v>0</v>
      </c>
      <c r="K78" s="464">
        <v>0</v>
      </c>
      <c r="L78" s="475">
        <v>0</v>
      </c>
      <c r="M78" s="464">
        <v>0</v>
      </c>
      <c r="N78" s="468">
        <v>0</v>
      </c>
      <c r="O78" s="476"/>
      <c r="P78" s="470">
        <v>312.44870400000002</v>
      </c>
      <c r="Q78" s="500">
        <v>304.191621</v>
      </c>
      <c r="R78" s="468">
        <v>8.2483570000000004</v>
      </c>
      <c r="S78" s="468">
        <v>0</v>
      </c>
      <c r="T78" s="468">
        <v>278.07655899999997</v>
      </c>
      <c r="U78" s="501">
        <v>26.115062000000002</v>
      </c>
      <c r="V78" s="502">
        <v>0</v>
      </c>
      <c r="W78" s="504">
        <v>0</v>
      </c>
      <c r="X78" s="502">
        <v>0</v>
      </c>
      <c r="Y78" s="504">
        <v>0</v>
      </c>
      <c r="Z78" s="502">
        <v>0</v>
      </c>
      <c r="AA78" s="474">
        <v>0</v>
      </c>
      <c r="AB78" s="476"/>
    </row>
    <row r="79" spans="1:28">
      <c r="A79" s="463" t="s">
        <v>539</v>
      </c>
      <c r="B79" s="946"/>
      <c r="C79" s="464">
        <v>283.64180900000002</v>
      </c>
      <c r="D79" s="465">
        <v>283.50006300000001</v>
      </c>
      <c r="E79" s="466">
        <v>0.132601</v>
      </c>
      <c r="F79" s="466">
        <v>0</v>
      </c>
      <c r="G79" s="466">
        <v>283.50006300000001</v>
      </c>
      <c r="H79" s="467">
        <v>0</v>
      </c>
      <c r="I79" s="464">
        <v>0</v>
      </c>
      <c r="J79" s="466">
        <v>0</v>
      </c>
      <c r="K79" s="464">
        <v>0</v>
      </c>
      <c r="L79" s="467">
        <v>0</v>
      </c>
      <c r="M79" s="464">
        <v>0</v>
      </c>
      <c r="N79" s="468">
        <v>0</v>
      </c>
      <c r="O79" s="469"/>
      <c r="P79" s="470">
        <v>21.672608</v>
      </c>
      <c r="Q79" s="500">
        <v>5.5950430000000004</v>
      </c>
      <c r="R79" s="468">
        <v>16.073239000000001</v>
      </c>
      <c r="S79" s="468">
        <v>0</v>
      </c>
      <c r="T79" s="468">
        <v>0</v>
      </c>
      <c r="U79" s="501">
        <v>5.5950430000000004</v>
      </c>
      <c r="V79" s="502">
        <v>0</v>
      </c>
      <c r="W79" s="474">
        <v>0</v>
      </c>
      <c r="X79" s="502">
        <v>0</v>
      </c>
      <c r="Y79" s="503">
        <v>0</v>
      </c>
      <c r="Z79" s="502">
        <v>0</v>
      </c>
      <c r="AA79" s="474">
        <v>0</v>
      </c>
      <c r="AB79" s="469"/>
    </row>
    <row r="80" spans="1:28">
      <c r="A80" s="463" t="s">
        <v>540</v>
      </c>
      <c r="B80" s="946"/>
      <c r="C80" s="464">
        <v>166.754841</v>
      </c>
      <c r="D80" s="465">
        <v>135.30129299999999</v>
      </c>
      <c r="E80" s="466">
        <v>31.442298000000001</v>
      </c>
      <c r="F80" s="466">
        <v>0</v>
      </c>
      <c r="G80" s="466">
        <v>129.71239600000001</v>
      </c>
      <c r="H80" s="467">
        <v>5.5888970000000002</v>
      </c>
      <c r="I80" s="464">
        <v>0</v>
      </c>
      <c r="J80" s="466">
        <v>0</v>
      </c>
      <c r="K80" s="464">
        <v>0</v>
      </c>
      <c r="L80" s="467">
        <v>0</v>
      </c>
      <c r="M80" s="464">
        <v>0</v>
      </c>
      <c r="N80" s="468">
        <v>0</v>
      </c>
      <c r="O80" s="469"/>
      <c r="P80" s="470">
        <v>118.024638</v>
      </c>
      <c r="Q80" s="500">
        <v>112.224389</v>
      </c>
      <c r="R80" s="468">
        <v>5.7969119999999998</v>
      </c>
      <c r="S80" s="468">
        <v>0</v>
      </c>
      <c r="T80" s="468">
        <v>112.224389</v>
      </c>
      <c r="U80" s="501">
        <v>0</v>
      </c>
      <c r="V80" s="502">
        <v>0</v>
      </c>
      <c r="W80" s="474">
        <v>0</v>
      </c>
      <c r="X80" s="502">
        <v>0</v>
      </c>
      <c r="Y80" s="503">
        <v>0</v>
      </c>
      <c r="Z80" s="502">
        <v>0</v>
      </c>
      <c r="AA80" s="474">
        <v>0</v>
      </c>
      <c r="AB80" s="469"/>
    </row>
    <row r="81" spans="1:28">
      <c r="A81" s="463" t="s">
        <v>541</v>
      </c>
      <c r="B81" s="946"/>
      <c r="C81" s="464">
        <v>2725.1639770000002</v>
      </c>
      <c r="D81" s="465">
        <v>2683.1067819999998</v>
      </c>
      <c r="E81" s="466">
        <v>41.825040999999999</v>
      </c>
      <c r="F81" s="466">
        <v>0</v>
      </c>
      <c r="G81" s="466">
        <v>2294.830027</v>
      </c>
      <c r="H81" s="467">
        <v>388.27675499999998</v>
      </c>
      <c r="I81" s="464">
        <v>0</v>
      </c>
      <c r="J81" s="466">
        <v>0</v>
      </c>
      <c r="K81" s="464">
        <v>0</v>
      </c>
      <c r="L81" s="467">
        <v>0</v>
      </c>
      <c r="M81" s="464">
        <v>0</v>
      </c>
      <c r="N81" s="468">
        <v>0</v>
      </c>
      <c r="O81" s="469"/>
      <c r="P81" s="470">
        <v>1244.0647670000001</v>
      </c>
      <c r="Q81" s="500">
        <v>1168.606751</v>
      </c>
      <c r="R81" s="468">
        <v>75.410819000000004</v>
      </c>
      <c r="S81" s="468">
        <v>0</v>
      </c>
      <c r="T81" s="468">
        <v>632.13144999999997</v>
      </c>
      <c r="U81" s="501">
        <v>536.47530099999994</v>
      </c>
      <c r="V81" s="502">
        <v>0</v>
      </c>
      <c r="W81" s="474">
        <v>0</v>
      </c>
      <c r="X81" s="502">
        <v>0</v>
      </c>
      <c r="Y81" s="503">
        <v>0</v>
      </c>
      <c r="Z81" s="502">
        <v>0</v>
      </c>
      <c r="AA81" s="474">
        <v>0</v>
      </c>
      <c r="AB81" s="469"/>
    </row>
    <row r="82" spans="1:28">
      <c r="A82" s="478" t="s">
        <v>542</v>
      </c>
      <c r="B82" s="946"/>
      <c r="C82" s="479">
        <v>3268.068702</v>
      </c>
      <c r="D82" s="480">
        <v>3140.8779909999998</v>
      </c>
      <c r="E82" s="481">
        <v>127.114574</v>
      </c>
      <c r="F82" s="481">
        <v>0</v>
      </c>
      <c r="G82" s="481">
        <v>918.19681600000001</v>
      </c>
      <c r="H82" s="482">
        <v>2222.6811750000002</v>
      </c>
      <c r="I82" s="479">
        <v>0</v>
      </c>
      <c r="J82" s="481">
        <v>0</v>
      </c>
      <c r="K82" s="479">
        <v>0</v>
      </c>
      <c r="L82" s="482">
        <v>0</v>
      </c>
      <c r="M82" s="479">
        <v>0</v>
      </c>
      <c r="N82" s="483">
        <v>0</v>
      </c>
      <c r="O82" s="484"/>
      <c r="P82" s="485">
        <v>4464.0180929999997</v>
      </c>
      <c r="Q82" s="505">
        <v>4078.5950910000001</v>
      </c>
      <c r="R82" s="483">
        <v>385.30684200000002</v>
      </c>
      <c r="S82" s="483">
        <v>0</v>
      </c>
      <c r="T82" s="483">
        <v>2260.3579199999999</v>
      </c>
      <c r="U82" s="506">
        <v>1818.237171</v>
      </c>
      <c r="V82" s="507">
        <v>0</v>
      </c>
      <c r="W82" s="489">
        <v>0</v>
      </c>
      <c r="X82" s="507">
        <v>0</v>
      </c>
      <c r="Y82" s="508">
        <v>0</v>
      </c>
      <c r="Z82" s="507">
        <v>0</v>
      </c>
      <c r="AA82" s="489">
        <v>0</v>
      </c>
      <c r="AB82" s="484"/>
    </row>
    <row r="83" spans="1:28" ht="12" thickBot="1">
      <c r="A83" s="490" t="s">
        <v>292</v>
      </c>
      <c r="B83" s="947"/>
      <c r="C83" s="491">
        <f t="shared" ref="C83:N83" si="16">+C76+C77+C78+C79+C80+C81+C82</f>
        <v>7227.3091420000001</v>
      </c>
      <c r="D83" s="492">
        <f t="shared" si="16"/>
        <v>6960.7134119999992</v>
      </c>
      <c r="E83" s="493">
        <f t="shared" si="16"/>
        <v>883.78453600000012</v>
      </c>
      <c r="F83" s="493">
        <f t="shared" si="16"/>
        <v>0</v>
      </c>
      <c r="G83" s="493">
        <f t="shared" si="16"/>
        <v>3699.3808770000001</v>
      </c>
      <c r="H83" s="494">
        <f t="shared" si="16"/>
        <v>2643.7842780000001</v>
      </c>
      <c r="I83" s="491">
        <f t="shared" si="16"/>
        <v>0</v>
      </c>
      <c r="J83" s="493">
        <f t="shared" si="16"/>
        <v>0</v>
      </c>
      <c r="K83" s="491">
        <f t="shared" si="16"/>
        <v>0</v>
      </c>
      <c r="L83" s="494">
        <f t="shared" si="16"/>
        <v>0</v>
      </c>
      <c r="M83" s="491">
        <f t="shared" si="16"/>
        <v>0</v>
      </c>
      <c r="N83" s="493">
        <f t="shared" si="16"/>
        <v>0</v>
      </c>
      <c r="O83" s="495">
        <v>41.577278</v>
      </c>
      <c r="P83" s="491">
        <f t="shared" ref="P83:AA83" si="17">+P76+P77+P78+P79+P80+P81+P82</f>
        <v>6518.6847039999993</v>
      </c>
      <c r="Q83" s="492">
        <f t="shared" si="17"/>
        <v>6020.4879680000004</v>
      </c>
      <c r="R83" s="493">
        <f t="shared" si="17"/>
        <v>796.07352400000002</v>
      </c>
      <c r="S83" s="493">
        <f t="shared" si="17"/>
        <v>0</v>
      </c>
      <c r="T83" s="493">
        <f t="shared" si="17"/>
        <v>3336.0086699999997</v>
      </c>
      <c r="U83" s="494">
        <f t="shared" si="17"/>
        <v>2386.4225769999998</v>
      </c>
      <c r="V83" s="491">
        <f t="shared" si="17"/>
        <v>0</v>
      </c>
      <c r="W83" s="493">
        <f t="shared" si="17"/>
        <v>0</v>
      </c>
      <c r="X83" s="491">
        <f t="shared" si="17"/>
        <v>0</v>
      </c>
      <c r="Y83" s="494">
        <f t="shared" si="17"/>
        <v>0</v>
      </c>
      <c r="Z83" s="491">
        <f t="shared" si="17"/>
        <v>0</v>
      </c>
      <c r="AA83" s="493">
        <f t="shared" si="17"/>
        <v>0</v>
      </c>
      <c r="AB83" s="495">
        <v>81.636899</v>
      </c>
    </row>
    <row r="84" spans="1:28">
      <c r="A84" s="451" t="s">
        <v>535</v>
      </c>
      <c r="B84" s="945" t="s">
        <v>551</v>
      </c>
      <c r="C84" s="452">
        <v>0.41535699999999998</v>
      </c>
      <c r="D84" s="453">
        <v>0</v>
      </c>
      <c r="E84" s="454">
        <v>0.41535699999999998</v>
      </c>
      <c r="F84" s="454">
        <v>0</v>
      </c>
      <c r="G84" s="454">
        <v>0</v>
      </c>
      <c r="H84" s="455">
        <v>0</v>
      </c>
      <c r="I84" s="452">
        <v>0</v>
      </c>
      <c r="J84" s="454">
        <v>0</v>
      </c>
      <c r="K84" s="452">
        <v>0</v>
      </c>
      <c r="L84" s="455">
        <v>0</v>
      </c>
      <c r="M84" s="452">
        <v>0</v>
      </c>
      <c r="N84" s="456">
        <v>0</v>
      </c>
      <c r="O84" s="457"/>
      <c r="P84" s="458">
        <v>150.74921399999999</v>
      </c>
      <c r="Q84" s="496">
        <v>150.74909099999999</v>
      </c>
      <c r="R84" s="456">
        <v>136.439244</v>
      </c>
      <c r="S84" s="456">
        <v>0</v>
      </c>
      <c r="T84" s="456">
        <v>14.309847</v>
      </c>
      <c r="U84" s="497">
        <v>0</v>
      </c>
      <c r="V84" s="498">
        <v>0</v>
      </c>
      <c r="W84" s="462">
        <v>0</v>
      </c>
      <c r="X84" s="498">
        <v>0</v>
      </c>
      <c r="Y84" s="499">
        <v>0</v>
      </c>
      <c r="Z84" s="498">
        <v>0</v>
      </c>
      <c r="AA84" s="462">
        <v>0</v>
      </c>
      <c r="AB84" s="457"/>
    </row>
    <row r="85" spans="1:28">
      <c r="A85" s="463" t="s">
        <v>537</v>
      </c>
      <c r="B85" s="946"/>
      <c r="C85" s="464">
        <v>571.55751999999995</v>
      </c>
      <c r="D85" s="465">
        <v>514.19923800000004</v>
      </c>
      <c r="E85" s="466">
        <v>557.68248600000004</v>
      </c>
      <c r="F85" s="466">
        <v>0</v>
      </c>
      <c r="G85" s="466">
        <v>13.869052999999999</v>
      </c>
      <c r="H85" s="467">
        <v>0</v>
      </c>
      <c r="I85" s="464">
        <v>0</v>
      </c>
      <c r="J85" s="466">
        <v>0</v>
      </c>
      <c r="K85" s="464">
        <v>0</v>
      </c>
      <c r="L85" s="467">
        <v>0</v>
      </c>
      <c r="M85" s="464">
        <v>0</v>
      </c>
      <c r="N85" s="468">
        <v>0</v>
      </c>
      <c r="O85" s="469"/>
      <c r="P85" s="470">
        <v>46.545656000000001</v>
      </c>
      <c r="Q85" s="500">
        <v>0</v>
      </c>
      <c r="R85" s="468">
        <v>46.545656000000001</v>
      </c>
      <c r="S85" s="468">
        <v>0</v>
      </c>
      <c r="T85" s="468">
        <v>0</v>
      </c>
      <c r="U85" s="501">
        <v>0</v>
      </c>
      <c r="V85" s="502">
        <v>0</v>
      </c>
      <c r="W85" s="474">
        <v>0</v>
      </c>
      <c r="X85" s="502">
        <v>0</v>
      </c>
      <c r="Y85" s="503">
        <v>0</v>
      </c>
      <c r="Z85" s="502">
        <v>0</v>
      </c>
      <c r="AA85" s="474">
        <v>0</v>
      </c>
      <c r="AB85" s="469"/>
    </row>
    <row r="86" spans="1:28">
      <c r="A86" s="463" t="s">
        <v>538</v>
      </c>
      <c r="B86" s="946"/>
      <c r="C86" s="464">
        <v>264.54616399999998</v>
      </c>
      <c r="D86" s="465">
        <v>201.13157899999999</v>
      </c>
      <c r="E86" s="466">
        <v>163.294588</v>
      </c>
      <c r="F86" s="466">
        <v>0</v>
      </c>
      <c r="G86" s="466">
        <v>101.250213</v>
      </c>
      <c r="H86" s="467">
        <v>0</v>
      </c>
      <c r="I86" s="464">
        <v>0</v>
      </c>
      <c r="J86" s="475">
        <v>0</v>
      </c>
      <c r="K86" s="464">
        <v>0</v>
      </c>
      <c r="L86" s="475">
        <v>0</v>
      </c>
      <c r="M86" s="464">
        <v>0</v>
      </c>
      <c r="N86" s="468">
        <v>0</v>
      </c>
      <c r="O86" s="476"/>
      <c r="P86" s="470">
        <v>439.69351899999998</v>
      </c>
      <c r="Q86" s="500">
        <v>328.60473000000002</v>
      </c>
      <c r="R86" s="468">
        <v>338.802256</v>
      </c>
      <c r="S86" s="468">
        <v>0</v>
      </c>
      <c r="T86" s="468">
        <v>100.89012099999999</v>
      </c>
      <c r="U86" s="501">
        <v>0</v>
      </c>
      <c r="V86" s="502">
        <v>0</v>
      </c>
      <c r="W86" s="504">
        <v>0</v>
      </c>
      <c r="X86" s="502">
        <v>0</v>
      </c>
      <c r="Y86" s="504">
        <v>0</v>
      </c>
      <c r="Z86" s="502">
        <v>0</v>
      </c>
      <c r="AA86" s="474">
        <v>0</v>
      </c>
      <c r="AB86" s="476"/>
    </row>
    <row r="87" spans="1:28">
      <c r="A87" s="463" t="s">
        <v>539</v>
      </c>
      <c r="B87" s="946"/>
      <c r="C87" s="464">
        <v>249.19520399999999</v>
      </c>
      <c r="D87" s="465">
        <v>234.70049499999999</v>
      </c>
      <c r="E87" s="466">
        <v>238.463359</v>
      </c>
      <c r="F87" s="466">
        <v>0</v>
      </c>
      <c r="G87" s="466">
        <v>10.725569</v>
      </c>
      <c r="H87" s="467">
        <v>0</v>
      </c>
      <c r="I87" s="464">
        <v>0</v>
      </c>
      <c r="J87" s="466">
        <v>0</v>
      </c>
      <c r="K87" s="464">
        <v>0</v>
      </c>
      <c r="L87" s="467">
        <v>0</v>
      </c>
      <c r="M87" s="464">
        <v>0</v>
      </c>
      <c r="N87" s="468">
        <v>0</v>
      </c>
      <c r="O87" s="469"/>
      <c r="P87" s="470">
        <v>7.2811219999999999</v>
      </c>
      <c r="Q87" s="500">
        <v>0</v>
      </c>
      <c r="R87" s="468">
        <v>7.2811219999999999</v>
      </c>
      <c r="S87" s="468">
        <v>0</v>
      </c>
      <c r="T87" s="468">
        <v>0</v>
      </c>
      <c r="U87" s="501">
        <v>0</v>
      </c>
      <c r="V87" s="502">
        <v>0</v>
      </c>
      <c r="W87" s="474">
        <v>0</v>
      </c>
      <c r="X87" s="502">
        <v>0</v>
      </c>
      <c r="Y87" s="503">
        <v>0</v>
      </c>
      <c r="Z87" s="502">
        <v>0</v>
      </c>
      <c r="AA87" s="474">
        <v>0</v>
      </c>
      <c r="AB87" s="469"/>
    </row>
    <row r="88" spans="1:28">
      <c r="A88" s="463" t="s">
        <v>540</v>
      </c>
      <c r="B88" s="946"/>
      <c r="C88" s="464">
        <v>300.733588</v>
      </c>
      <c r="D88" s="465">
        <v>110.68594299999999</v>
      </c>
      <c r="E88" s="466">
        <v>290.531497</v>
      </c>
      <c r="F88" s="466">
        <v>0</v>
      </c>
      <c r="G88" s="466">
        <v>10.19636</v>
      </c>
      <c r="H88" s="467">
        <v>0</v>
      </c>
      <c r="I88" s="464">
        <v>0</v>
      </c>
      <c r="J88" s="466">
        <v>0</v>
      </c>
      <c r="K88" s="464">
        <v>0</v>
      </c>
      <c r="L88" s="467">
        <v>0</v>
      </c>
      <c r="M88" s="464">
        <v>0</v>
      </c>
      <c r="N88" s="468">
        <v>0</v>
      </c>
      <c r="O88" s="469"/>
      <c r="P88" s="470">
        <v>482.99857600000001</v>
      </c>
      <c r="Q88" s="500">
        <v>136.20434599999999</v>
      </c>
      <c r="R88" s="468">
        <v>444.43014799999997</v>
      </c>
      <c r="S88" s="468">
        <v>0</v>
      </c>
      <c r="T88" s="468">
        <v>38.567715</v>
      </c>
      <c r="U88" s="501">
        <v>0</v>
      </c>
      <c r="V88" s="502">
        <v>0</v>
      </c>
      <c r="W88" s="474">
        <v>0</v>
      </c>
      <c r="X88" s="502">
        <v>0</v>
      </c>
      <c r="Y88" s="503">
        <v>0</v>
      </c>
      <c r="Z88" s="502">
        <v>0</v>
      </c>
      <c r="AA88" s="474">
        <v>0</v>
      </c>
      <c r="AB88" s="469"/>
    </row>
    <row r="89" spans="1:28">
      <c r="A89" s="463" t="s">
        <v>541</v>
      </c>
      <c r="B89" s="946"/>
      <c r="C89" s="464">
        <v>917.79133400000001</v>
      </c>
      <c r="D89" s="465">
        <v>881.48110499999996</v>
      </c>
      <c r="E89" s="466">
        <v>643.78223200000002</v>
      </c>
      <c r="F89" s="466">
        <v>0</v>
      </c>
      <c r="G89" s="466">
        <v>57.656115999999997</v>
      </c>
      <c r="H89" s="467">
        <v>216.33887799999999</v>
      </c>
      <c r="I89" s="464">
        <v>0</v>
      </c>
      <c r="J89" s="466">
        <v>0</v>
      </c>
      <c r="K89" s="464">
        <v>0</v>
      </c>
      <c r="L89" s="467">
        <v>0</v>
      </c>
      <c r="M89" s="464">
        <v>0</v>
      </c>
      <c r="N89" s="468">
        <v>0</v>
      </c>
      <c r="O89" s="469"/>
      <c r="P89" s="470">
        <v>1701.511931</v>
      </c>
      <c r="Q89" s="500">
        <v>1283.409907</v>
      </c>
      <c r="R89" s="468">
        <v>1128.99296</v>
      </c>
      <c r="S89" s="468">
        <v>0</v>
      </c>
      <c r="T89" s="468">
        <v>361.46889099999999</v>
      </c>
      <c r="U89" s="501">
        <v>211.02298500000001</v>
      </c>
      <c r="V89" s="502">
        <v>0</v>
      </c>
      <c r="W89" s="474">
        <v>0</v>
      </c>
      <c r="X89" s="502">
        <v>0</v>
      </c>
      <c r="Y89" s="503">
        <v>0</v>
      </c>
      <c r="Z89" s="502">
        <v>0</v>
      </c>
      <c r="AA89" s="474">
        <v>0</v>
      </c>
      <c r="AB89" s="469"/>
    </row>
    <row r="90" spans="1:28">
      <c r="A90" s="478" t="s">
        <v>542</v>
      </c>
      <c r="B90" s="946"/>
      <c r="C90" s="479">
        <v>1208.276012</v>
      </c>
      <c r="D90" s="480">
        <v>1171.705279</v>
      </c>
      <c r="E90" s="481">
        <v>36.555565999999999</v>
      </c>
      <c r="F90" s="481">
        <v>0</v>
      </c>
      <c r="G90" s="481">
        <v>850.79487400000005</v>
      </c>
      <c r="H90" s="482">
        <v>320.91040500000003</v>
      </c>
      <c r="I90" s="479">
        <v>0</v>
      </c>
      <c r="J90" s="481">
        <v>0</v>
      </c>
      <c r="K90" s="479">
        <v>0</v>
      </c>
      <c r="L90" s="482">
        <v>0</v>
      </c>
      <c r="M90" s="479">
        <v>0</v>
      </c>
      <c r="N90" s="483">
        <v>0</v>
      </c>
      <c r="O90" s="484"/>
      <c r="P90" s="485">
        <v>1281.2918749999999</v>
      </c>
      <c r="Q90" s="505">
        <v>1134.318139</v>
      </c>
      <c r="R90" s="483">
        <v>146.956873</v>
      </c>
      <c r="S90" s="483">
        <v>0</v>
      </c>
      <c r="T90" s="483">
        <v>853.05256799999995</v>
      </c>
      <c r="U90" s="506">
        <v>281.26557100000002</v>
      </c>
      <c r="V90" s="507">
        <v>0</v>
      </c>
      <c r="W90" s="489">
        <v>0</v>
      </c>
      <c r="X90" s="507">
        <v>0</v>
      </c>
      <c r="Y90" s="508">
        <v>0</v>
      </c>
      <c r="Z90" s="507">
        <v>0</v>
      </c>
      <c r="AA90" s="489">
        <v>0</v>
      </c>
      <c r="AB90" s="484"/>
    </row>
    <row r="91" spans="1:28" ht="12" thickBot="1">
      <c r="A91" s="490" t="s">
        <v>292</v>
      </c>
      <c r="B91" s="947"/>
      <c r="C91" s="491">
        <f t="shared" ref="C91:N91" si="18">+C84+C85+C86+C87+C88+C89+C90</f>
        <v>3512.515179</v>
      </c>
      <c r="D91" s="492">
        <f t="shared" si="18"/>
        <v>3113.9036390000001</v>
      </c>
      <c r="E91" s="493">
        <f t="shared" si="18"/>
        <v>1930.725085</v>
      </c>
      <c r="F91" s="493">
        <f t="shared" si="18"/>
        <v>0</v>
      </c>
      <c r="G91" s="493">
        <f t="shared" si="18"/>
        <v>1044.4921850000001</v>
      </c>
      <c r="H91" s="494">
        <f t="shared" si="18"/>
        <v>537.24928299999999</v>
      </c>
      <c r="I91" s="491">
        <f t="shared" si="18"/>
        <v>0</v>
      </c>
      <c r="J91" s="493">
        <f t="shared" si="18"/>
        <v>0</v>
      </c>
      <c r="K91" s="491">
        <f t="shared" si="18"/>
        <v>0</v>
      </c>
      <c r="L91" s="494">
        <f t="shared" si="18"/>
        <v>0</v>
      </c>
      <c r="M91" s="491">
        <f t="shared" si="18"/>
        <v>0</v>
      </c>
      <c r="N91" s="493">
        <f t="shared" si="18"/>
        <v>0</v>
      </c>
      <c r="O91" s="495">
        <v>1.6337900000000001</v>
      </c>
      <c r="P91" s="491">
        <f t="shared" ref="P91:AA91" si="19">+P84+P85+P86+P87+P88+P89+P90</f>
        <v>4110.0718930000003</v>
      </c>
      <c r="Q91" s="492">
        <f t="shared" si="19"/>
        <v>3033.2862129999999</v>
      </c>
      <c r="R91" s="493">
        <f t="shared" si="19"/>
        <v>2249.4482589999998</v>
      </c>
      <c r="S91" s="493">
        <f t="shared" si="19"/>
        <v>0</v>
      </c>
      <c r="T91" s="493">
        <f t="shared" si="19"/>
        <v>1368.2891420000001</v>
      </c>
      <c r="U91" s="494">
        <f t="shared" si="19"/>
        <v>492.28855600000003</v>
      </c>
      <c r="V91" s="491">
        <f t="shared" si="19"/>
        <v>0</v>
      </c>
      <c r="W91" s="493">
        <f t="shared" si="19"/>
        <v>0</v>
      </c>
      <c r="X91" s="491">
        <f t="shared" si="19"/>
        <v>0</v>
      </c>
      <c r="Y91" s="494">
        <f t="shared" si="19"/>
        <v>0</v>
      </c>
      <c r="Z91" s="491">
        <f t="shared" si="19"/>
        <v>0</v>
      </c>
      <c r="AA91" s="493">
        <f t="shared" si="19"/>
        <v>0</v>
      </c>
      <c r="AB91" s="495">
        <v>1.5892980000000001</v>
      </c>
    </row>
    <row r="92" spans="1:28">
      <c r="A92" s="451" t="s">
        <v>535</v>
      </c>
      <c r="B92" s="945" t="s">
        <v>552</v>
      </c>
      <c r="C92" s="452">
        <v>9.7413279999999993</v>
      </c>
      <c r="D92" s="453">
        <v>9.7371549999999996</v>
      </c>
      <c r="E92" s="454">
        <v>3.8135140000000001</v>
      </c>
      <c r="F92" s="454">
        <v>0</v>
      </c>
      <c r="G92" s="454">
        <v>0.16977300000000001</v>
      </c>
      <c r="H92" s="455">
        <v>5.7538679999999998</v>
      </c>
      <c r="I92" s="452">
        <v>0</v>
      </c>
      <c r="J92" s="454">
        <v>0</v>
      </c>
      <c r="K92" s="452">
        <v>0</v>
      </c>
      <c r="L92" s="455">
        <v>0</v>
      </c>
      <c r="M92" s="452">
        <v>1.2271879999999999</v>
      </c>
      <c r="N92" s="456">
        <v>1.977E-3</v>
      </c>
      <c r="O92" s="457"/>
      <c r="P92" s="458">
        <v>67.079982999999999</v>
      </c>
      <c r="Q92" s="496">
        <v>67.027001999999996</v>
      </c>
      <c r="R92" s="456">
        <v>15.238768</v>
      </c>
      <c r="S92" s="456">
        <v>0</v>
      </c>
      <c r="T92" s="456">
        <v>45.740639000000002</v>
      </c>
      <c r="U92" s="497">
        <v>6.0475950000000003</v>
      </c>
      <c r="V92" s="498">
        <v>0</v>
      </c>
      <c r="W92" s="462">
        <v>0</v>
      </c>
      <c r="X92" s="498">
        <v>0</v>
      </c>
      <c r="Y92" s="499">
        <v>0</v>
      </c>
      <c r="Z92" s="498">
        <v>1.9847669999999999</v>
      </c>
      <c r="AA92" s="462">
        <v>3.398E-3</v>
      </c>
      <c r="AB92" s="457"/>
    </row>
    <row r="93" spans="1:28">
      <c r="A93" s="463" t="s">
        <v>537</v>
      </c>
      <c r="B93" s="946"/>
      <c r="C93" s="464">
        <v>1018.005796</v>
      </c>
      <c r="D93" s="465">
        <v>1015.54773</v>
      </c>
      <c r="E93" s="466">
        <v>15.308657</v>
      </c>
      <c r="F93" s="466">
        <v>0</v>
      </c>
      <c r="G93" s="466">
        <v>979.98706600000003</v>
      </c>
      <c r="H93" s="467">
        <v>20.252006999999999</v>
      </c>
      <c r="I93" s="464">
        <v>0</v>
      </c>
      <c r="J93" s="466">
        <v>0</v>
      </c>
      <c r="K93" s="464">
        <v>0</v>
      </c>
      <c r="L93" s="467">
        <v>0</v>
      </c>
      <c r="M93" s="464">
        <v>17.113206999999999</v>
      </c>
      <c r="N93" s="468">
        <v>2.7570000000000001E-2</v>
      </c>
      <c r="O93" s="469"/>
      <c r="P93" s="470">
        <v>837.22560699999997</v>
      </c>
      <c r="Q93" s="500">
        <v>835.11181999999997</v>
      </c>
      <c r="R93" s="468">
        <v>58.533104999999999</v>
      </c>
      <c r="S93" s="468">
        <v>0</v>
      </c>
      <c r="T93" s="468">
        <v>753.25816299999997</v>
      </c>
      <c r="U93" s="501">
        <v>23.320551999999999</v>
      </c>
      <c r="V93" s="502">
        <v>0</v>
      </c>
      <c r="W93" s="474">
        <v>0</v>
      </c>
      <c r="X93" s="502">
        <v>0</v>
      </c>
      <c r="Y93" s="503">
        <v>0</v>
      </c>
      <c r="Z93" s="502">
        <v>14.66686</v>
      </c>
      <c r="AA93" s="474">
        <v>2.511E-2</v>
      </c>
      <c r="AB93" s="469"/>
    </row>
    <row r="94" spans="1:28">
      <c r="A94" s="463" t="s">
        <v>538</v>
      </c>
      <c r="B94" s="946"/>
      <c r="C94" s="464">
        <v>162.53862599999999</v>
      </c>
      <c r="D94" s="465">
        <v>162.44281100000001</v>
      </c>
      <c r="E94" s="466">
        <v>58.807741</v>
      </c>
      <c r="F94" s="466">
        <v>0</v>
      </c>
      <c r="G94" s="466">
        <v>80.651274000000001</v>
      </c>
      <c r="H94" s="467">
        <v>22.983796000000002</v>
      </c>
      <c r="I94" s="464">
        <v>0</v>
      </c>
      <c r="J94" s="475">
        <v>0</v>
      </c>
      <c r="K94" s="464">
        <v>0</v>
      </c>
      <c r="L94" s="475">
        <v>0</v>
      </c>
      <c r="M94" s="464">
        <v>0.182945</v>
      </c>
      <c r="N94" s="468">
        <v>2.92E-4</v>
      </c>
      <c r="O94" s="476"/>
      <c r="P94" s="470">
        <v>36.902500000000003</v>
      </c>
      <c r="Q94" s="500">
        <v>36.866892999999997</v>
      </c>
      <c r="R94" s="468">
        <v>2.1725349999999999</v>
      </c>
      <c r="S94" s="468">
        <v>0</v>
      </c>
      <c r="T94" s="468">
        <v>14.405747</v>
      </c>
      <c r="U94" s="501">
        <v>20.288611</v>
      </c>
      <c r="V94" s="502">
        <v>0</v>
      </c>
      <c r="W94" s="504">
        <v>0</v>
      </c>
      <c r="X94" s="502">
        <v>0</v>
      </c>
      <c r="Y94" s="504">
        <v>0</v>
      </c>
      <c r="Z94" s="502">
        <v>0</v>
      </c>
      <c r="AA94" s="474">
        <v>0</v>
      </c>
      <c r="AB94" s="476"/>
    </row>
    <row r="95" spans="1:28">
      <c r="A95" s="463" t="s">
        <v>539</v>
      </c>
      <c r="B95" s="946"/>
      <c r="C95" s="464">
        <v>359.86058800000001</v>
      </c>
      <c r="D95" s="465">
        <v>359.535212</v>
      </c>
      <c r="E95" s="466">
        <v>29.966618</v>
      </c>
      <c r="F95" s="466">
        <v>0</v>
      </c>
      <c r="G95" s="466">
        <v>43.216237</v>
      </c>
      <c r="H95" s="467">
        <v>286.35235699999998</v>
      </c>
      <c r="I95" s="464">
        <v>0</v>
      </c>
      <c r="J95" s="466">
        <v>0</v>
      </c>
      <c r="K95" s="464">
        <v>0</v>
      </c>
      <c r="L95" s="467">
        <v>0</v>
      </c>
      <c r="M95" s="464">
        <v>0</v>
      </c>
      <c r="N95" s="468">
        <v>0</v>
      </c>
      <c r="O95" s="469"/>
      <c r="P95" s="470">
        <v>392.17562600000002</v>
      </c>
      <c r="Q95" s="500">
        <v>391.80304699999999</v>
      </c>
      <c r="R95" s="468">
        <v>28.017992</v>
      </c>
      <c r="S95" s="468">
        <v>0</v>
      </c>
      <c r="T95" s="468">
        <v>84.076290999999998</v>
      </c>
      <c r="U95" s="501">
        <v>279.70876399999997</v>
      </c>
      <c r="V95" s="502">
        <v>0</v>
      </c>
      <c r="W95" s="474">
        <v>0</v>
      </c>
      <c r="X95" s="502">
        <v>0</v>
      </c>
      <c r="Y95" s="503">
        <v>0</v>
      </c>
      <c r="Z95" s="502">
        <v>0</v>
      </c>
      <c r="AA95" s="474">
        <v>0</v>
      </c>
      <c r="AB95" s="469"/>
    </row>
    <row r="96" spans="1:28">
      <c r="A96" s="463" t="s">
        <v>540</v>
      </c>
      <c r="B96" s="946"/>
      <c r="C96" s="464">
        <v>265.63813900000002</v>
      </c>
      <c r="D96" s="465">
        <v>265.40322400000002</v>
      </c>
      <c r="E96" s="466">
        <v>12.204509</v>
      </c>
      <c r="F96" s="466">
        <v>0</v>
      </c>
      <c r="G96" s="466">
        <v>61.846570999999997</v>
      </c>
      <c r="H96" s="467">
        <v>191.35214400000001</v>
      </c>
      <c r="I96" s="464">
        <v>0</v>
      </c>
      <c r="J96" s="466">
        <v>0</v>
      </c>
      <c r="K96" s="464">
        <v>46.259563</v>
      </c>
      <c r="L96" s="467">
        <v>509.33094299999999</v>
      </c>
      <c r="M96" s="464">
        <v>1.1331469999999999</v>
      </c>
      <c r="N96" s="468">
        <v>1.8259999999999999E-3</v>
      </c>
      <c r="O96" s="469"/>
      <c r="P96" s="470">
        <v>291.59640200000001</v>
      </c>
      <c r="Q96" s="500">
        <v>291.33249699999999</v>
      </c>
      <c r="R96" s="468">
        <v>15.654605999999999</v>
      </c>
      <c r="S96" s="468">
        <v>0</v>
      </c>
      <c r="T96" s="468">
        <v>95.056083000000001</v>
      </c>
      <c r="U96" s="501">
        <v>180.62180799999999</v>
      </c>
      <c r="V96" s="502">
        <v>0</v>
      </c>
      <c r="W96" s="474">
        <v>0</v>
      </c>
      <c r="X96" s="502">
        <v>0</v>
      </c>
      <c r="Y96" s="503">
        <v>0</v>
      </c>
      <c r="Z96" s="502">
        <v>0.89437100000000003</v>
      </c>
      <c r="AA96" s="474">
        <v>1.531E-3</v>
      </c>
      <c r="AB96" s="469"/>
    </row>
    <row r="97" spans="1:28">
      <c r="A97" s="463" t="s">
        <v>541</v>
      </c>
      <c r="B97" s="946"/>
      <c r="C97" s="464">
        <v>679.37310600000001</v>
      </c>
      <c r="D97" s="465">
        <v>677.99188000000004</v>
      </c>
      <c r="E97" s="466">
        <v>42.183402000000001</v>
      </c>
      <c r="F97" s="466">
        <v>0</v>
      </c>
      <c r="G97" s="466">
        <v>11.417265</v>
      </c>
      <c r="H97" s="467">
        <v>624.71547899999996</v>
      </c>
      <c r="I97" s="464">
        <v>0</v>
      </c>
      <c r="J97" s="466">
        <v>0</v>
      </c>
      <c r="K97" s="464">
        <v>0</v>
      </c>
      <c r="L97" s="467">
        <v>0</v>
      </c>
      <c r="M97" s="464">
        <v>7.6506720000000001</v>
      </c>
      <c r="N97" s="468">
        <v>1.2326E-2</v>
      </c>
      <c r="O97" s="469"/>
      <c r="P97" s="470">
        <v>712.226765</v>
      </c>
      <c r="Q97" s="500">
        <v>710.91667600000005</v>
      </c>
      <c r="R97" s="468">
        <v>41.152999999999999</v>
      </c>
      <c r="S97" s="468">
        <v>0</v>
      </c>
      <c r="T97" s="468">
        <v>10.976414999999999</v>
      </c>
      <c r="U97" s="501">
        <v>658.97529699999996</v>
      </c>
      <c r="V97" s="502">
        <v>0</v>
      </c>
      <c r="W97" s="474">
        <v>0</v>
      </c>
      <c r="X97" s="502">
        <v>0</v>
      </c>
      <c r="Y97" s="503">
        <v>0</v>
      </c>
      <c r="Z97" s="502">
        <v>4.9324459999999997</v>
      </c>
      <c r="AA97" s="474">
        <v>8.4449999999999994E-3</v>
      </c>
      <c r="AB97" s="469"/>
    </row>
    <row r="98" spans="1:28">
      <c r="A98" s="478" t="s">
        <v>542</v>
      </c>
      <c r="B98" s="946"/>
      <c r="C98" s="479">
        <v>57.915171999999998</v>
      </c>
      <c r="D98" s="480">
        <v>57.837597000000002</v>
      </c>
      <c r="E98" s="481">
        <v>9.7194099999999999</v>
      </c>
      <c r="F98" s="481">
        <v>0</v>
      </c>
      <c r="G98" s="481">
        <v>0</v>
      </c>
      <c r="H98" s="482">
        <v>48.118186999999999</v>
      </c>
      <c r="I98" s="479">
        <v>0</v>
      </c>
      <c r="J98" s="481">
        <v>0</v>
      </c>
      <c r="K98" s="479">
        <v>0</v>
      </c>
      <c r="L98" s="482">
        <v>0</v>
      </c>
      <c r="M98" s="479">
        <v>27.399588000000001</v>
      </c>
      <c r="N98" s="483">
        <v>4.4142000000000001E-2</v>
      </c>
      <c r="O98" s="484"/>
      <c r="P98" s="485">
        <v>92.079724999999996</v>
      </c>
      <c r="Q98" s="505">
        <v>91.955251000000004</v>
      </c>
      <c r="R98" s="483">
        <v>10.941160999999999</v>
      </c>
      <c r="S98" s="483">
        <v>0</v>
      </c>
      <c r="T98" s="483">
        <v>20.879764999999999</v>
      </c>
      <c r="U98" s="506">
        <v>60.134324999999997</v>
      </c>
      <c r="V98" s="507">
        <v>0</v>
      </c>
      <c r="W98" s="489">
        <v>0</v>
      </c>
      <c r="X98" s="507">
        <v>0</v>
      </c>
      <c r="Y98" s="508">
        <v>0</v>
      </c>
      <c r="Z98" s="507">
        <v>35.121882999999997</v>
      </c>
      <c r="AA98" s="489">
        <v>6.0135000000000001E-2</v>
      </c>
      <c r="AB98" s="484"/>
    </row>
    <row r="99" spans="1:28" ht="12" thickBot="1">
      <c r="A99" s="490" t="s">
        <v>292</v>
      </c>
      <c r="B99" s="947"/>
      <c r="C99" s="491">
        <f t="shared" ref="C99:N99" si="20">+C92+C93+C94+C95+C96+C97+C98</f>
        <v>2553.0727550000001</v>
      </c>
      <c r="D99" s="492">
        <f t="shared" si="20"/>
        <v>2548.4956090000001</v>
      </c>
      <c r="E99" s="493">
        <f t="shared" si="20"/>
        <v>172.00385100000003</v>
      </c>
      <c r="F99" s="493">
        <f t="shared" si="20"/>
        <v>0</v>
      </c>
      <c r="G99" s="493">
        <f t="shared" si="20"/>
        <v>1177.2881860000002</v>
      </c>
      <c r="H99" s="494">
        <f t="shared" si="20"/>
        <v>1199.527838</v>
      </c>
      <c r="I99" s="491">
        <f t="shared" si="20"/>
        <v>0</v>
      </c>
      <c r="J99" s="493">
        <f t="shared" si="20"/>
        <v>0</v>
      </c>
      <c r="K99" s="491">
        <f t="shared" si="20"/>
        <v>46.259563</v>
      </c>
      <c r="L99" s="494">
        <f t="shared" si="20"/>
        <v>509.33094299999999</v>
      </c>
      <c r="M99" s="491">
        <f t="shared" si="20"/>
        <v>54.706747000000007</v>
      </c>
      <c r="N99" s="493">
        <f t="shared" si="20"/>
        <v>8.8133000000000003E-2</v>
      </c>
      <c r="O99" s="495">
        <v>125.875151</v>
      </c>
      <c r="P99" s="491">
        <f t="shared" ref="P99:AA99" si="21">+P92+P93+P94+P95+P96+P97+P98</f>
        <v>2429.2866079999999</v>
      </c>
      <c r="Q99" s="492">
        <f t="shared" si="21"/>
        <v>2425.0131859999997</v>
      </c>
      <c r="R99" s="493">
        <f t="shared" si="21"/>
        <v>171.71116699999999</v>
      </c>
      <c r="S99" s="493">
        <f t="shared" si="21"/>
        <v>0</v>
      </c>
      <c r="T99" s="493">
        <f t="shared" si="21"/>
        <v>1024.3931029999999</v>
      </c>
      <c r="U99" s="494">
        <f t="shared" si="21"/>
        <v>1229.0969519999999</v>
      </c>
      <c r="V99" s="491">
        <f t="shared" si="21"/>
        <v>0</v>
      </c>
      <c r="W99" s="493">
        <f t="shared" si="21"/>
        <v>0</v>
      </c>
      <c r="X99" s="491">
        <f t="shared" si="21"/>
        <v>0</v>
      </c>
      <c r="Y99" s="494">
        <f t="shared" si="21"/>
        <v>0</v>
      </c>
      <c r="Z99" s="491">
        <f t="shared" si="21"/>
        <v>57.600326999999993</v>
      </c>
      <c r="AA99" s="493">
        <f t="shared" si="21"/>
        <v>9.8618999999999998E-2</v>
      </c>
      <c r="AB99" s="495">
        <v>166.21704399999999</v>
      </c>
    </row>
    <row r="100" spans="1:28">
      <c r="A100" s="451" t="s">
        <v>535</v>
      </c>
      <c r="B100" s="945" t="s">
        <v>553</v>
      </c>
      <c r="C100" s="452">
        <v>0</v>
      </c>
      <c r="D100" s="453">
        <v>0</v>
      </c>
      <c r="E100" s="454">
        <v>0</v>
      </c>
      <c r="F100" s="454">
        <v>0</v>
      </c>
      <c r="G100" s="454">
        <v>0</v>
      </c>
      <c r="H100" s="455">
        <v>0</v>
      </c>
      <c r="I100" s="452">
        <v>0</v>
      </c>
      <c r="J100" s="454">
        <v>0</v>
      </c>
      <c r="K100" s="452">
        <v>0</v>
      </c>
      <c r="L100" s="455">
        <v>0</v>
      </c>
      <c r="M100" s="452">
        <v>0</v>
      </c>
      <c r="N100" s="456">
        <v>0</v>
      </c>
      <c r="O100" s="457"/>
      <c r="P100" s="458">
        <v>25.095518999999999</v>
      </c>
      <c r="Q100" s="496">
        <v>25.095518999999999</v>
      </c>
      <c r="R100" s="456">
        <v>25.095518999999999</v>
      </c>
      <c r="S100" s="456">
        <v>0</v>
      </c>
      <c r="T100" s="456">
        <v>0</v>
      </c>
      <c r="U100" s="497">
        <v>0</v>
      </c>
      <c r="V100" s="498">
        <v>0</v>
      </c>
      <c r="W100" s="462">
        <v>0</v>
      </c>
      <c r="X100" s="498">
        <v>0</v>
      </c>
      <c r="Y100" s="499">
        <v>0</v>
      </c>
      <c r="Z100" s="498">
        <v>0</v>
      </c>
      <c r="AA100" s="462">
        <v>0</v>
      </c>
      <c r="AB100" s="457"/>
    </row>
    <row r="101" spans="1:28">
      <c r="A101" s="463" t="s">
        <v>537</v>
      </c>
      <c r="B101" s="946"/>
      <c r="C101" s="464">
        <v>43.157620999999999</v>
      </c>
      <c r="D101" s="465">
        <v>43.157620999999999</v>
      </c>
      <c r="E101" s="466">
        <v>43.157620999999999</v>
      </c>
      <c r="F101" s="466">
        <v>0</v>
      </c>
      <c r="G101" s="466">
        <v>0</v>
      </c>
      <c r="H101" s="467">
        <v>0</v>
      </c>
      <c r="I101" s="464">
        <v>0</v>
      </c>
      <c r="J101" s="466">
        <v>0</v>
      </c>
      <c r="K101" s="464">
        <v>0</v>
      </c>
      <c r="L101" s="467">
        <v>0</v>
      </c>
      <c r="M101" s="464">
        <v>0</v>
      </c>
      <c r="N101" s="468">
        <v>0</v>
      </c>
      <c r="O101" s="469"/>
      <c r="P101" s="470">
        <v>2.4112049999999998</v>
      </c>
      <c r="Q101" s="500">
        <v>2.4112049999999998</v>
      </c>
      <c r="R101" s="468">
        <v>2.4112049999999998</v>
      </c>
      <c r="S101" s="468">
        <v>0</v>
      </c>
      <c r="T101" s="468">
        <v>0</v>
      </c>
      <c r="U101" s="501">
        <v>0</v>
      </c>
      <c r="V101" s="502">
        <v>0</v>
      </c>
      <c r="W101" s="474">
        <v>0</v>
      </c>
      <c r="X101" s="502">
        <v>0</v>
      </c>
      <c r="Y101" s="503">
        <v>0</v>
      </c>
      <c r="Z101" s="502">
        <v>0</v>
      </c>
      <c r="AA101" s="474">
        <v>0</v>
      </c>
      <c r="AB101" s="469"/>
    </row>
    <row r="102" spans="1:28">
      <c r="A102" s="463" t="s">
        <v>538</v>
      </c>
      <c r="B102" s="946"/>
      <c r="C102" s="464">
        <v>4.359756</v>
      </c>
      <c r="D102" s="465">
        <v>4.359756</v>
      </c>
      <c r="E102" s="466">
        <v>4.359756</v>
      </c>
      <c r="F102" s="466">
        <v>0</v>
      </c>
      <c r="G102" s="466">
        <v>0</v>
      </c>
      <c r="H102" s="467">
        <v>0</v>
      </c>
      <c r="I102" s="464">
        <v>0</v>
      </c>
      <c r="J102" s="475">
        <v>0</v>
      </c>
      <c r="K102" s="464">
        <v>0</v>
      </c>
      <c r="L102" s="475">
        <v>0</v>
      </c>
      <c r="M102" s="464">
        <v>0</v>
      </c>
      <c r="N102" s="468">
        <v>0</v>
      </c>
      <c r="O102" s="476"/>
      <c r="P102" s="470">
        <v>7.6365400000000001</v>
      </c>
      <c r="Q102" s="500">
        <v>3.3348589999999998</v>
      </c>
      <c r="R102" s="468">
        <v>7.6365400000000001</v>
      </c>
      <c r="S102" s="468">
        <v>0</v>
      </c>
      <c r="T102" s="468">
        <v>0</v>
      </c>
      <c r="U102" s="501">
        <v>0</v>
      </c>
      <c r="V102" s="502">
        <v>0</v>
      </c>
      <c r="W102" s="504">
        <v>0</v>
      </c>
      <c r="X102" s="502">
        <v>0</v>
      </c>
      <c r="Y102" s="504">
        <v>0</v>
      </c>
      <c r="Z102" s="502">
        <v>0</v>
      </c>
      <c r="AA102" s="474">
        <v>0</v>
      </c>
      <c r="AB102" s="476"/>
    </row>
    <row r="103" spans="1:28">
      <c r="A103" s="463" t="s">
        <v>539</v>
      </c>
      <c r="B103" s="946"/>
      <c r="C103" s="464">
        <v>5.574E-3</v>
      </c>
      <c r="D103" s="465">
        <v>5.574E-3</v>
      </c>
      <c r="E103" s="466">
        <v>5.574E-3</v>
      </c>
      <c r="F103" s="466">
        <v>0</v>
      </c>
      <c r="G103" s="466">
        <v>0</v>
      </c>
      <c r="H103" s="467">
        <v>0</v>
      </c>
      <c r="I103" s="464">
        <v>0</v>
      </c>
      <c r="J103" s="466">
        <v>0</v>
      </c>
      <c r="K103" s="464">
        <v>0</v>
      </c>
      <c r="L103" s="467">
        <v>0</v>
      </c>
      <c r="M103" s="464">
        <v>0</v>
      </c>
      <c r="N103" s="468">
        <v>0</v>
      </c>
      <c r="O103" s="469"/>
      <c r="P103" s="470">
        <v>2.52E-4</v>
      </c>
      <c r="Q103" s="500">
        <v>2.52E-4</v>
      </c>
      <c r="R103" s="468">
        <v>2.52E-4</v>
      </c>
      <c r="S103" s="468">
        <v>0</v>
      </c>
      <c r="T103" s="468">
        <v>0</v>
      </c>
      <c r="U103" s="501">
        <v>0</v>
      </c>
      <c r="V103" s="502">
        <v>0</v>
      </c>
      <c r="W103" s="474">
        <v>0</v>
      </c>
      <c r="X103" s="502">
        <v>0</v>
      </c>
      <c r="Y103" s="503">
        <v>0</v>
      </c>
      <c r="Z103" s="502">
        <v>0</v>
      </c>
      <c r="AA103" s="474">
        <v>0</v>
      </c>
      <c r="AB103" s="469"/>
    </row>
    <row r="104" spans="1:28">
      <c r="A104" s="463" t="s">
        <v>540</v>
      </c>
      <c r="B104" s="946"/>
      <c r="C104" s="464">
        <v>11.649338</v>
      </c>
      <c r="D104" s="465">
        <v>11.649082</v>
      </c>
      <c r="E104" s="466">
        <v>2.5599999999999999E-4</v>
      </c>
      <c r="F104" s="466">
        <v>0</v>
      </c>
      <c r="G104" s="466">
        <v>11.649082</v>
      </c>
      <c r="H104" s="467">
        <v>0</v>
      </c>
      <c r="I104" s="464">
        <v>0</v>
      </c>
      <c r="J104" s="466">
        <v>0</v>
      </c>
      <c r="K104" s="464">
        <v>0</v>
      </c>
      <c r="L104" s="467">
        <v>0</v>
      </c>
      <c r="M104" s="464">
        <v>0</v>
      </c>
      <c r="N104" s="468">
        <v>0</v>
      </c>
      <c r="O104" s="469"/>
      <c r="P104" s="470">
        <v>1.9972000000000001</v>
      </c>
      <c r="Q104" s="500">
        <v>0.62946999999999997</v>
      </c>
      <c r="R104" s="468">
        <v>1.9972000000000001</v>
      </c>
      <c r="S104" s="468">
        <v>0</v>
      </c>
      <c r="T104" s="468">
        <v>0</v>
      </c>
      <c r="U104" s="501">
        <v>0</v>
      </c>
      <c r="V104" s="502">
        <v>0</v>
      </c>
      <c r="W104" s="474">
        <v>0</v>
      </c>
      <c r="X104" s="502">
        <v>0</v>
      </c>
      <c r="Y104" s="503">
        <v>0</v>
      </c>
      <c r="Z104" s="502">
        <v>0</v>
      </c>
      <c r="AA104" s="474">
        <v>0</v>
      </c>
      <c r="AB104" s="469"/>
    </row>
    <row r="105" spans="1:28">
      <c r="A105" s="463" t="s">
        <v>541</v>
      </c>
      <c r="B105" s="946"/>
      <c r="C105" s="464">
        <v>13.687699</v>
      </c>
      <c r="D105" s="465">
        <v>11.165824000000001</v>
      </c>
      <c r="E105" s="466">
        <v>13.687699</v>
      </c>
      <c r="F105" s="466">
        <v>0</v>
      </c>
      <c r="G105" s="466">
        <v>0</v>
      </c>
      <c r="H105" s="467">
        <v>0</v>
      </c>
      <c r="I105" s="464">
        <v>0</v>
      </c>
      <c r="J105" s="466">
        <v>0</v>
      </c>
      <c r="K105" s="464">
        <v>0</v>
      </c>
      <c r="L105" s="467">
        <v>0</v>
      </c>
      <c r="M105" s="464">
        <v>0</v>
      </c>
      <c r="N105" s="468">
        <v>0</v>
      </c>
      <c r="O105" s="469"/>
      <c r="P105" s="470">
        <v>15.607492000000001</v>
      </c>
      <c r="Q105" s="500">
        <v>13.38682</v>
      </c>
      <c r="R105" s="468">
        <v>15.607492000000001</v>
      </c>
      <c r="S105" s="468">
        <v>0</v>
      </c>
      <c r="T105" s="468">
        <v>0</v>
      </c>
      <c r="U105" s="501">
        <v>0</v>
      </c>
      <c r="V105" s="502">
        <v>291.24665199999998</v>
      </c>
      <c r="W105" s="474">
        <v>3600</v>
      </c>
      <c r="X105" s="502">
        <v>0</v>
      </c>
      <c r="Y105" s="503">
        <v>0</v>
      </c>
      <c r="Z105" s="502">
        <v>0</v>
      </c>
      <c r="AA105" s="474">
        <v>0</v>
      </c>
      <c r="AB105" s="469"/>
    </row>
    <row r="106" spans="1:28">
      <c r="A106" s="478" t="s">
        <v>542</v>
      </c>
      <c r="B106" s="946"/>
      <c r="C106" s="479">
        <v>2.9854090000000002</v>
      </c>
      <c r="D106" s="480">
        <v>0</v>
      </c>
      <c r="E106" s="481">
        <v>2.9854090000000002</v>
      </c>
      <c r="F106" s="481">
        <v>0</v>
      </c>
      <c r="G106" s="481">
        <v>0</v>
      </c>
      <c r="H106" s="482">
        <v>0</v>
      </c>
      <c r="I106" s="479">
        <v>0</v>
      </c>
      <c r="J106" s="481">
        <v>6.7000000000000002E-3</v>
      </c>
      <c r="K106" s="479">
        <v>0</v>
      </c>
      <c r="L106" s="482">
        <v>0</v>
      </c>
      <c r="M106" s="479">
        <v>0</v>
      </c>
      <c r="N106" s="483">
        <v>0</v>
      </c>
      <c r="O106" s="484"/>
      <c r="P106" s="485">
        <v>46.069789</v>
      </c>
      <c r="Q106" s="505">
        <v>26.723189000000001</v>
      </c>
      <c r="R106" s="483">
        <v>46.069789</v>
      </c>
      <c r="S106" s="483">
        <v>0</v>
      </c>
      <c r="T106" s="483">
        <v>0</v>
      </c>
      <c r="U106" s="506">
        <v>0</v>
      </c>
      <c r="V106" s="507">
        <v>0</v>
      </c>
      <c r="W106" s="489">
        <v>0</v>
      </c>
      <c r="X106" s="507">
        <v>0</v>
      </c>
      <c r="Y106" s="508">
        <v>0</v>
      </c>
      <c r="Z106" s="507">
        <v>0</v>
      </c>
      <c r="AA106" s="489">
        <v>0</v>
      </c>
      <c r="AB106" s="484"/>
    </row>
    <row r="107" spans="1:28" ht="12" thickBot="1">
      <c r="A107" s="490" t="s">
        <v>292</v>
      </c>
      <c r="B107" s="947"/>
      <c r="C107" s="491">
        <f t="shared" ref="C107:N107" si="22">+C100+C101+C102+C103+C104+C105+C106</f>
        <v>75.845397000000006</v>
      </c>
      <c r="D107" s="492">
        <f t="shared" si="22"/>
        <v>70.337857</v>
      </c>
      <c r="E107" s="493">
        <f t="shared" si="22"/>
        <v>64.196314999999998</v>
      </c>
      <c r="F107" s="493">
        <f t="shared" si="22"/>
        <v>0</v>
      </c>
      <c r="G107" s="493">
        <f t="shared" si="22"/>
        <v>11.649082</v>
      </c>
      <c r="H107" s="494">
        <f t="shared" si="22"/>
        <v>0</v>
      </c>
      <c r="I107" s="491">
        <f t="shared" si="22"/>
        <v>0</v>
      </c>
      <c r="J107" s="493">
        <f t="shared" si="22"/>
        <v>6.7000000000000002E-3</v>
      </c>
      <c r="K107" s="491">
        <f t="shared" si="22"/>
        <v>0</v>
      </c>
      <c r="L107" s="494">
        <f t="shared" si="22"/>
        <v>0</v>
      </c>
      <c r="M107" s="491">
        <f t="shared" si="22"/>
        <v>0</v>
      </c>
      <c r="N107" s="493">
        <f t="shared" si="22"/>
        <v>0</v>
      </c>
      <c r="O107" s="495">
        <v>0</v>
      </c>
      <c r="P107" s="491">
        <f t="shared" ref="P107:AA107" si="23">+P100+P101+P102+P103+P104+P105+P106</f>
        <v>98.817997000000005</v>
      </c>
      <c r="Q107" s="492">
        <f t="shared" si="23"/>
        <v>71.581314000000006</v>
      </c>
      <c r="R107" s="493">
        <f t="shared" si="23"/>
        <v>98.817997000000005</v>
      </c>
      <c r="S107" s="493">
        <f t="shared" si="23"/>
        <v>0</v>
      </c>
      <c r="T107" s="493">
        <f t="shared" si="23"/>
        <v>0</v>
      </c>
      <c r="U107" s="494">
        <f t="shared" si="23"/>
        <v>0</v>
      </c>
      <c r="V107" s="491">
        <f t="shared" si="23"/>
        <v>291.24665199999998</v>
      </c>
      <c r="W107" s="493">
        <f t="shared" si="23"/>
        <v>3600</v>
      </c>
      <c r="X107" s="491">
        <f t="shared" si="23"/>
        <v>0</v>
      </c>
      <c r="Y107" s="494">
        <f t="shared" si="23"/>
        <v>0</v>
      </c>
      <c r="Z107" s="491">
        <f t="shared" si="23"/>
        <v>0</v>
      </c>
      <c r="AA107" s="493">
        <f t="shared" si="23"/>
        <v>0</v>
      </c>
      <c r="AB107" s="495">
        <v>0</v>
      </c>
    </row>
    <row r="108" spans="1:28">
      <c r="A108" s="451" t="s">
        <v>535</v>
      </c>
      <c r="B108" s="945" t="s">
        <v>554</v>
      </c>
      <c r="C108" s="452">
        <v>264.26556900000003</v>
      </c>
      <c r="D108" s="453">
        <v>263.83256399999999</v>
      </c>
      <c r="E108" s="454">
        <v>0.81353299999999995</v>
      </c>
      <c r="F108" s="454">
        <v>0</v>
      </c>
      <c r="G108" s="454">
        <v>26.236612999999998</v>
      </c>
      <c r="H108" s="455">
        <v>236.78241800000001</v>
      </c>
      <c r="I108" s="452">
        <v>0</v>
      </c>
      <c r="J108" s="454">
        <v>0</v>
      </c>
      <c r="K108" s="452">
        <v>3.0245649999999999</v>
      </c>
      <c r="L108" s="455">
        <v>191.67481100000001</v>
      </c>
      <c r="M108" s="452">
        <v>11.473250999999999</v>
      </c>
      <c r="N108" s="456">
        <v>3.2049999999999999E-3</v>
      </c>
      <c r="O108" s="457"/>
      <c r="P108" s="458">
        <v>0.46649299999999999</v>
      </c>
      <c r="Q108" s="496">
        <v>0.46648600000000001</v>
      </c>
      <c r="R108" s="456">
        <v>0.44859900000000003</v>
      </c>
      <c r="S108" s="456">
        <v>0</v>
      </c>
      <c r="T108" s="456">
        <v>0</v>
      </c>
      <c r="U108" s="497">
        <v>1.7885999999999999E-2</v>
      </c>
      <c r="V108" s="498">
        <v>0</v>
      </c>
      <c r="W108" s="462">
        <v>0</v>
      </c>
      <c r="X108" s="498">
        <v>1.154406</v>
      </c>
      <c r="Y108" s="499">
        <v>264.04569500000002</v>
      </c>
      <c r="Z108" s="498">
        <v>15.640587999999999</v>
      </c>
      <c r="AA108" s="462">
        <v>4.3689999999999996E-3</v>
      </c>
      <c r="AB108" s="457"/>
    </row>
    <row r="109" spans="1:28">
      <c r="A109" s="463" t="s">
        <v>537</v>
      </c>
      <c r="B109" s="946"/>
      <c r="C109" s="464">
        <v>227.036664</v>
      </c>
      <c r="D109" s="465">
        <v>227.036664</v>
      </c>
      <c r="E109" s="466">
        <v>1.711659</v>
      </c>
      <c r="F109" s="466">
        <v>0</v>
      </c>
      <c r="G109" s="466">
        <v>225.325005</v>
      </c>
      <c r="H109" s="467">
        <v>0</v>
      </c>
      <c r="I109" s="464">
        <v>0</v>
      </c>
      <c r="J109" s="466">
        <v>0</v>
      </c>
      <c r="K109" s="464">
        <v>5.5129999999999997E-3</v>
      </c>
      <c r="L109" s="467">
        <v>2.9108999999999999E-2</v>
      </c>
      <c r="M109" s="464">
        <v>0</v>
      </c>
      <c r="N109" s="468">
        <v>0</v>
      </c>
      <c r="O109" s="469"/>
      <c r="P109" s="470">
        <v>67.737459999999999</v>
      </c>
      <c r="Q109" s="500">
        <v>67.737459000000001</v>
      </c>
      <c r="R109" s="468">
        <v>0.296379</v>
      </c>
      <c r="S109" s="468">
        <v>0</v>
      </c>
      <c r="T109" s="468">
        <v>67.438156000000006</v>
      </c>
      <c r="U109" s="501">
        <v>2.9239999999999999E-3</v>
      </c>
      <c r="V109" s="502">
        <v>0.57699299999999998</v>
      </c>
      <c r="W109" s="474">
        <v>28.994312999999998</v>
      </c>
      <c r="X109" s="502">
        <v>6.9839999999999998E-3</v>
      </c>
      <c r="Y109" s="503">
        <v>5.3936999999999999E-2</v>
      </c>
      <c r="Z109" s="502">
        <v>4.0501120000000004</v>
      </c>
      <c r="AA109" s="474">
        <v>1.1310000000000001E-3</v>
      </c>
      <c r="AB109" s="469"/>
    </row>
    <row r="110" spans="1:28">
      <c r="A110" s="463" t="s">
        <v>538</v>
      </c>
      <c r="B110" s="946"/>
      <c r="C110" s="464">
        <v>19.436616999999998</v>
      </c>
      <c r="D110" s="465">
        <v>19.436606000000001</v>
      </c>
      <c r="E110" s="466">
        <v>0.75617599999999996</v>
      </c>
      <c r="F110" s="466">
        <v>0</v>
      </c>
      <c r="G110" s="466">
        <v>18.652740000000001</v>
      </c>
      <c r="H110" s="467">
        <v>2.7689999999999999E-2</v>
      </c>
      <c r="I110" s="464">
        <v>0</v>
      </c>
      <c r="J110" s="475">
        <v>0</v>
      </c>
      <c r="K110" s="464">
        <v>6.5516000000000005E-2</v>
      </c>
      <c r="L110" s="475">
        <v>9.5748E-2</v>
      </c>
      <c r="M110" s="464">
        <v>0</v>
      </c>
      <c r="N110" s="468">
        <v>0</v>
      </c>
      <c r="O110" s="476"/>
      <c r="P110" s="470">
        <v>27.823264000000002</v>
      </c>
      <c r="Q110" s="500">
        <v>27.823262</v>
      </c>
      <c r="R110" s="468">
        <v>0.94083899999999998</v>
      </c>
      <c r="S110" s="468">
        <v>0</v>
      </c>
      <c r="T110" s="468">
        <v>26.875506000000001</v>
      </c>
      <c r="U110" s="501">
        <v>6.9160000000000003E-3</v>
      </c>
      <c r="V110" s="502">
        <v>0.757301</v>
      </c>
      <c r="W110" s="504">
        <v>33.817675000000001</v>
      </c>
      <c r="X110" s="502">
        <v>2.1617000000000001E-2</v>
      </c>
      <c r="Y110" s="504">
        <v>2.827E-2</v>
      </c>
      <c r="Z110" s="502">
        <v>0</v>
      </c>
      <c r="AA110" s="474">
        <v>0</v>
      </c>
      <c r="AB110" s="476"/>
    </row>
    <row r="111" spans="1:28">
      <c r="A111" s="463" t="s">
        <v>539</v>
      </c>
      <c r="B111" s="946"/>
      <c r="C111" s="464">
        <v>340.36113599999999</v>
      </c>
      <c r="D111" s="465">
        <v>340.35927900000002</v>
      </c>
      <c r="E111" s="466">
        <v>0.31502599999999997</v>
      </c>
      <c r="F111" s="466">
        <v>0</v>
      </c>
      <c r="G111" s="466">
        <v>334.44577500000003</v>
      </c>
      <c r="H111" s="467">
        <v>5.5984780000000001</v>
      </c>
      <c r="I111" s="464">
        <v>9.6465999999999996E-2</v>
      </c>
      <c r="J111" s="466">
        <v>15.062244</v>
      </c>
      <c r="K111" s="464">
        <v>0.51735399999999998</v>
      </c>
      <c r="L111" s="467">
        <v>49.514963000000002</v>
      </c>
      <c r="M111" s="464">
        <v>0</v>
      </c>
      <c r="N111" s="468">
        <v>0</v>
      </c>
      <c r="O111" s="469"/>
      <c r="P111" s="470">
        <v>266.04614600000002</v>
      </c>
      <c r="Q111" s="500">
        <v>266.04420800000003</v>
      </c>
      <c r="R111" s="468">
        <v>0.77250700000000005</v>
      </c>
      <c r="S111" s="468">
        <v>0</v>
      </c>
      <c r="T111" s="468">
        <v>259.77388999999999</v>
      </c>
      <c r="U111" s="501">
        <v>5.4978109999999996</v>
      </c>
      <c r="V111" s="502">
        <v>0.32652999999999999</v>
      </c>
      <c r="W111" s="474">
        <v>29.097474999999999</v>
      </c>
      <c r="X111" s="502">
        <v>0.15590499999999999</v>
      </c>
      <c r="Y111" s="503">
        <v>4.9279229999999998</v>
      </c>
      <c r="Z111" s="502">
        <v>0</v>
      </c>
      <c r="AA111" s="474">
        <v>0</v>
      </c>
      <c r="AB111" s="469"/>
    </row>
    <row r="112" spans="1:28">
      <c r="A112" s="463" t="s">
        <v>540</v>
      </c>
      <c r="B112" s="946"/>
      <c r="C112" s="464">
        <v>204.185103</v>
      </c>
      <c r="D112" s="465">
        <v>204.18200300000001</v>
      </c>
      <c r="E112" s="466">
        <v>2.654153</v>
      </c>
      <c r="F112" s="466">
        <v>0</v>
      </c>
      <c r="G112" s="466">
        <v>201.52777900000001</v>
      </c>
      <c r="H112" s="467">
        <v>6.9999999999999994E-5</v>
      </c>
      <c r="I112" s="464">
        <v>0</v>
      </c>
      <c r="J112" s="466">
        <v>0</v>
      </c>
      <c r="K112" s="464">
        <v>0.15842200000000001</v>
      </c>
      <c r="L112" s="467">
        <v>1.0330459999999999</v>
      </c>
      <c r="M112" s="464">
        <v>0</v>
      </c>
      <c r="N112" s="468">
        <v>0</v>
      </c>
      <c r="O112" s="469"/>
      <c r="P112" s="470">
        <v>315.02167500000002</v>
      </c>
      <c r="Q112" s="500">
        <v>315.01430800000003</v>
      </c>
      <c r="R112" s="468">
        <v>3.05593</v>
      </c>
      <c r="S112" s="468">
        <v>0</v>
      </c>
      <c r="T112" s="468">
        <v>311.937093</v>
      </c>
      <c r="U112" s="501">
        <v>2.1285999999999999E-2</v>
      </c>
      <c r="V112" s="502">
        <v>0</v>
      </c>
      <c r="W112" s="474">
        <v>0</v>
      </c>
      <c r="X112" s="502">
        <v>0</v>
      </c>
      <c r="Y112" s="503">
        <v>0</v>
      </c>
      <c r="Z112" s="502">
        <v>0</v>
      </c>
      <c r="AA112" s="474">
        <v>0</v>
      </c>
      <c r="AB112" s="469"/>
    </row>
    <row r="113" spans="1:28">
      <c r="A113" s="463" t="s">
        <v>541</v>
      </c>
      <c r="B113" s="946"/>
      <c r="C113" s="464">
        <v>39.428592999999999</v>
      </c>
      <c r="D113" s="465">
        <v>39.423498000000002</v>
      </c>
      <c r="E113" s="466">
        <v>0.271731</v>
      </c>
      <c r="F113" s="466">
        <v>0</v>
      </c>
      <c r="G113" s="466">
        <v>36.046197999999997</v>
      </c>
      <c r="H113" s="467">
        <v>3.105569</v>
      </c>
      <c r="I113" s="464">
        <v>6.3791E-2</v>
      </c>
      <c r="J113" s="466">
        <v>18.794141</v>
      </c>
      <c r="K113" s="464">
        <v>7.8424180000000003</v>
      </c>
      <c r="L113" s="467">
        <v>121.59059499999999</v>
      </c>
      <c r="M113" s="464">
        <v>0</v>
      </c>
      <c r="N113" s="468">
        <v>0</v>
      </c>
      <c r="O113" s="469"/>
      <c r="P113" s="470">
        <v>350.852418</v>
      </c>
      <c r="Q113" s="500">
        <v>350.74111599999998</v>
      </c>
      <c r="R113" s="468">
        <v>4.0912220000000001</v>
      </c>
      <c r="S113" s="468">
        <v>0</v>
      </c>
      <c r="T113" s="468">
        <v>146.55421100000001</v>
      </c>
      <c r="U113" s="501">
        <v>200.09568200000001</v>
      </c>
      <c r="V113" s="502">
        <v>6.6355829999999996</v>
      </c>
      <c r="W113" s="474">
        <v>107.196884</v>
      </c>
      <c r="X113" s="502">
        <v>4.527685</v>
      </c>
      <c r="Y113" s="503">
        <v>36.034008</v>
      </c>
      <c r="Z113" s="502">
        <v>0</v>
      </c>
      <c r="AA113" s="474">
        <v>0</v>
      </c>
      <c r="AB113" s="469"/>
    </row>
    <row r="114" spans="1:28">
      <c r="A114" s="478" t="s">
        <v>542</v>
      </c>
      <c r="B114" s="946"/>
      <c r="C114" s="479">
        <v>11.791669000000001</v>
      </c>
      <c r="D114" s="480">
        <v>11.788061000000001</v>
      </c>
      <c r="E114" s="481">
        <v>0.193074</v>
      </c>
      <c r="F114" s="481">
        <v>0</v>
      </c>
      <c r="G114" s="481">
        <v>0</v>
      </c>
      <c r="H114" s="482">
        <v>11.594987</v>
      </c>
      <c r="I114" s="479">
        <v>0</v>
      </c>
      <c r="J114" s="481">
        <v>0</v>
      </c>
      <c r="K114" s="479">
        <v>0</v>
      </c>
      <c r="L114" s="482">
        <v>0</v>
      </c>
      <c r="M114" s="479">
        <v>0</v>
      </c>
      <c r="N114" s="483">
        <v>0</v>
      </c>
      <c r="O114" s="484"/>
      <c r="P114" s="485">
        <v>23.592597000000001</v>
      </c>
      <c r="Q114" s="505">
        <v>23.588386</v>
      </c>
      <c r="R114" s="483">
        <v>11.685242000000001</v>
      </c>
      <c r="S114" s="483">
        <v>0</v>
      </c>
      <c r="T114" s="483">
        <v>0</v>
      </c>
      <c r="U114" s="506">
        <v>11.903143999999999</v>
      </c>
      <c r="V114" s="507">
        <v>0</v>
      </c>
      <c r="W114" s="489">
        <v>0</v>
      </c>
      <c r="X114" s="507">
        <v>0</v>
      </c>
      <c r="Y114" s="508">
        <v>0</v>
      </c>
      <c r="Z114" s="507">
        <v>0</v>
      </c>
      <c r="AA114" s="489">
        <v>0</v>
      </c>
      <c r="AB114" s="484"/>
    </row>
    <row r="115" spans="1:28" ht="12" thickBot="1">
      <c r="A115" s="490" t="s">
        <v>292</v>
      </c>
      <c r="B115" s="947"/>
      <c r="C115" s="491">
        <f t="shared" ref="C115:N115" si="24">+C108+C109+C110+C111+C112+C113+C114</f>
        <v>1106.505351</v>
      </c>
      <c r="D115" s="492">
        <f t="shared" si="24"/>
        <v>1106.058675</v>
      </c>
      <c r="E115" s="493">
        <f t="shared" si="24"/>
        <v>6.7153520000000002</v>
      </c>
      <c r="F115" s="493">
        <f t="shared" si="24"/>
        <v>0</v>
      </c>
      <c r="G115" s="493">
        <f t="shared" si="24"/>
        <v>842.2341100000001</v>
      </c>
      <c r="H115" s="494">
        <f t="shared" si="24"/>
        <v>257.10921200000001</v>
      </c>
      <c r="I115" s="491">
        <f t="shared" si="24"/>
        <v>0.16025699999999998</v>
      </c>
      <c r="J115" s="493">
        <f t="shared" si="24"/>
        <v>33.856385000000003</v>
      </c>
      <c r="K115" s="491">
        <f t="shared" si="24"/>
        <v>11.613788</v>
      </c>
      <c r="L115" s="494">
        <f t="shared" si="24"/>
        <v>363.93827199999998</v>
      </c>
      <c r="M115" s="491">
        <f t="shared" si="24"/>
        <v>11.473250999999999</v>
      </c>
      <c r="N115" s="493">
        <f t="shared" si="24"/>
        <v>3.2049999999999999E-3</v>
      </c>
      <c r="O115" s="495">
        <v>35.168427000000001</v>
      </c>
      <c r="P115" s="491">
        <f t="shared" ref="P115:AA115" si="25">+P108+P109+P110+P111+P112+P113+P114</f>
        <v>1051.5400530000002</v>
      </c>
      <c r="Q115" s="492">
        <f t="shared" si="25"/>
        <v>1051.415225</v>
      </c>
      <c r="R115" s="493">
        <f t="shared" si="25"/>
        <v>21.290717999999998</v>
      </c>
      <c r="S115" s="493">
        <f t="shared" si="25"/>
        <v>0</v>
      </c>
      <c r="T115" s="493">
        <f t="shared" si="25"/>
        <v>812.57885599999997</v>
      </c>
      <c r="U115" s="494">
        <f t="shared" si="25"/>
        <v>217.545649</v>
      </c>
      <c r="V115" s="491">
        <f t="shared" si="25"/>
        <v>8.2964069999999985</v>
      </c>
      <c r="W115" s="493">
        <f t="shared" si="25"/>
        <v>199.106347</v>
      </c>
      <c r="X115" s="491">
        <f t="shared" si="25"/>
        <v>5.8665970000000005</v>
      </c>
      <c r="Y115" s="494">
        <f t="shared" si="25"/>
        <v>305.08983300000011</v>
      </c>
      <c r="Z115" s="491">
        <f t="shared" si="25"/>
        <v>19.6907</v>
      </c>
      <c r="AA115" s="493">
        <f t="shared" si="25"/>
        <v>5.4999999999999997E-3</v>
      </c>
      <c r="AB115" s="495">
        <v>21.654077999999998</v>
      </c>
    </row>
    <row r="116" spans="1:28">
      <c r="A116" s="451" t="s">
        <v>535</v>
      </c>
      <c r="B116" s="945" t="s">
        <v>555</v>
      </c>
      <c r="C116" s="452">
        <v>5.9999999999999995E-4</v>
      </c>
      <c r="D116" s="453">
        <v>5.9999999999999995E-4</v>
      </c>
      <c r="E116" s="454">
        <v>0</v>
      </c>
      <c r="F116" s="454">
        <v>0</v>
      </c>
      <c r="G116" s="454">
        <v>0</v>
      </c>
      <c r="H116" s="455">
        <v>5.9999999999999995E-4</v>
      </c>
      <c r="I116" s="452">
        <v>0</v>
      </c>
      <c r="J116" s="454">
        <v>0</v>
      </c>
      <c r="K116" s="452">
        <v>0</v>
      </c>
      <c r="L116" s="455">
        <v>0</v>
      </c>
      <c r="M116" s="452">
        <v>0</v>
      </c>
      <c r="N116" s="456">
        <v>0</v>
      </c>
      <c r="O116" s="457"/>
      <c r="P116" s="458">
        <v>1.3179999999999999E-3</v>
      </c>
      <c r="Q116" s="496">
        <v>1.317E-3</v>
      </c>
      <c r="R116" s="456">
        <v>0</v>
      </c>
      <c r="S116" s="456">
        <v>0</v>
      </c>
      <c r="T116" s="456">
        <v>0</v>
      </c>
      <c r="U116" s="497">
        <v>1.317E-3</v>
      </c>
      <c r="V116" s="498">
        <v>0</v>
      </c>
      <c r="W116" s="462">
        <v>0</v>
      </c>
      <c r="X116" s="498">
        <v>0</v>
      </c>
      <c r="Y116" s="499">
        <v>0</v>
      </c>
      <c r="Z116" s="498">
        <v>0</v>
      </c>
      <c r="AA116" s="462">
        <v>0</v>
      </c>
      <c r="AB116" s="457"/>
    </row>
    <row r="117" spans="1:28">
      <c r="A117" s="463" t="s">
        <v>537</v>
      </c>
      <c r="B117" s="946"/>
      <c r="C117" s="464">
        <v>0</v>
      </c>
      <c r="D117" s="465">
        <v>0</v>
      </c>
      <c r="E117" s="466">
        <v>0</v>
      </c>
      <c r="F117" s="466">
        <v>0</v>
      </c>
      <c r="G117" s="466">
        <v>0</v>
      </c>
      <c r="H117" s="467">
        <v>0</v>
      </c>
      <c r="I117" s="464">
        <v>0</v>
      </c>
      <c r="J117" s="466">
        <v>0</v>
      </c>
      <c r="K117" s="464">
        <v>0</v>
      </c>
      <c r="L117" s="467">
        <v>0</v>
      </c>
      <c r="M117" s="464">
        <v>0</v>
      </c>
      <c r="N117" s="468">
        <v>0</v>
      </c>
      <c r="O117" s="469"/>
      <c r="P117" s="470">
        <v>0</v>
      </c>
      <c r="Q117" s="500">
        <v>0</v>
      </c>
      <c r="R117" s="468">
        <v>0</v>
      </c>
      <c r="S117" s="468">
        <v>0</v>
      </c>
      <c r="T117" s="468">
        <v>0</v>
      </c>
      <c r="U117" s="501">
        <v>0</v>
      </c>
      <c r="V117" s="502">
        <v>0</v>
      </c>
      <c r="W117" s="474">
        <v>0</v>
      </c>
      <c r="X117" s="502">
        <v>0</v>
      </c>
      <c r="Y117" s="503">
        <v>0</v>
      </c>
      <c r="Z117" s="502">
        <v>0</v>
      </c>
      <c r="AA117" s="474">
        <v>0</v>
      </c>
      <c r="AB117" s="469"/>
    </row>
    <row r="118" spans="1:28">
      <c r="A118" s="463" t="s">
        <v>538</v>
      </c>
      <c r="B118" s="946"/>
      <c r="C118" s="464">
        <v>15.195945</v>
      </c>
      <c r="D118" s="465">
        <v>15.19566</v>
      </c>
      <c r="E118" s="466">
        <v>0</v>
      </c>
      <c r="F118" s="466">
        <v>0</v>
      </c>
      <c r="G118" s="466">
        <v>15.19566</v>
      </c>
      <c r="H118" s="467">
        <v>0</v>
      </c>
      <c r="I118" s="464">
        <v>0</v>
      </c>
      <c r="J118" s="475">
        <v>0</v>
      </c>
      <c r="K118" s="464">
        <v>0</v>
      </c>
      <c r="L118" s="475">
        <v>0</v>
      </c>
      <c r="M118" s="464">
        <v>0</v>
      </c>
      <c r="N118" s="468">
        <v>0</v>
      </c>
      <c r="O118" s="476"/>
      <c r="P118" s="470">
        <v>15.120756</v>
      </c>
      <c r="Q118" s="500">
        <v>15.120377</v>
      </c>
      <c r="R118" s="468">
        <v>0</v>
      </c>
      <c r="S118" s="468">
        <v>0</v>
      </c>
      <c r="T118" s="468">
        <v>15.120377</v>
      </c>
      <c r="U118" s="501">
        <v>0</v>
      </c>
      <c r="V118" s="502">
        <v>0</v>
      </c>
      <c r="W118" s="504">
        <v>0</v>
      </c>
      <c r="X118" s="502">
        <v>0</v>
      </c>
      <c r="Y118" s="504">
        <v>0</v>
      </c>
      <c r="Z118" s="502">
        <v>0</v>
      </c>
      <c r="AA118" s="474">
        <v>0</v>
      </c>
      <c r="AB118" s="476"/>
    </row>
    <row r="119" spans="1:28">
      <c r="A119" s="463" t="s">
        <v>539</v>
      </c>
      <c r="B119" s="946"/>
      <c r="C119" s="464">
        <v>0</v>
      </c>
      <c r="D119" s="465">
        <v>0</v>
      </c>
      <c r="E119" s="466">
        <v>0</v>
      </c>
      <c r="F119" s="466">
        <v>0</v>
      </c>
      <c r="G119" s="466">
        <v>0</v>
      </c>
      <c r="H119" s="467">
        <v>0</v>
      </c>
      <c r="I119" s="464">
        <v>0</v>
      </c>
      <c r="J119" s="466">
        <v>0</v>
      </c>
      <c r="K119" s="464">
        <v>0</v>
      </c>
      <c r="L119" s="467">
        <v>0</v>
      </c>
      <c r="M119" s="464">
        <v>0</v>
      </c>
      <c r="N119" s="468">
        <v>0</v>
      </c>
      <c r="O119" s="469"/>
      <c r="P119" s="470">
        <v>7.7348E-2</v>
      </c>
      <c r="Q119" s="500">
        <v>7.7348E-2</v>
      </c>
      <c r="R119" s="468">
        <v>7.7348E-2</v>
      </c>
      <c r="S119" s="468">
        <v>0</v>
      </c>
      <c r="T119" s="468">
        <v>0</v>
      </c>
      <c r="U119" s="501">
        <v>0</v>
      </c>
      <c r="V119" s="502">
        <v>0</v>
      </c>
      <c r="W119" s="474">
        <v>0</v>
      </c>
      <c r="X119" s="502">
        <v>0</v>
      </c>
      <c r="Y119" s="503">
        <v>0</v>
      </c>
      <c r="Z119" s="502">
        <v>0</v>
      </c>
      <c r="AA119" s="474">
        <v>0</v>
      </c>
      <c r="AB119" s="469"/>
    </row>
    <row r="120" spans="1:28">
      <c r="A120" s="463" t="s">
        <v>540</v>
      </c>
      <c r="B120" s="946"/>
      <c r="C120" s="464">
        <v>8.0181000000000002E-2</v>
      </c>
      <c r="D120" s="465">
        <v>7.6339000000000004E-2</v>
      </c>
      <c r="E120" s="466">
        <v>8.0181000000000002E-2</v>
      </c>
      <c r="F120" s="466">
        <v>0</v>
      </c>
      <c r="G120" s="466">
        <v>0</v>
      </c>
      <c r="H120" s="467">
        <v>0</v>
      </c>
      <c r="I120" s="464">
        <v>0</v>
      </c>
      <c r="J120" s="466">
        <v>0</v>
      </c>
      <c r="K120" s="464">
        <v>0</v>
      </c>
      <c r="L120" s="467">
        <v>0</v>
      </c>
      <c r="M120" s="464">
        <v>0</v>
      </c>
      <c r="N120" s="468">
        <v>0</v>
      </c>
      <c r="O120" s="469"/>
      <c r="P120" s="470">
        <v>133.768844</v>
      </c>
      <c r="Q120" s="500">
        <v>133.764894</v>
      </c>
      <c r="R120" s="468">
        <v>0</v>
      </c>
      <c r="S120" s="468">
        <v>0</v>
      </c>
      <c r="T120" s="468">
        <v>133.764894</v>
      </c>
      <c r="U120" s="501">
        <v>0</v>
      </c>
      <c r="V120" s="502">
        <v>0</v>
      </c>
      <c r="W120" s="474">
        <v>0</v>
      </c>
      <c r="X120" s="502">
        <v>0</v>
      </c>
      <c r="Y120" s="503">
        <v>0</v>
      </c>
      <c r="Z120" s="502">
        <v>0</v>
      </c>
      <c r="AA120" s="474">
        <v>0</v>
      </c>
      <c r="AB120" s="469"/>
    </row>
    <row r="121" spans="1:28">
      <c r="A121" s="463" t="s">
        <v>541</v>
      </c>
      <c r="B121" s="946"/>
      <c r="C121" s="464">
        <v>439.793814</v>
      </c>
      <c r="D121" s="465">
        <v>435.70373899999998</v>
      </c>
      <c r="E121" s="466">
        <v>4.0794750000000004</v>
      </c>
      <c r="F121" s="466">
        <v>0</v>
      </c>
      <c r="G121" s="466">
        <v>344.086951</v>
      </c>
      <c r="H121" s="467">
        <v>91.616788</v>
      </c>
      <c r="I121" s="464">
        <v>0</v>
      </c>
      <c r="J121" s="466">
        <v>0</v>
      </c>
      <c r="K121" s="464">
        <v>0</v>
      </c>
      <c r="L121" s="467">
        <v>0</v>
      </c>
      <c r="M121" s="464">
        <v>0</v>
      </c>
      <c r="N121" s="468">
        <v>0</v>
      </c>
      <c r="O121" s="469"/>
      <c r="P121" s="470">
        <v>307.76811700000002</v>
      </c>
      <c r="Q121" s="500">
        <v>253.57160099999999</v>
      </c>
      <c r="R121" s="468">
        <v>71.661732000000001</v>
      </c>
      <c r="S121" s="468">
        <v>0</v>
      </c>
      <c r="T121" s="468">
        <v>147.222204</v>
      </c>
      <c r="U121" s="501">
        <v>88.874189000000001</v>
      </c>
      <c r="V121" s="502">
        <v>0</v>
      </c>
      <c r="W121" s="474">
        <v>0</v>
      </c>
      <c r="X121" s="502">
        <v>0</v>
      </c>
      <c r="Y121" s="503">
        <v>0</v>
      </c>
      <c r="Z121" s="502">
        <v>0</v>
      </c>
      <c r="AA121" s="474">
        <v>0</v>
      </c>
      <c r="AB121" s="469"/>
    </row>
    <row r="122" spans="1:28">
      <c r="A122" s="478" t="s">
        <v>542</v>
      </c>
      <c r="B122" s="946"/>
      <c r="C122" s="479">
        <v>285.67896200000001</v>
      </c>
      <c r="D122" s="480">
        <v>272.20891499999999</v>
      </c>
      <c r="E122" s="481">
        <v>71.045342000000005</v>
      </c>
      <c r="F122" s="481">
        <v>0</v>
      </c>
      <c r="G122" s="481">
        <v>164.20632599999999</v>
      </c>
      <c r="H122" s="482">
        <v>50.417639999999999</v>
      </c>
      <c r="I122" s="479">
        <v>0</v>
      </c>
      <c r="J122" s="481">
        <v>0</v>
      </c>
      <c r="K122" s="479">
        <v>0</v>
      </c>
      <c r="L122" s="482">
        <v>0</v>
      </c>
      <c r="M122" s="479">
        <v>0</v>
      </c>
      <c r="N122" s="483">
        <v>0</v>
      </c>
      <c r="O122" s="484"/>
      <c r="P122" s="485">
        <v>108.75033500000001</v>
      </c>
      <c r="Q122" s="505">
        <v>97.736199999999997</v>
      </c>
      <c r="R122" s="483">
        <v>11.008419</v>
      </c>
      <c r="S122" s="483">
        <v>0</v>
      </c>
      <c r="T122" s="483">
        <v>50.256061000000003</v>
      </c>
      <c r="U122" s="506">
        <v>47.480139000000001</v>
      </c>
      <c r="V122" s="507">
        <v>0</v>
      </c>
      <c r="W122" s="489">
        <v>0</v>
      </c>
      <c r="X122" s="507">
        <v>0</v>
      </c>
      <c r="Y122" s="508">
        <v>0</v>
      </c>
      <c r="Z122" s="507">
        <v>0</v>
      </c>
      <c r="AA122" s="489">
        <v>0</v>
      </c>
      <c r="AB122" s="484"/>
    </row>
    <row r="123" spans="1:28" ht="12" thickBot="1">
      <c r="A123" s="490" t="s">
        <v>292</v>
      </c>
      <c r="B123" s="947"/>
      <c r="C123" s="491">
        <f t="shared" ref="C123:N123" si="26">+C116+C117+C118+C119+C120+C121+C122</f>
        <v>740.74950200000001</v>
      </c>
      <c r="D123" s="492">
        <f t="shared" si="26"/>
        <v>723.18525299999999</v>
      </c>
      <c r="E123" s="493">
        <f t="shared" si="26"/>
        <v>75.204998000000003</v>
      </c>
      <c r="F123" s="493">
        <f t="shared" si="26"/>
        <v>0</v>
      </c>
      <c r="G123" s="493">
        <f t="shared" si="26"/>
        <v>523.48893699999996</v>
      </c>
      <c r="H123" s="494">
        <f t="shared" si="26"/>
        <v>142.03502800000001</v>
      </c>
      <c r="I123" s="491">
        <f t="shared" si="26"/>
        <v>0</v>
      </c>
      <c r="J123" s="493">
        <f t="shared" si="26"/>
        <v>0</v>
      </c>
      <c r="K123" s="491">
        <f t="shared" si="26"/>
        <v>0</v>
      </c>
      <c r="L123" s="494">
        <f t="shared" si="26"/>
        <v>0</v>
      </c>
      <c r="M123" s="491">
        <f t="shared" si="26"/>
        <v>0</v>
      </c>
      <c r="N123" s="493">
        <f t="shared" si="26"/>
        <v>0</v>
      </c>
      <c r="O123" s="495">
        <v>0.87604499999999996</v>
      </c>
      <c r="P123" s="491">
        <f t="shared" ref="P123:AA123" si="27">+P116+P117+P118+P119+P120+P121+P122</f>
        <v>565.48671800000011</v>
      </c>
      <c r="Q123" s="492">
        <f t="shared" si="27"/>
        <v>500.27173699999997</v>
      </c>
      <c r="R123" s="493">
        <f t="shared" si="27"/>
        <v>82.747499000000005</v>
      </c>
      <c r="S123" s="493">
        <f t="shared" si="27"/>
        <v>0</v>
      </c>
      <c r="T123" s="493">
        <f t="shared" si="27"/>
        <v>346.36353600000001</v>
      </c>
      <c r="U123" s="494">
        <f t="shared" si="27"/>
        <v>136.35564500000001</v>
      </c>
      <c r="V123" s="491">
        <f t="shared" si="27"/>
        <v>0</v>
      </c>
      <c r="W123" s="493">
        <f t="shared" si="27"/>
        <v>0</v>
      </c>
      <c r="X123" s="491">
        <f t="shared" si="27"/>
        <v>0</v>
      </c>
      <c r="Y123" s="494">
        <f t="shared" si="27"/>
        <v>0</v>
      </c>
      <c r="Z123" s="491">
        <f t="shared" si="27"/>
        <v>0</v>
      </c>
      <c r="AA123" s="493">
        <f t="shared" si="27"/>
        <v>0</v>
      </c>
      <c r="AB123" s="495">
        <v>0.90476999999999996</v>
      </c>
    </row>
    <row r="124" spans="1:28">
      <c r="A124" s="451" t="s">
        <v>535</v>
      </c>
      <c r="B124" s="945" t="s">
        <v>556</v>
      </c>
      <c r="C124" s="452">
        <v>1603.30963</v>
      </c>
      <c r="D124" s="453">
        <v>1440.3321249999999</v>
      </c>
      <c r="E124" s="454">
        <v>283.12490000000003</v>
      </c>
      <c r="F124" s="454">
        <v>0</v>
      </c>
      <c r="G124" s="454">
        <v>10.805498</v>
      </c>
      <c r="H124" s="455">
        <v>1295.758853</v>
      </c>
      <c r="I124" s="452">
        <v>2.2609000000000001E-2</v>
      </c>
      <c r="J124" s="454">
        <v>0.20651900000000001</v>
      </c>
      <c r="K124" s="452">
        <v>0</v>
      </c>
      <c r="L124" s="455">
        <v>0</v>
      </c>
      <c r="M124" s="452">
        <v>6832.3529310000013</v>
      </c>
      <c r="N124" s="456">
        <v>0.63142799999999999</v>
      </c>
      <c r="O124" s="457"/>
      <c r="P124" s="458">
        <v>2643.3071690000002</v>
      </c>
      <c r="Q124" s="496">
        <v>2611.9704839999999</v>
      </c>
      <c r="R124" s="456">
        <v>1187.039953</v>
      </c>
      <c r="S124" s="456">
        <v>0</v>
      </c>
      <c r="T124" s="456">
        <v>50.144241999999998</v>
      </c>
      <c r="U124" s="497">
        <v>1398.358223</v>
      </c>
      <c r="V124" s="498">
        <v>0</v>
      </c>
      <c r="W124" s="462">
        <v>0</v>
      </c>
      <c r="X124" s="498">
        <v>0</v>
      </c>
      <c r="Y124" s="499">
        <v>0</v>
      </c>
      <c r="Z124" s="498">
        <v>5527.6458300000004</v>
      </c>
      <c r="AA124" s="462">
        <v>8.1988000000000005E-2</v>
      </c>
      <c r="AB124" s="457"/>
    </row>
    <row r="125" spans="1:28">
      <c r="A125" s="463" t="s">
        <v>537</v>
      </c>
      <c r="B125" s="946"/>
      <c r="C125" s="464">
        <v>7539.6593899999998</v>
      </c>
      <c r="D125" s="465">
        <v>6911.2477660000004</v>
      </c>
      <c r="E125" s="466">
        <v>1597.9913799999999</v>
      </c>
      <c r="F125" s="466">
        <v>0</v>
      </c>
      <c r="G125" s="466">
        <v>1958.652638</v>
      </c>
      <c r="H125" s="467">
        <v>3947.7846810000001</v>
      </c>
      <c r="I125" s="464">
        <v>6.5068720000000004</v>
      </c>
      <c r="J125" s="466">
        <v>1.248486</v>
      </c>
      <c r="K125" s="464">
        <v>0</v>
      </c>
      <c r="L125" s="467">
        <v>0</v>
      </c>
      <c r="M125" s="464">
        <v>1078.5613980000001</v>
      </c>
      <c r="N125" s="468">
        <v>3.5108E-2</v>
      </c>
      <c r="O125" s="469"/>
      <c r="P125" s="470">
        <v>5561.8824689999992</v>
      </c>
      <c r="Q125" s="500">
        <v>5045.0924180000002</v>
      </c>
      <c r="R125" s="468">
        <v>3983.6300639999999</v>
      </c>
      <c r="S125" s="468">
        <v>0</v>
      </c>
      <c r="T125" s="468">
        <v>566.21693500000003</v>
      </c>
      <c r="U125" s="501">
        <v>985.53680599999996</v>
      </c>
      <c r="V125" s="502">
        <v>2.1982339999999998</v>
      </c>
      <c r="W125" s="474">
        <v>105.27820800000001</v>
      </c>
      <c r="X125" s="502">
        <v>1.704E-3</v>
      </c>
      <c r="Y125" s="503">
        <v>0.161971</v>
      </c>
      <c r="Z125" s="502">
        <v>958.38302899999996</v>
      </c>
      <c r="AA125" s="474">
        <v>4.6870000000000002E-3</v>
      </c>
      <c r="AB125" s="469"/>
    </row>
    <row r="126" spans="1:28">
      <c r="A126" s="463" t="s">
        <v>538</v>
      </c>
      <c r="B126" s="946"/>
      <c r="C126" s="464">
        <v>3489.3835479999998</v>
      </c>
      <c r="D126" s="465">
        <v>2994.6595779999998</v>
      </c>
      <c r="E126" s="466">
        <v>2164.4460680000002</v>
      </c>
      <c r="F126" s="466">
        <v>0</v>
      </c>
      <c r="G126" s="466">
        <v>950.75624800000003</v>
      </c>
      <c r="H126" s="467">
        <v>373.536473</v>
      </c>
      <c r="I126" s="464">
        <v>8.0354989999999997</v>
      </c>
      <c r="J126" s="475">
        <v>107.242255</v>
      </c>
      <c r="K126" s="464">
        <v>0</v>
      </c>
      <c r="L126" s="475">
        <v>0</v>
      </c>
      <c r="M126" s="464">
        <v>235.35664</v>
      </c>
      <c r="N126" s="468">
        <v>2.4995E-2</v>
      </c>
      <c r="O126" s="476"/>
      <c r="P126" s="470">
        <v>4900.5498779999998</v>
      </c>
      <c r="Q126" s="500">
        <v>3913.9108740000001</v>
      </c>
      <c r="R126" s="468">
        <v>2998.532506</v>
      </c>
      <c r="S126" s="468">
        <v>0</v>
      </c>
      <c r="T126" s="468">
        <v>1507.8095479999999</v>
      </c>
      <c r="U126" s="501">
        <v>393.33863300000002</v>
      </c>
      <c r="V126" s="502">
        <v>3.8339050000000001</v>
      </c>
      <c r="W126" s="504">
        <v>50.113841999999998</v>
      </c>
      <c r="X126" s="502">
        <v>0</v>
      </c>
      <c r="Y126" s="504">
        <v>0</v>
      </c>
      <c r="Z126" s="502">
        <v>6.1049069999999999</v>
      </c>
      <c r="AA126" s="474">
        <v>3.3960000000000001E-3</v>
      </c>
      <c r="AB126" s="476"/>
    </row>
    <row r="127" spans="1:28">
      <c r="A127" s="463" t="s">
        <v>539</v>
      </c>
      <c r="B127" s="946"/>
      <c r="C127" s="464">
        <v>2083.910108</v>
      </c>
      <c r="D127" s="465">
        <v>1676.4964110000001</v>
      </c>
      <c r="E127" s="466">
        <v>420.87600200000003</v>
      </c>
      <c r="F127" s="466">
        <v>0</v>
      </c>
      <c r="G127" s="466">
        <v>1186.935909</v>
      </c>
      <c r="H127" s="467">
        <v>475.46379999999999</v>
      </c>
      <c r="I127" s="464">
        <v>6.3139240000000001</v>
      </c>
      <c r="J127" s="466">
        <v>63.387473999999997</v>
      </c>
      <c r="K127" s="464">
        <v>0</v>
      </c>
      <c r="L127" s="467">
        <v>0</v>
      </c>
      <c r="M127" s="464">
        <v>6.1863619999999999</v>
      </c>
      <c r="N127" s="468">
        <v>3.3660000000000001E-3</v>
      </c>
      <c r="O127" s="469"/>
      <c r="P127" s="470">
        <v>4043.2696350000001</v>
      </c>
      <c r="Q127" s="500">
        <v>3507.461002</v>
      </c>
      <c r="R127" s="468">
        <v>2151.8972610000001</v>
      </c>
      <c r="S127" s="468">
        <v>0</v>
      </c>
      <c r="T127" s="468">
        <v>1419.2969539999999</v>
      </c>
      <c r="U127" s="501">
        <v>470.08368300000001</v>
      </c>
      <c r="V127" s="502">
        <v>4.9676650000000002</v>
      </c>
      <c r="W127" s="474">
        <v>21.914541</v>
      </c>
      <c r="X127" s="502">
        <v>0</v>
      </c>
      <c r="Y127" s="503">
        <v>0</v>
      </c>
      <c r="Z127" s="502">
        <v>16.119997999999999</v>
      </c>
      <c r="AA127" s="474">
        <v>3.7850000000000002E-3</v>
      </c>
      <c r="AB127" s="469"/>
    </row>
    <row r="128" spans="1:28">
      <c r="A128" s="463" t="s">
        <v>540</v>
      </c>
      <c r="B128" s="946"/>
      <c r="C128" s="464">
        <v>7383.2264350000014</v>
      </c>
      <c r="D128" s="465">
        <v>5630.315735000001</v>
      </c>
      <c r="E128" s="466">
        <v>2282.5073729999999</v>
      </c>
      <c r="F128" s="466">
        <v>0</v>
      </c>
      <c r="G128" s="466">
        <v>2280.6067939999998</v>
      </c>
      <c r="H128" s="467">
        <v>2805.4058810000001</v>
      </c>
      <c r="I128" s="464">
        <v>33.022415000000002</v>
      </c>
      <c r="J128" s="466">
        <v>71.337145000000007</v>
      </c>
      <c r="K128" s="464">
        <v>5.4214849999999997</v>
      </c>
      <c r="L128" s="467">
        <v>6.873793</v>
      </c>
      <c r="M128" s="464">
        <v>11.896767000000001</v>
      </c>
      <c r="N128" s="468">
        <v>8.0420000000000005E-3</v>
      </c>
      <c r="O128" s="469"/>
      <c r="P128" s="470">
        <v>7071.543040999999</v>
      </c>
      <c r="Q128" s="500">
        <v>5787.6246990000009</v>
      </c>
      <c r="R128" s="468">
        <v>1274.505721</v>
      </c>
      <c r="S128" s="468">
        <v>0</v>
      </c>
      <c r="T128" s="468">
        <v>2452.6738620000001</v>
      </c>
      <c r="U128" s="501">
        <v>3334.9508369999999</v>
      </c>
      <c r="V128" s="502">
        <v>36.325265000000002</v>
      </c>
      <c r="W128" s="474">
        <v>156.06196</v>
      </c>
      <c r="X128" s="502">
        <v>23.539249000000002</v>
      </c>
      <c r="Y128" s="503">
        <v>35.074066000000002</v>
      </c>
      <c r="Z128" s="502">
        <v>8.5849270000000004</v>
      </c>
      <c r="AA128" s="474">
        <v>7.4089999999999998E-3</v>
      </c>
      <c r="AB128" s="469"/>
    </row>
    <row r="129" spans="1:28">
      <c r="A129" s="463" t="s">
        <v>541</v>
      </c>
      <c r="B129" s="946"/>
      <c r="C129" s="464">
        <v>14899.875583999999</v>
      </c>
      <c r="D129" s="465">
        <v>12457.725873999998</v>
      </c>
      <c r="E129" s="466">
        <v>2442.1556770000002</v>
      </c>
      <c r="F129" s="466">
        <v>0</v>
      </c>
      <c r="G129" s="466">
        <v>4465.8952710000003</v>
      </c>
      <c r="H129" s="467">
        <v>7981.243442</v>
      </c>
      <c r="I129" s="464">
        <v>7198.708384999999</v>
      </c>
      <c r="J129" s="466">
        <v>6383.3252969999994</v>
      </c>
      <c r="K129" s="464">
        <v>6.600867</v>
      </c>
      <c r="L129" s="467">
        <v>14.463881000000001</v>
      </c>
      <c r="M129" s="464">
        <v>636.40374099999997</v>
      </c>
      <c r="N129" s="468">
        <v>0.36588399999999999</v>
      </c>
      <c r="O129" s="469"/>
      <c r="P129" s="470">
        <v>19680.934209999999</v>
      </c>
      <c r="Q129" s="500">
        <v>15980.03206</v>
      </c>
      <c r="R129" s="468">
        <v>3808.5238859999999</v>
      </c>
      <c r="S129" s="468">
        <v>0</v>
      </c>
      <c r="T129" s="468">
        <v>6761.1809430000012</v>
      </c>
      <c r="U129" s="501">
        <v>9098.0717100000002</v>
      </c>
      <c r="V129" s="502">
        <v>2052.3397249999998</v>
      </c>
      <c r="W129" s="474">
        <v>6337.7274030000008</v>
      </c>
      <c r="X129" s="502">
        <v>1.461856</v>
      </c>
      <c r="Y129" s="503">
        <v>2.1562700000000001</v>
      </c>
      <c r="Z129" s="502">
        <v>960.562409</v>
      </c>
      <c r="AA129" s="474">
        <v>0.34827399999999997</v>
      </c>
      <c r="AB129" s="469"/>
    </row>
    <row r="130" spans="1:28">
      <c r="A130" s="478" t="s">
        <v>542</v>
      </c>
      <c r="B130" s="946"/>
      <c r="C130" s="479">
        <v>22155.457619000001</v>
      </c>
      <c r="D130" s="480">
        <v>20275.294924000005</v>
      </c>
      <c r="E130" s="481">
        <v>3723.9148329999998</v>
      </c>
      <c r="F130" s="481">
        <v>0</v>
      </c>
      <c r="G130" s="481">
        <v>1967.5338770000001</v>
      </c>
      <c r="H130" s="482">
        <v>16317.379326000002</v>
      </c>
      <c r="I130" s="479">
        <v>611.74868400000003</v>
      </c>
      <c r="J130" s="481">
        <v>1345.9321769999999</v>
      </c>
      <c r="K130" s="479">
        <v>103.87889</v>
      </c>
      <c r="L130" s="482">
        <v>1058.186719</v>
      </c>
      <c r="M130" s="479">
        <v>477.02295700000002</v>
      </c>
      <c r="N130" s="483">
        <v>2.542805</v>
      </c>
      <c r="O130" s="484"/>
      <c r="P130" s="485">
        <v>19664.576387000001</v>
      </c>
      <c r="Q130" s="505">
        <v>16213.423145000001</v>
      </c>
      <c r="R130" s="483">
        <v>4515.8363550000004</v>
      </c>
      <c r="S130" s="483">
        <v>0</v>
      </c>
      <c r="T130" s="483">
        <v>2115.779595</v>
      </c>
      <c r="U130" s="506">
        <v>12889.760412</v>
      </c>
      <c r="V130" s="507">
        <v>1571.1570959999999</v>
      </c>
      <c r="W130" s="489">
        <v>2013.013424</v>
      </c>
      <c r="X130" s="507">
        <v>4.2568849999999996</v>
      </c>
      <c r="Y130" s="508">
        <v>60.472937000000002</v>
      </c>
      <c r="Z130" s="507">
        <v>1510.09401</v>
      </c>
      <c r="AA130" s="489">
        <v>2.6933009999999999</v>
      </c>
      <c r="AB130" s="484"/>
    </row>
    <row r="131" spans="1:28" ht="12" thickBot="1">
      <c r="A131" s="490" t="s">
        <v>292</v>
      </c>
      <c r="B131" s="947"/>
      <c r="C131" s="491">
        <f t="shared" ref="C131:N131" si="28">+C124+C125+C126+C127+C128+C129+C130</f>
        <v>59154.822314000005</v>
      </c>
      <c r="D131" s="492">
        <f t="shared" si="28"/>
        <v>51386.072413000002</v>
      </c>
      <c r="E131" s="493">
        <f t="shared" si="28"/>
        <v>12915.016233000002</v>
      </c>
      <c r="F131" s="493">
        <f t="shared" si="28"/>
        <v>0</v>
      </c>
      <c r="G131" s="493">
        <f t="shared" si="28"/>
        <v>12821.186234999999</v>
      </c>
      <c r="H131" s="494">
        <f t="shared" si="28"/>
        <v>33196.572456000002</v>
      </c>
      <c r="I131" s="491">
        <f t="shared" si="28"/>
        <v>7864.3583879999987</v>
      </c>
      <c r="J131" s="493">
        <f t="shared" si="28"/>
        <v>7972.6793529999986</v>
      </c>
      <c r="K131" s="491">
        <f t="shared" si="28"/>
        <v>115.901242</v>
      </c>
      <c r="L131" s="494">
        <f t="shared" si="28"/>
        <v>1079.5243930000001</v>
      </c>
      <c r="M131" s="491">
        <f t="shared" si="28"/>
        <v>9277.7807960000009</v>
      </c>
      <c r="N131" s="493">
        <f t="shared" si="28"/>
        <v>3.6116280000000001</v>
      </c>
      <c r="O131" s="495">
        <v>22058.829448</v>
      </c>
      <c r="P131" s="491">
        <f t="shared" ref="P131:AA131" si="29">+P124+P125+P126+P127+P128+P129+P130</f>
        <v>63566.062788999996</v>
      </c>
      <c r="Q131" s="492">
        <f t="shared" si="29"/>
        <v>53059.514682000001</v>
      </c>
      <c r="R131" s="493">
        <f t="shared" si="29"/>
        <v>19919.965745999998</v>
      </c>
      <c r="S131" s="493">
        <f t="shared" si="29"/>
        <v>0</v>
      </c>
      <c r="T131" s="493">
        <f t="shared" si="29"/>
        <v>14873.102079</v>
      </c>
      <c r="U131" s="494">
        <f t="shared" si="29"/>
        <v>28570.100304</v>
      </c>
      <c r="V131" s="491">
        <f t="shared" si="29"/>
        <v>3670.8218899999997</v>
      </c>
      <c r="W131" s="493">
        <f t="shared" si="29"/>
        <v>8684.109378000001</v>
      </c>
      <c r="X131" s="491">
        <f t="shared" si="29"/>
        <v>29.259694000000003</v>
      </c>
      <c r="Y131" s="494">
        <f t="shared" si="29"/>
        <v>97.865244000000004</v>
      </c>
      <c r="Z131" s="491">
        <f t="shared" si="29"/>
        <v>8987.4951099999998</v>
      </c>
      <c r="AA131" s="493">
        <f t="shared" si="29"/>
        <v>3.1428400000000001</v>
      </c>
      <c r="AB131" s="495">
        <v>21242.459707000002</v>
      </c>
    </row>
    <row r="132" spans="1:28">
      <c r="A132" s="451" t="s">
        <v>535</v>
      </c>
      <c r="B132" s="945" t="s">
        <v>557</v>
      </c>
      <c r="C132" s="452">
        <v>0</v>
      </c>
      <c r="D132" s="453">
        <v>0</v>
      </c>
      <c r="E132" s="454">
        <v>0</v>
      </c>
      <c r="F132" s="454">
        <v>0</v>
      </c>
      <c r="G132" s="454">
        <v>0</v>
      </c>
      <c r="H132" s="455">
        <v>0</v>
      </c>
      <c r="I132" s="452">
        <v>0</v>
      </c>
      <c r="J132" s="454">
        <v>0</v>
      </c>
      <c r="K132" s="452">
        <v>0</v>
      </c>
      <c r="L132" s="455">
        <v>0</v>
      </c>
      <c r="M132" s="452">
        <v>0</v>
      </c>
      <c r="N132" s="456">
        <v>0</v>
      </c>
      <c r="O132" s="457"/>
      <c r="P132" s="458">
        <v>0</v>
      </c>
      <c r="Q132" s="496">
        <v>0</v>
      </c>
      <c r="R132" s="456">
        <v>0</v>
      </c>
      <c r="S132" s="456">
        <v>0</v>
      </c>
      <c r="T132" s="456">
        <v>0</v>
      </c>
      <c r="U132" s="497">
        <v>0</v>
      </c>
      <c r="V132" s="498">
        <v>0</v>
      </c>
      <c r="W132" s="462">
        <v>0</v>
      </c>
      <c r="X132" s="498">
        <v>0</v>
      </c>
      <c r="Y132" s="499">
        <v>0</v>
      </c>
      <c r="Z132" s="498">
        <v>0</v>
      </c>
      <c r="AA132" s="462">
        <v>0</v>
      </c>
      <c r="AB132" s="457"/>
    </row>
    <row r="133" spans="1:28">
      <c r="A133" s="463" t="s">
        <v>537</v>
      </c>
      <c r="B133" s="946"/>
      <c r="C133" s="464">
        <v>0</v>
      </c>
      <c r="D133" s="465">
        <v>0</v>
      </c>
      <c r="E133" s="466">
        <v>0</v>
      </c>
      <c r="F133" s="466">
        <v>0</v>
      </c>
      <c r="G133" s="466">
        <v>0</v>
      </c>
      <c r="H133" s="467">
        <v>0</v>
      </c>
      <c r="I133" s="464">
        <v>0</v>
      </c>
      <c r="J133" s="466">
        <v>0</v>
      </c>
      <c r="K133" s="464">
        <v>0</v>
      </c>
      <c r="L133" s="467">
        <v>0</v>
      </c>
      <c r="M133" s="464">
        <v>0</v>
      </c>
      <c r="N133" s="468">
        <v>0</v>
      </c>
      <c r="O133" s="469"/>
      <c r="P133" s="470">
        <v>0</v>
      </c>
      <c r="Q133" s="500">
        <v>0</v>
      </c>
      <c r="R133" s="468">
        <v>0</v>
      </c>
      <c r="S133" s="468">
        <v>0</v>
      </c>
      <c r="T133" s="468">
        <v>0</v>
      </c>
      <c r="U133" s="501">
        <v>0</v>
      </c>
      <c r="V133" s="502">
        <v>0</v>
      </c>
      <c r="W133" s="474">
        <v>0</v>
      </c>
      <c r="X133" s="502">
        <v>0</v>
      </c>
      <c r="Y133" s="503">
        <v>0</v>
      </c>
      <c r="Z133" s="502">
        <v>0</v>
      </c>
      <c r="AA133" s="474">
        <v>0</v>
      </c>
      <c r="AB133" s="469"/>
    </row>
    <row r="134" spans="1:28">
      <c r="A134" s="463" t="s">
        <v>538</v>
      </c>
      <c r="B134" s="946"/>
      <c r="C134" s="464">
        <v>0</v>
      </c>
      <c r="D134" s="465">
        <v>0</v>
      </c>
      <c r="E134" s="466">
        <v>0</v>
      </c>
      <c r="F134" s="466">
        <v>0</v>
      </c>
      <c r="G134" s="466">
        <v>0</v>
      </c>
      <c r="H134" s="467">
        <v>0</v>
      </c>
      <c r="I134" s="464">
        <v>0</v>
      </c>
      <c r="J134" s="475">
        <v>0</v>
      </c>
      <c r="K134" s="464">
        <v>0</v>
      </c>
      <c r="L134" s="475">
        <v>0</v>
      </c>
      <c r="M134" s="464">
        <v>0</v>
      </c>
      <c r="N134" s="468">
        <v>0</v>
      </c>
      <c r="O134" s="476"/>
      <c r="P134" s="470">
        <v>0</v>
      </c>
      <c r="Q134" s="500">
        <v>0</v>
      </c>
      <c r="R134" s="468">
        <v>0</v>
      </c>
      <c r="S134" s="468">
        <v>0</v>
      </c>
      <c r="T134" s="468">
        <v>0</v>
      </c>
      <c r="U134" s="501">
        <v>0</v>
      </c>
      <c r="V134" s="502">
        <v>0</v>
      </c>
      <c r="W134" s="504">
        <v>0</v>
      </c>
      <c r="X134" s="502">
        <v>0</v>
      </c>
      <c r="Y134" s="504">
        <v>0</v>
      </c>
      <c r="Z134" s="502">
        <v>0</v>
      </c>
      <c r="AA134" s="474">
        <v>0</v>
      </c>
      <c r="AB134" s="476"/>
    </row>
    <row r="135" spans="1:28">
      <c r="A135" s="463" t="s">
        <v>539</v>
      </c>
      <c r="B135" s="946"/>
      <c r="C135" s="464">
        <v>0</v>
      </c>
      <c r="D135" s="465">
        <v>0</v>
      </c>
      <c r="E135" s="466">
        <v>0</v>
      </c>
      <c r="F135" s="466">
        <v>0</v>
      </c>
      <c r="G135" s="466">
        <v>0</v>
      </c>
      <c r="H135" s="467">
        <v>0</v>
      </c>
      <c r="I135" s="464">
        <v>0</v>
      </c>
      <c r="J135" s="466">
        <v>0</v>
      </c>
      <c r="K135" s="464">
        <v>0</v>
      </c>
      <c r="L135" s="467">
        <v>0</v>
      </c>
      <c r="M135" s="464">
        <v>0</v>
      </c>
      <c r="N135" s="468">
        <v>0</v>
      </c>
      <c r="O135" s="469"/>
      <c r="P135" s="470">
        <v>0</v>
      </c>
      <c r="Q135" s="500">
        <v>0</v>
      </c>
      <c r="R135" s="468">
        <v>0</v>
      </c>
      <c r="S135" s="468">
        <v>0</v>
      </c>
      <c r="T135" s="468">
        <v>0</v>
      </c>
      <c r="U135" s="501">
        <v>0</v>
      </c>
      <c r="V135" s="502">
        <v>0</v>
      </c>
      <c r="W135" s="474">
        <v>0</v>
      </c>
      <c r="X135" s="502">
        <v>0</v>
      </c>
      <c r="Y135" s="503">
        <v>0</v>
      </c>
      <c r="Z135" s="502">
        <v>0</v>
      </c>
      <c r="AA135" s="474">
        <v>0</v>
      </c>
      <c r="AB135" s="469"/>
    </row>
    <row r="136" spans="1:28">
      <c r="A136" s="463" t="s">
        <v>540</v>
      </c>
      <c r="B136" s="946"/>
      <c r="C136" s="464">
        <v>0</v>
      </c>
      <c r="D136" s="465">
        <v>0</v>
      </c>
      <c r="E136" s="466">
        <v>0</v>
      </c>
      <c r="F136" s="466">
        <v>0</v>
      </c>
      <c r="G136" s="466">
        <v>0</v>
      </c>
      <c r="H136" s="467">
        <v>0</v>
      </c>
      <c r="I136" s="464">
        <v>0</v>
      </c>
      <c r="J136" s="466">
        <v>0</v>
      </c>
      <c r="K136" s="464">
        <v>0</v>
      </c>
      <c r="L136" s="467">
        <v>0</v>
      </c>
      <c r="M136" s="464">
        <v>0</v>
      </c>
      <c r="N136" s="468">
        <v>0</v>
      </c>
      <c r="O136" s="469"/>
      <c r="P136" s="470">
        <v>0</v>
      </c>
      <c r="Q136" s="500">
        <v>0</v>
      </c>
      <c r="R136" s="468">
        <v>0</v>
      </c>
      <c r="S136" s="468">
        <v>0</v>
      </c>
      <c r="T136" s="468">
        <v>0</v>
      </c>
      <c r="U136" s="501">
        <v>0</v>
      </c>
      <c r="V136" s="502">
        <v>0</v>
      </c>
      <c r="W136" s="474">
        <v>0</v>
      </c>
      <c r="X136" s="502">
        <v>0</v>
      </c>
      <c r="Y136" s="503">
        <v>0</v>
      </c>
      <c r="Z136" s="502">
        <v>0</v>
      </c>
      <c r="AA136" s="474">
        <v>0</v>
      </c>
      <c r="AB136" s="469"/>
    </row>
    <row r="137" spans="1:28">
      <c r="A137" s="463" t="s">
        <v>541</v>
      </c>
      <c r="B137" s="946"/>
      <c r="C137" s="464">
        <v>31.757683</v>
      </c>
      <c r="D137" s="465">
        <v>31.744444999999999</v>
      </c>
      <c r="E137" s="466">
        <v>0</v>
      </c>
      <c r="F137" s="466">
        <v>0</v>
      </c>
      <c r="G137" s="466">
        <v>0</v>
      </c>
      <c r="H137" s="467">
        <v>31.744444999999999</v>
      </c>
      <c r="I137" s="464">
        <v>0</v>
      </c>
      <c r="J137" s="466">
        <v>0</v>
      </c>
      <c r="K137" s="464">
        <v>0</v>
      </c>
      <c r="L137" s="467">
        <v>0</v>
      </c>
      <c r="M137" s="464">
        <v>104.545456</v>
      </c>
      <c r="N137" s="468">
        <v>5.8923999999999997E-2</v>
      </c>
      <c r="O137" s="469"/>
      <c r="P137" s="470">
        <v>32.133468000000001</v>
      </c>
      <c r="Q137" s="500">
        <v>32.130825999999999</v>
      </c>
      <c r="R137" s="468">
        <v>2.9537399999999998</v>
      </c>
      <c r="S137" s="468">
        <v>0</v>
      </c>
      <c r="T137" s="468">
        <v>0</v>
      </c>
      <c r="U137" s="501">
        <v>29.177085999999999</v>
      </c>
      <c r="V137" s="502">
        <v>0</v>
      </c>
      <c r="W137" s="474">
        <v>0</v>
      </c>
      <c r="X137" s="502">
        <v>0</v>
      </c>
      <c r="Y137" s="503">
        <v>0</v>
      </c>
      <c r="Z137" s="502">
        <v>97.575760000000002</v>
      </c>
      <c r="AA137" s="474">
        <v>1.1743999999999999E-2</v>
      </c>
      <c r="AB137" s="469"/>
    </row>
    <row r="138" spans="1:28">
      <c r="A138" s="478" t="s">
        <v>542</v>
      </c>
      <c r="B138" s="946"/>
      <c r="C138" s="479">
        <v>0</v>
      </c>
      <c r="D138" s="480">
        <v>0</v>
      </c>
      <c r="E138" s="481">
        <v>0</v>
      </c>
      <c r="F138" s="481">
        <v>0</v>
      </c>
      <c r="G138" s="481">
        <v>0</v>
      </c>
      <c r="H138" s="482">
        <v>0</v>
      </c>
      <c r="I138" s="479">
        <v>0</v>
      </c>
      <c r="J138" s="481">
        <v>0</v>
      </c>
      <c r="K138" s="479">
        <v>0</v>
      </c>
      <c r="L138" s="482">
        <v>0</v>
      </c>
      <c r="M138" s="479">
        <v>0</v>
      </c>
      <c r="N138" s="483">
        <v>0</v>
      </c>
      <c r="O138" s="484"/>
      <c r="P138" s="485">
        <v>0</v>
      </c>
      <c r="Q138" s="505">
        <v>0</v>
      </c>
      <c r="R138" s="483">
        <v>0</v>
      </c>
      <c r="S138" s="483">
        <v>0</v>
      </c>
      <c r="T138" s="483">
        <v>0</v>
      </c>
      <c r="U138" s="506">
        <v>0</v>
      </c>
      <c r="V138" s="507">
        <v>0</v>
      </c>
      <c r="W138" s="489">
        <v>0</v>
      </c>
      <c r="X138" s="507">
        <v>0</v>
      </c>
      <c r="Y138" s="508">
        <v>0</v>
      </c>
      <c r="Z138" s="507">
        <v>0</v>
      </c>
      <c r="AA138" s="489">
        <v>0</v>
      </c>
      <c r="AB138" s="484"/>
    </row>
    <row r="139" spans="1:28" ht="12" thickBot="1">
      <c r="A139" s="490" t="s">
        <v>292</v>
      </c>
      <c r="B139" s="947"/>
      <c r="C139" s="491">
        <f t="shared" ref="C139:N139" si="30">+C132+C133+C134+C135+C136+C137+C138</f>
        <v>31.757683</v>
      </c>
      <c r="D139" s="492">
        <f t="shared" si="30"/>
        <v>31.744444999999999</v>
      </c>
      <c r="E139" s="493">
        <f t="shared" si="30"/>
        <v>0</v>
      </c>
      <c r="F139" s="493">
        <f t="shared" si="30"/>
        <v>0</v>
      </c>
      <c r="G139" s="493">
        <f t="shared" si="30"/>
        <v>0</v>
      </c>
      <c r="H139" s="494">
        <f t="shared" si="30"/>
        <v>31.744444999999999</v>
      </c>
      <c r="I139" s="491">
        <f t="shared" si="30"/>
        <v>0</v>
      </c>
      <c r="J139" s="493">
        <f t="shared" si="30"/>
        <v>0</v>
      </c>
      <c r="K139" s="491">
        <f t="shared" si="30"/>
        <v>0</v>
      </c>
      <c r="L139" s="494">
        <f t="shared" si="30"/>
        <v>0</v>
      </c>
      <c r="M139" s="491">
        <f t="shared" si="30"/>
        <v>104.545456</v>
      </c>
      <c r="N139" s="493">
        <f t="shared" si="30"/>
        <v>5.8923999999999997E-2</v>
      </c>
      <c r="O139" s="495">
        <v>27.246195</v>
      </c>
      <c r="P139" s="491">
        <f t="shared" ref="P139:AA139" si="31">+P132+P133+P134+P135+P136+P137+P138</f>
        <v>32.133468000000001</v>
      </c>
      <c r="Q139" s="492">
        <f t="shared" si="31"/>
        <v>32.130825999999999</v>
      </c>
      <c r="R139" s="493">
        <f t="shared" si="31"/>
        <v>2.9537399999999998</v>
      </c>
      <c r="S139" s="493">
        <f t="shared" si="31"/>
        <v>0</v>
      </c>
      <c r="T139" s="493">
        <f t="shared" si="31"/>
        <v>0</v>
      </c>
      <c r="U139" s="494">
        <f t="shared" si="31"/>
        <v>29.177085999999999</v>
      </c>
      <c r="V139" s="491">
        <f t="shared" si="31"/>
        <v>0</v>
      </c>
      <c r="W139" s="493">
        <f t="shared" si="31"/>
        <v>0</v>
      </c>
      <c r="X139" s="491">
        <f t="shared" si="31"/>
        <v>0</v>
      </c>
      <c r="Y139" s="494">
        <f t="shared" si="31"/>
        <v>0</v>
      </c>
      <c r="Z139" s="491">
        <f t="shared" si="31"/>
        <v>97.575760000000002</v>
      </c>
      <c r="AA139" s="493">
        <f t="shared" si="31"/>
        <v>1.1743999999999999E-2</v>
      </c>
      <c r="AB139" s="495">
        <v>25.348220000000001</v>
      </c>
    </row>
    <row r="140" spans="1:28">
      <c r="A140" s="451" t="s">
        <v>535</v>
      </c>
      <c r="B140" s="945" t="s">
        <v>558</v>
      </c>
      <c r="C140" s="452">
        <v>0</v>
      </c>
      <c r="D140" s="453">
        <v>0</v>
      </c>
      <c r="E140" s="454">
        <v>0</v>
      </c>
      <c r="F140" s="454">
        <v>0</v>
      </c>
      <c r="G140" s="454">
        <v>0</v>
      </c>
      <c r="H140" s="455">
        <v>0</v>
      </c>
      <c r="I140" s="452">
        <v>0</v>
      </c>
      <c r="J140" s="454">
        <v>0</v>
      </c>
      <c r="K140" s="452">
        <v>0</v>
      </c>
      <c r="L140" s="455">
        <v>0</v>
      </c>
      <c r="M140" s="452">
        <v>0</v>
      </c>
      <c r="N140" s="456">
        <v>0</v>
      </c>
      <c r="O140" s="457"/>
      <c r="P140" s="458">
        <v>0</v>
      </c>
      <c r="Q140" s="496">
        <v>0</v>
      </c>
      <c r="R140" s="456">
        <v>0</v>
      </c>
      <c r="S140" s="456">
        <v>0</v>
      </c>
      <c r="T140" s="456">
        <v>0</v>
      </c>
      <c r="U140" s="497">
        <v>0</v>
      </c>
      <c r="V140" s="498">
        <v>0</v>
      </c>
      <c r="W140" s="462">
        <v>0</v>
      </c>
      <c r="X140" s="498">
        <v>0</v>
      </c>
      <c r="Y140" s="499">
        <v>0</v>
      </c>
      <c r="Z140" s="498">
        <v>0</v>
      </c>
      <c r="AA140" s="462">
        <v>0</v>
      </c>
      <c r="AB140" s="457"/>
    </row>
    <row r="141" spans="1:28">
      <c r="A141" s="463" t="s">
        <v>537</v>
      </c>
      <c r="B141" s="946"/>
      <c r="C141" s="464">
        <v>5.8699700000000004</v>
      </c>
      <c r="D141" s="465">
        <v>5.867788</v>
      </c>
      <c r="E141" s="466">
        <v>0</v>
      </c>
      <c r="F141" s="466">
        <v>0</v>
      </c>
      <c r="G141" s="466">
        <v>0</v>
      </c>
      <c r="H141" s="467">
        <v>5.867788</v>
      </c>
      <c r="I141" s="464">
        <v>0</v>
      </c>
      <c r="J141" s="466">
        <v>0</v>
      </c>
      <c r="K141" s="464">
        <v>0</v>
      </c>
      <c r="L141" s="467">
        <v>0</v>
      </c>
      <c r="M141" s="464">
        <v>0</v>
      </c>
      <c r="N141" s="468">
        <v>0</v>
      </c>
      <c r="O141" s="469"/>
      <c r="P141" s="470">
        <v>0</v>
      </c>
      <c r="Q141" s="500">
        <v>0</v>
      </c>
      <c r="R141" s="468">
        <v>0</v>
      </c>
      <c r="S141" s="468">
        <v>0</v>
      </c>
      <c r="T141" s="468">
        <v>0</v>
      </c>
      <c r="U141" s="501">
        <v>0</v>
      </c>
      <c r="V141" s="502">
        <v>0</v>
      </c>
      <c r="W141" s="474">
        <v>0</v>
      </c>
      <c r="X141" s="502">
        <v>0</v>
      </c>
      <c r="Y141" s="503">
        <v>0</v>
      </c>
      <c r="Z141" s="502">
        <v>0</v>
      </c>
      <c r="AA141" s="474">
        <v>0</v>
      </c>
      <c r="AB141" s="469"/>
    </row>
    <row r="142" spans="1:28">
      <c r="A142" s="463" t="s">
        <v>538</v>
      </c>
      <c r="B142" s="946"/>
      <c r="C142" s="464">
        <v>0</v>
      </c>
      <c r="D142" s="465">
        <v>0</v>
      </c>
      <c r="E142" s="466">
        <v>0</v>
      </c>
      <c r="F142" s="466">
        <v>0</v>
      </c>
      <c r="G142" s="466">
        <v>0</v>
      </c>
      <c r="H142" s="467">
        <v>0</v>
      </c>
      <c r="I142" s="464">
        <v>0</v>
      </c>
      <c r="J142" s="475">
        <v>0</v>
      </c>
      <c r="K142" s="464">
        <v>0</v>
      </c>
      <c r="L142" s="475">
        <v>0</v>
      </c>
      <c r="M142" s="464">
        <v>0</v>
      </c>
      <c r="N142" s="468">
        <v>0</v>
      </c>
      <c r="O142" s="476"/>
      <c r="P142" s="470">
        <v>0</v>
      </c>
      <c r="Q142" s="500">
        <v>0</v>
      </c>
      <c r="R142" s="468">
        <v>0</v>
      </c>
      <c r="S142" s="468">
        <v>0</v>
      </c>
      <c r="T142" s="468">
        <v>0</v>
      </c>
      <c r="U142" s="501">
        <v>0</v>
      </c>
      <c r="V142" s="502">
        <v>0</v>
      </c>
      <c r="W142" s="504">
        <v>0</v>
      </c>
      <c r="X142" s="502">
        <v>0</v>
      </c>
      <c r="Y142" s="504">
        <v>0</v>
      </c>
      <c r="Z142" s="502">
        <v>0</v>
      </c>
      <c r="AA142" s="474">
        <v>0</v>
      </c>
      <c r="AB142" s="476"/>
    </row>
    <row r="143" spans="1:28">
      <c r="A143" s="463" t="s">
        <v>539</v>
      </c>
      <c r="B143" s="946"/>
      <c r="C143" s="464">
        <v>0</v>
      </c>
      <c r="D143" s="465">
        <v>0</v>
      </c>
      <c r="E143" s="466">
        <v>0</v>
      </c>
      <c r="F143" s="466">
        <v>0</v>
      </c>
      <c r="G143" s="466">
        <v>0</v>
      </c>
      <c r="H143" s="467">
        <v>0</v>
      </c>
      <c r="I143" s="464">
        <v>0</v>
      </c>
      <c r="J143" s="466">
        <v>0</v>
      </c>
      <c r="K143" s="464">
        <v>0</v>
      </c>
      <c r="L143" s="467">
        <v>0</v>
      </c>
      <c r="M143" s="464">
        <v>0</v>
      </c>
      <c r="N143" s="468">
        <v>0</v>
      </c>
      <c r="O143" s="469"/>
      <c r="P143" s="470">
        <v>0</v>
      </c>
      <c r="Q143" s="500">
        <v>0</v>
      </c>
      <c r="R143" s="468">
        <v>0</v>
      </c>
      <c r="S143" s="468">
        <v>0</v>
      </c>
      <c r="T143" s="468">
        <v>0</v>
      </c>
      <c r="U143" s="501">
        <v>0</v>
      </c>
      <c r="V143" s="502">
        <v>0</v>
      </c>
      <c r="W143" s="474">
        <v>0</v>
      </c>
      <c r="X143" s="502">
        <v>0</v>
      </c>
      <c r="Y143" s="503">
        <v>0</v>
      </c>
      <c r="Z143" s="502">
        <v>0</v>
      </c>
      <c r="AA143" s="474">
        <v>0</v>
      </c>
      <c r="AB143" s="469"/>
    </row>
    <row r="144" spans="1:28">
      <c r="A144" s="463" t="s">
        <v>540</v>
      </c>
      <c r="B144" s="946"/>
      <c r="C144" s="464">
        <v>0</v>
      </c>
      <c r="D144" s="465">
        <v>0</v>
      </c>
      <c r="E144" s="466">
        <v>0</v>
      </c>
      <c r="F144" s="466">
        <v>0</v>
      </c>
      <c r="G144" s="466">
        <v>0</v>
      </c>
      <c r="H144" s="467">
        <v>0</v>
      </c>
      <c r="I144" s="464">
        <v>0</v>
      </c>
      <c r="J144" s="466">
        <v>0</v>
      </c>
      <c r="K144" s="464">
        <v>0</v>
      </c>
      <c r="L144" s="467">
        <v>0</v>
      </c>
      <c r="M144" s="464">
        <v>0</v>
      </c>
      <c r="N144" s="468">
        <v>0</v>
      </c>
      <c r="O144" s="469"/>
      <c r="P144" s="470">
        <v>0</v>
      </c>
      <c r="Q144" s="500">
        <v>0</v>
      </c>
      <c r="R144" s="468">
        <v>0</v>
      </c>
      <c r="S144" s="468">
        <v>0</v>
      </c>
      <c r="T144" s="468">
        <v>0</v>
      </c>
      <c r="U144" s="501">
        <v>0</v>
      </c>
      <c r="V144" s="502">
        <v>0</v>
      </c>
      <c r="W144" s="474">
        <v>0</v>
      </c>
      <c r="X144" s="502">
        <v>0</v>
      </c>
      <c r="Y144" s="503">
        <v>0</v>
      </c>
      <c r="Z144" s="502">
        <v>0</v>
      </c>
      <c r="AA144" s="474">
        <v>0</v>
      </c>
      <c r="AB144" s="469"/>
    </row>
    <row r="145" spans="1:28">
      <c r="A145" s="463" t="s">
        <v>541</v>
      </c>
      <c r="B145" s="946"/>
      <c r="C145" s="464">
        <v>0</v>
      </c>
      <c r="D145" s="465">
        <v>0</v>
      </c>
      <c r="E145" s="466">
        <v>0</v>
      </c>
      <c r="F145" s="466">
        <v>0</v>
      </c>
      <c r="G145" s="466">
        <v>0</v>
      </c>
      <c r="H145" s="467">
        <v>0</v>
      </c>
      <c r="I145" s="464">
        <v>0</v>
      </c>
      <c r="J145" s="466">
        <v>0</v>
      </c>
      <c r="K145" s="464">
        <v>0</v>
      </c>
      <c r="L145" s="467">
        <v>0</v>
      </c>
      <c r="M145" s="464">
        <v>0</v>
      </c>
      <c r="N145" s="468">
        <v>0</v>
      </c>
      <c r="O145" s="469"/>
      <c r="P145" s="470">
        <v>0</v>
      </c>
      <c r="Q145" s="500">
        <v>0</v>
      </c>
      <c r="R145" s="468">
        <v>0</v>
      </c>
      <c r="S145" s="468">
        <v>0</v>
      </c>
      <c r="T145" s="468">
        <v>0</v>
      </c>
      <c r="U145" s="501">
        <v>0</v>
      </c>
      <c r="V145" s="502">
        <v>0</v>
      </c>
      <c r="W145" s="474">
        <v>0</v>
      </c>
      <c r="X145" s="502">
        <v>0</v>
      </c>
      <c r="Y145" s="503">
        <v>0</v>
      </c>
      <c r="Z145" s="502">
        <v>0</v>
      </c>
      <c r="AA145" s="474">
        <v>0</v>
      </c>
      <c r="AB145" s="469"/>
    </row>
    <row r="146" spans="1:28">
      <c r="A146" s="478" t="s">
        <v>542</v>
      </c>
      <c r="B146" s="946"/>
      <c r="C146" s="479">
        <v>0</v>
      </c>
      <c r="D146" s="480">
        <v>0</v>
      </c>
      <c r="E146" s="481">
        <v>0</v>
      </c>
      <c r="F146" s="481">
        <v>0</v>
      </c>
      <c r="G146" s="481">
        <v>0</v>
      </c>
      <c r="H146" s="482">
        <v>0</v>
      </c>
      <c r="I146" s="479">
        <v>0</v>
      </c>
      <c r="J146" s="481">
        <v>0</v>
      </c>
      <c r="K146" s="479">
        <v>0</v>
      </c>
      <c r="L146" s="482">
        <v>0</v>
      </c>
      <c r="M146" s="479">
        <v>0</v>
      </c>
      <c r="N146" s="483">
        <v>0</v>
      </c>
      <c r="O146" s="484"/>
      <c r="P146" s="485">
        <v>0</v>
      </c>
      <c r="Q146" s="505">
        <v>0</v>
      </c>
      <c r="R146" s="483">
        <v>0</v>
      </c>
      <c r="S146" s="483">
        <v>0</v>
      </c>
      <c r="T146" s="483">
        <v>0</v>
      </c>
      <c r="U146" s="506">
        <v>0</v>
      </c>
      <c r="V146" s="507">
        <v>0</v>
      </c>
      <c r="W146" s="489">
        <v>0</v>
      </c>
      <c r="X146" s="507">
        <v>0</v>
      </c>
      <c r="Y146" s="508">
        <v>0</v>
      </c>
      <c r="Z146" s="507">
        <v>0</v>
      </c>
      <c r="AA146" s="489">
        <v>0</v>
      </c>
      <c r="AB146" s="484"/>
    </row>
    <row r="147" spans="1:28" ht="12" thickBot="1">
      <c r="A147" s="490" t="s">
        <v>292</v>
      </c>
      <c r="B147" s="947"/>
      <c r="C147" s="491">
        <f t="shared" ref="C147:N147" si="32">+C140+C141+C142+C143+C144+C145+C146</f>
        <v>5.8699700000000004</v>
      </c>
      <c r="D147" s="492">
        <f t="shared" si="32"/>
        <v>5.867788</v>
      </c>
      <c r="E147" s="493">
        <f t="shared" si="32"/>
        <v>0</v>
      </c>
      <c r="F147" s="493">
        <f t="shared" si="32"/>
        <v>0</v>
      </c>
      <c r="G147" s="493">
        <f t="shared" si="32"/>
        <v>0</v>
      </c>
      <c r="H147" s="494">
        <f t="shared" si="32"/>
        <v>5.867788</v>
      </c>
      <c r="I147" s="491">
        <f t="shared" si="32"/>
        <v>0</v>
      </c>
      <c r="J147" s="493">
        <f t="shared" si="32"/>
        <v>0</v>
      </c>
      <c r="K147" s="491">
        <f t="shared" si="32"/>
        <v>0</v>
      </c>
      <c r="L147" s="494">
        <f t="shared" si="32"/>
        <v>0</v>
      </c>
      <c r="M147" s="491">
        <f t="shared" si="32"/>
        <v>0</v>
      </c>
      <c r="N147" s="493">
        <f t="shared" si="32"/>
        <v>0</v>
      </c>
      <c r="O147" s="495">
        <v>1.1735580000000001</v>
      </c>
      <c r="P147" s="491">
        <f t="shared" ref="P147:AA147" si="33">+P140+P141+P142+P143+P144+P145+P146</f>
        <v>0</v>
      </c>
      <c r="Q147" s="492">
        <f t="shared" si="33"/>
        <v>0</v>
      </c>
      <c r="R147" s="493">
        <f t="shared" si="33"/>
        <v>0</v>
      </c>
      <c r="S147" s="493">
        <f t="shared" si="33"/>
        <v>0</v>
      </c>
      <c r="T147" s="493">
        <f t="shared" si="33"/>
        <v>0</v>
      </c>
      <c r="U147" s="494">
        <f t="shared" si="33"/>
        <v>0</v>
      </c>
      <c r="V147" s="491">
        <f t="shared" si="33"/>
        <v>0</v>
      </c>
      <c r="W147" s="493">
        <f t="shared" si="33"/>
        <v>0</v>
      </c>
      <c r="X147" s="491">
        <f t="shared" si="33"/>
        <v>0</v>
      </c>
      <c r="Y147" s="494">
        <f t="shared" si="33"/>
        <v>0</v>
      </c>
      <c r="Z147" s="491">
        <f t="shared" si="33"/>
        <v>0</v>
      </c>
      <c r="AA147" s="493">
        <f t="shared" si="33"/>
        <v>0</v>
      </c>
      <c r="AB147" s="495">
        <v>0</v>
      </c>
    </row>
    <row r="148" spans="1:28">
      <c r="A148" s="451" t="s">
        <v>535</v>
      </c>
      <c r="B148" s="945" t="s">
        <v>559</v>
      </c>
      <c r="C148" s="452">
        <v>32.203353999999997</v>
      </c>
      <c r="D148" s="453">
        <v>32.132697999999998</v>
      </c>
      <c r="E148" s="454">
        <v>30.023499999999999</v>
      </c>
      <c r="F148" s="454">
        <v>0</v>
      </c>
      <c r="G148" s="454">
        <v>2.1798540000000002</v>
      </c>
      <c r="H148" s="455">
        <v>0</v>
      </c>
      <c r="I148" s="452">
        <v>0</v>
      </c>
      <c r="J148" s="454">
        <v>0</v>
      </c>
      <c r="K148" s="452">
        <v>0</v>
      </c>
      <c r="L148" s="455">
        <v>0</v>
      </c>
      <c r="M148" s="452">
        <v>0</v>
      </c>
      <c r="N148" s="456">
        <v>0</v>
      </c>
      <c r="O148" s="457"/>
      <c r="P148" s="458">
        <v>7.0332239999999997</v>
      </c>
      <c r="Q148" s="496">
        <v>7.0332239999999997</v>
      </c>
      <c r="R148" s="456">
        <v>4.85337</v>
      </c>
      <c r="S148" s="456">
        <v>0</v>
      </c>
      <c r="T148" s="456">
        <v>2.1798540000000002</v>
      </c>
      <c r="U148" s="497">
        <v>0</v>
      </c>
      <c r="V148" s="498">
        <v>0</v>
      </c>
      <c r="W148" s="462">
        <v>0</v>
      </c>
      <c r="X148" s="498">
        <v>7.8872530000000003</v>
      </c>
      <c r="Y148" s="499">
        <v>500</v>
      </c>
      <c r="Z148" s="498">
        <v>0</v>
      </c>
      <c r="AA148" s="462">
        <v>0</v>
      </c>
      <c r="AB148" s="457"/>
    </row>
    <row r="149" spans="1:28">
      <c r="A149" s="463" t="s">
        <v>537</v>
      </c>
      <c r="B149" s="946"/>
      <c r="C149" s="464">
        <v>16.512815</v>
      </c>
      <c r="D149" s="465">
        <v>16.512815</v>
      </c>
      <c r="E149" s="466">
        <v>16.512815</v>
      </c>
      <c r="F149" s="466">
        <v>0</v>
      </c>
      <c r="G149" s="466">
        <v>0</v>
      </c>
      <c r="H149" s="467">
        <v>0</v>
      </c>
      <c r="I149" s="464">
        <v>0</v>
      </c>
      <c r="J149" s="466">
        <v>0</v>
      </c>
      <c r="K149" s="464">
        <v>0</v>
      </c>
      <c r="L149" s="467">
        <v>0</v>
      </c>
      <c r="M149" s="464">
        <v>0</v>
      </c>
      <c r="N149" s="468">
        <v>0</v>
      </c>
      <c r="O149" s="469"/>
      <c r="P149" s="470">
        <v>14.406098999999999</v>
      </c>
      <c r="Q149" s="500">
        <v>14.406098999999999</v>
      </c>
      <c r="R149" s="468">
        <v>14.406098999999999</v>
      </c>
      <c r="S149" s="468">
        <v>0</v>
      </c>
      <c r="T149" s="468">
        <v>0</v>
      </c>
      <c r="U149" s="501">
        <v>0</v>
      </c>
      <c r="V149" s="502">
        <v>1.7688569999999999</v>
      </c>
      <c r="W149" s="474">
        <v>68.75</v>
      </c>
      <c r="X149" s="502">
        <v>0</v>
      </c>
      <c r="Y149" s="503">
        <v>0</v>
      </c>
      <c r="Z149" s="502">
        <v>0</v>
      </c>
      <c r="AA149" s="474">
        <v>0</v>
      </c>
      <c r="AB149" s="469"/>
    </row>
    <row r="150" spans="1:28">
      <c r="A150" s="463" t="s">
        <v>538</v>
      </c>
      <c r="B150" s="946"/>
      <c r="C150" s="464">
        <v>0</v>
      </c>
      <c r="D150" s="465">
        <v>0</v>
      </c>
      <c r="E150" s="466">
        <v>0</v>
      </c>
      <c r="F150" s="466">
        <v>0</v>
      </c>
      <c r="G150" s="466">
        <v>0</v>
      </c>
      <c r="H150" s="467">
        <v>0</v>
      </c>
      <c r="I150" s="464">
        <v>0</v>
      </c>
      <c r="J150" s="475">
        <v>0</v>
      </c>
      <c r="K150" s="464">
        <v>0</v>
      </c>
      <c r="L150" s="475">
        <v>0</v>
      </c>
      <c r="M150" s="464">
        <v>0</v>
      </c>
      <c r="N150" s="468">
        <v>0</v>
      </c>
      <c r="O150" s="476"/>
      <c r="P150" s="470">
        <v>5.0369999999999998E-2</v>
      </c>
      <c r="Q150" s="500">
        <v>5.0369999999999998E-2</v>
      </c>
      <c r="R150" s="468">
        <v>5.0369999999999998E-2</v>
      </c>
      <c r="S150" s="468">
        <v>0</v>
      </c>
      <c r="T150" s="468">
        <v>0</v>
      </c>
      <c r="U150" s="501">
        <v>0</v>
      </c>
      <c r="V150" s="502">
        <v>0</v>
      </c>
      <c r="W150" s="504">
        <v>0</v>
      </c>
      <c r="X150" s="502">
        <v>0</v>
      </c>
      <c r="Y150" s="504">
        <v>0</v>
      </c>
      <c r="Z150" s="502">
        <v>0</v>
      </c>
      <c r="AA150" s="474">
        <v>0</v>
      </c>
      <c r="AB150" s="476"/>
    </row>
    <row r="151" spans="1:28">
      <c r="A151" s="463" t="s">
        <v>539</v>
      </c>
      <c r="B151" s="946"/>
      <c r="C151" s="464">
        <v>3.0468000000000002</v>
      </c>
      <c r="D151" s="465">
        <v>3.0468000000000002</v>
      </c>
      <c r="E151" s="466">
        <v>0</v>
      </c>
      <c r="F151" s="466">
        <v>0</v>
      </c>
      <c r="G151" s="466">
        <v>3.0468000000000002</v>
      </c>
      <c r="H151" s="467">
        <v>0</v>
      </c>
      <c r="I151" s="464">
        <v>0</v>
      </c>
      <c r="J151" s="466">
        <v>0</v>
      </c>
      <c r="K151" s="464">
        <v>0</v>
      </c>
      <c r="L151" s="467">
        <v>0</v>
      </c>
      <c r="M151" s="464">
        <v>0</v>
      </c>
      <c r="N151" s="468">
        <v>0</v>
      </c>
      <c r="O151" s="469"/>
      <c r="P151" s="470">
        <v>0</v>
      </c>
      <c r="Q151" s="500">
        <v>0</v>
      </c>
      <c r="R151" s="468">
        <v>0</v>
      </c>
      <c r="S151" s="468">
        <v>0</v>
      </c>
      <c r="T151" s="468">
        <v>0</v>
      </c>
      <c r="U151" s="501">
        <v>0</v>
      </c>
      <c r="V151" s="502">
        <v>32.206539999999997</v>
      </c>
      <c r="W151" s="474">
        <v>69.925995</v>
      </c>
      <c r="X151" s="502">
        <v>0</v>
      </c>
      <c r="Y151" s="503">
        <v>0</v>
      </c>
      <c r="Z151" s="502">
        <v>0</v>
      </c>
      <c r="AA151" s="474">
        <v>0</v>
      </c>
      <c r="AB151" s="469"/>
    </row>
    <row r="152" spans="1:28">
      <c r="A152" s="463" t="s">
        <v>540</v>
      </c>
      <c r="B152" s="946"/>
      <c r="C152" s="464">
        <v>92.860806999999994</v>
      </c>
      <c r="D152" s="465">
        <v>92.860052999999994</v>
      </c>
      <c r="E152" s="466">
        <v>21.143450000000001</v>
      </c>
      <c r="F152" s="466">
        <v>0</v>
      </c>
      <c r="G152" s="466">
        <v>71.716603000000006</v>
      </c>
      <c r="H152" s="467">
        <v>0</v>
      </c>
      <c r="I152" s="464">
        <v>0</v>
      </c>
      <c r="J152" s="466">
        <v>0</v>
      </c>
      <c r="K152" s="464">
        <v>0</v>
      </c>
      <c r="L152" s="467">
        <v>0</v>
      </c>
      <c r="M152" s="464">
        <v>0</v>
      </c>
      <c r="N152" s="468">
        <v>0</v>
      </c>
      <c r="O152" s="469"/>
      <c r="P152" s="470">
        <v>39.446710000000003</v>
      </c>
      <c r="Q152" s="500">
        <v>39.446710000000003</v>
      </c>
      <c r="R152" s="468">
        <v>39.446710000000003</v>
      </c>
      <c r="S152" s="468">
        <v>0</v>
      </c>
      <c r="T152" s="468">
        <v>0</v>
      </c>
      <c r="U152" s="501">
        <v>0</v>
      </c>
      <c r="V152" s="502">
        <v>7.8569129999999996</v>
      </c>
      <c r="W152" s="474">
        <v>93.291296000000003</v>
      </c>
      <c r="X152" s="502">
        <v>0</v>
      </c>
      <c r="Y152" s="503">
        <v>0</v>
      </c>
      <c r="Z152" s="502">
        <v>0</v>
      </c>
      <c r="AA152" s="474">
        <v>0</v>
      </c>
      <c r="AB152" s="469"/>
    </row>
    <row r="153" spans="1:28">
      <c r="A153" s="463" t="s">
        <v>541</v>
      </c>
      <c r="B153" s="946"/>
      <c r="C153" s="464">
        <v>134.43159800000001</v>
      </c>
      <c r="D153" s="465">
        <v>134.43084500000001</v>
      </c>
      <c r="E153" s="466">
        <v>0</v>
      </c>
      <c r="F153" s="466">
        <v>0</v>
      </c>
      <c r="G153" s="466">
        <v>134.43084500000001</v>
      </c>
      <c r="H153" s="467">
        <v>0</v>
      </c>
      <c r="I153" s="464">
        <v>0</v>
      </c>
      <c r="J153" s="466">
        <v>0</v>
      </c>
      <c r="K153" s="464">
        <v>0</v>
      </c>
      <c r="L153" s="467">
        <v>0</v>
      </c>
      <c r="M153" s="464">
        <v>0</v>
      </c>
      <c r="N153" s="468">
        <v>0</v>
      </c>
      <c r="O153" s="469"/>
      <c r="P153" s="470">
        <v>131.302224</v>
      </c>
      <c r="Q153" s="500">
        <v>131.30126300000001</v>
      </c>
      <c r="R153" s="468">
        <v>5.9416909999999996</v>
      </c>
      <c r="S153" s="468">
        <v>0</v>
      </c>
      <c r="T153" s="468">
        <v>125.359572</v>
      </c>
      <c r="U153" s="501">
        <v>0</v>
      </c>
      <c r="V153" s="502">
        <v>160.723131</v>
      </c>
      <c r="W153" s="474">
        <v>818.05951900000002</v>
      </c>
      <c r="X153" s="502">
        <v>1021.159886</v>
      </c>
      <c r="Y153" s="503">
        <v>1799.7795639999999</v>
      </c>
      <c r="Z153" s="502">
        <v>0</v>
      </c>
      <c r="AA153" s="474">
        <v>0</v>
      </c>
      <c r="AB153" s="469"/>
    </row>
    <row r="154" spans="1:28">
      <c r="A154" s="478" t="s">
        <v>542</v>
      </c>
      <c r="B154" s="946"/>
      <c r="C154" s="479">
        <v>159.67767499999999</v>
      </c>
      <c r="D154" s="480">
        <v>159.67341999999999</v>
      </c>
      <c r="E154" s="481">
        <v>75.920112000000003</v>
      </c>
      <c r="F154" s="481">
        <v>0</v>
      </c>
      <c r="G154" s="481">
        <v>83.757563000000005</v>
      </c>
      <c r="H154" s="482">
        <v>0</v>
      </c>
      <c r="I154" s="479">
        <v>0</v>
      </c>
      <c r="J154" s="481">
        <v>0</v>
      </c>
      <c r="K154" s="479">
        <v>0</v>
      </c>
      <c r="L154" s="482">
        <v>0</v>
      </c>
      <c r="M154" s="479">
        <v>4</v>
      </c>
      <c r="N154" s="483">
        <v>0</v>
      </c>
      <c r="O154" s="484"/>
      <c r="P154" s="485">
        <v>540.88255900000001</v>
      </c>
      <c r="Q154" s="505">
        <v>540.88255900000001</v>
      </c>
      <c r="R154" s="483">
        <v>540.88255900000001</v>
      </c>
      <c r="S154" s="483">
        <v>0</v>
      </c>
      <c r="T154" s="483">
        <v>0</v>
      </c>
      <c r="U154" s="506">
        <v>0</v>
      </c>
      <c r="V154" s="507">
        <v>801.88404800000001</v>
      </c>
      <c r="W154" s="489">
        <v>3341.3999159999998</v>
      </c>
      <c r="X154" s="507">
        <v>260.91004299999997</v>
      </c>
      <c r="Y154" s="508">
        <v>800</v>
      </c>
      <c r="Z154" s="507">
        <v>4</v>
      </c>
      <c r="AA154" s="489">
        <v>0</v>
      </c>
      <c r="AB154" s="484"/>
    </row>
    <row r="155" spans="1:28" ht="12" thickBot="1">
      <c r="A155" s="490" t="s">
        <v>292</v>
      </c>
      <c r="B155" s="947"/>
      <c r="C155" s="491">
        <f t="shared" ref="C155:N155" si="34">+C148+C149+C150+C151+C152+C153+C154</f>
        <v>438.73304900000005</v>
      </c>
      <c r="D155" s="492">
        <f t="shared" si="34"/>
        <v>438.65663099999995</v>
      </c>
      <c r="E155" s="493">
        <f t="shared" si="34"/>
        <v>143.59987699999999</v>
      </c>
      <c r="F155" s="493">
        <f t="shared" si="34"/>
        <v>0</v>
      </c>
      <c r="G155" s="493">
        <f t="shared" si="34"/>
        <v>295.131665</v>
      </c>
      <c r="H155" s="494">
        <f t="shared" si="34"/>
        <v>0</v>
      </c>
      <c r="I155" s="491">
        <f t="shared" si="34"/>
        <v>0</v>
      </c>
      <c r="J155" s="493">
        <f t="shared" si="34"/>
        <v>0</v>
      </c>
      <c r="K155" s="491">
        <f t="shared" si="34"/>
        <v>0</v>
      </c>
      <c r="L155" s="494">
        <f t="shared" si="34"/>
        <v>0</v>
      </c>
      <c r="M155" s="491">
        <f t="shared" si="34"/>
        <v>4</v>
      </c>
      <c r="N155" s="493">
        <f t="shared" si="34"/>
        <v>0</v>
      </c>
      <c r="O155" s="495">
        <v>25.769314000000001</v>
      </c>
      <c r="P155" s="491">
        <f t="shared" ref="P155:AA155" si="35">+P148+P149+P150+P151+P152+P153+P154</f>
        <v>733.12118600000008</v>
      </c>
      <c r="Q155" s="492">
        <f t="shared" si="35"/>
        <v>733.120225</v>
      </c>
      <c r="R155" s="493">
        <f t="shared" si="35"/>
        <v>605.58079900000007</v>
      </c>
      <c r="S155" s="493">
        <f t="shared" si="35"/>
        <v>0</v>
      </c>
      <c r="T155" s="493">
        <f t="shared" si="35"/>
        <v>127.53942600000001</v>
      </c>
      <c r="U155" s="494">
        <f t="shared" si="35"/>
        <v>0</v>
      </c>
      <c r="V155" s="491">
        <f t="shared" si="35"/>
        <v>1004.439489</v>
      </c>
      <c r="W155" s="493">
        <f t="shared" si="35"/>
        <v>4391.4267259999997</v>
      </c>
      <c r="X155" s="491">
        <f t="shared" si="35"/>
        <v>1289.9571820000001</v>
      </c>
      <c r="Y155" s="494">
        <f t="shared" si="35"/>
        <v>3099.7795639999999</v>
      </c>
      <c r="Z155" s="491">
        <f t="shared" si="35"/>
        <v>4</v>
      </c>
      <c r="AA155" s="493">
        <f t="shared" si="35"/>
        <v>0</v>
      </c>
      <c r="AB155" s="495">
        <v>24.439257999999999</v>
      </c>
    </row>
    <row r="156" spans="1:28">
      <c r="A156" s="451" t="s">
        <v>535</v>
      </c>
      <c r="B156" s="945" t="s">
        <v>560</v>
      </c>
      <c r="C156" s="513">
        <v>0</v>
      </c>
      <c r="D156" s="514">
        <v>0</v>
      </c>
      <c r="E156" s="515">
        <v>0</v>
      </c>
      <c r="F156" s="515">
        <v>0</v>
      </c>
      <c r="G156" s="515">
        <v>0</v>
      </c>
      <c r="H156" s="516">
        <v>0</v>
      </c>
      <c r="I156" s="513">
        <v>0</v>
      </c>
      <c r="J156" s="515">
        <v>0</v>
      </c>
      <c r="K156" s="513">
        <v>0</v>
      </c>
      <c r="L156" s="516">
        <v>0</v>
      </c>
      <c r="M156" s="513">
        <v>0</v>
      </c>
      <c r="N156" s="517">
        <v>0</v>
      </c>
      <c r="O156" s="518"/>
      <c r="P156" s="519">
        <v>0</v>
      </c>
      <c r="Q156" s="520">
        <v>0</v>
      </c>
      <c r="R156" s="517">
        <v>0</v>
      </c>
      <c r="S156" s="517">
        <v>0</v>
      </c>
      <c r="T156" s="517">
        <v>0</v>
      </c>
      <c r="U156" s="521">
        <v>0</v>
      </c>
      <c r="V156" s="522">
        <v>0</v>
      </c>
      <c r="W156" s="523">
        <v>0</v>
      </c>
      <c r="X156" s="522">
        <v>0</v>
      </c>
      <c r="Y156" s="524">
        <v>0</v>
      </c>
      <c r="Z156" s="522">
        <v>0</v>
      </c>
      <c r="AA156" s="523">
        <v>0</v>
      </c>
      <c r="AB156" s="518"/>
    </row>
    <row r="157" spans="1:28">
      <c r="A157" s="463" t="s">
        <v>537</v>
      </c>
      <c r="B157" s="946"/>
      <c r="C157" s="525">
        <v>0</v>
      </c>
      <c r="D157" s="526">
        <v>0</v>
      </c>
      <c r="E157" s="527">
        <v>0</v>
      </c>
      <c r="F157" s="527">
        <v>0</v>
      </c>
      <c r="G157" s="527">
        <v>0</v>
      </c>
      <c r="H157" s="528">
        <v>0</v>
      </c>
      <c r="I157" s="525">
        <v>0</v>
      </c>
      <c r="J157" s="527">
        <v>0</v>
      </c>
      <c r="K157" s="525">
        <v>0</v>
      </c>
      <c r="L157" s="528">
        <v>0</v>
      </c>
      <c r="M157" s="525">
        <v>0</v>
      </c>
      <c r="N157" s="529">
        <v>0</v>
      </c>
      <c r="O157" s="530"/>
      <c r="P157" s="531">
        <v>0</v>
      </c>
      <c r="Q157" s="532">
        <v>0</v>
      </c>
      <c r="R157" s="529">
        <v>0</v>
      </c>
      <c r="S157" s="529">
        <v>0</v>
      </c>
      <c r="T157" s="529">
        <v>0</v>
      </c>
      <c r="U157" s="533">
        <v>0</v>
      </c>
      <c r="V157" s="534">
        <v>0</v>
      </c>
      <c r="W157" s="535">
        <v>0</v>
      </c>
      <c r="X157" s="534">
        <v>0</v>
      </c>
      <c r="Y157" s="536">
        <v>0</v>
      </c>
      <c r="Z157" s="534">
        <v>0</v>
      </c>
      <c r="AA157" s="535">
        <v>0</v>
      </c>
      <c r="AB157" s="530"/>
    </row>
    <row r="158" spans="1:28">
      <c r="A158" s="463" t="s">
        <v>538</v>
      </c>
      <c r="B158" s="946"/>
      <c r="C158" s="525">
        <v>0</v>
      </c>
      <c r="D158" s="526">
        <v>0</v>
      </c>
      <c r="E158" s="527">
        <v>0</v>
      </c>
      <c r="F158" s="527">
        <v>0</v>
      </c>
      <c r="G158" s="527">
        <v>0</v>
      </c>
      <c r="H158" s="528">
        <v>0</v>
      </c>
      <c r="I158" s="525">
        <v>0</v>
      </c>
      <c r="J158" s="537">
        <v>0</v>
      </c>
      <c r="K158" s="525">
        <v>0</v>
      </c>
      <c r="L158" s="537">
        <v>0</v>
      </c>
      <c r="M158" s="525">
        <v>0</v>
      </c>
      <c r="N158" s="529">
        <v>0</v>
      </c>
      <c r="O158" s="538"/>
      <c r="P158" s="531">
        <v>0</v>
      </c>
      <c r="Q158" s="532">
        <v>0</v>
      </c>
      <c r="R158" s="529">
        <v>0</v>
      </c>
      <c r="S158" s="529">
        <v>0</v>
      </c>
      <c r="T158" s="529">
        <v>0</v>
      </c>
      <c r="U158" s="533">
        <v>0</v>
      </c>
      <c r="V158" s="534">
        <v>0</v>
      </c>
      <c r="W158" s="539">
        <v>0</v>
      </c>
      <c r="X158" s="534">
        <v>0</v>
      </c>
      <c r="Y158" s="539">
        <v>0</v>
      </c>
      <c r="Z158" s="534">
        <v>0</v>
      </c>
      <c r="AA158" s="535">
        <v>0</v>
      </c>
      <c r="AB158" s="538"/>
    </row>
    <row r="159" spans="1:28">
      <c r="A159" s="463" t="s">
        <v>539</v>
      </c>
      <c r="B159" s="946"/>
      <c r="C159" s="525">
        <v>0</v>
      </c>
      <c r="D159" s="526">
        <v>0</v>
      </c>
      <c r="E159" s="527">
        <v>0</v>
      </c>
      <c r="F159" s="527">
        <v>0</v>
      </c>
      <c r="G159" s="527">
        <v>0</v>
      </c>
      <c r="H159" s="528">
        <v>0</v>
      </c>
      <c r="I159" s="525">
        <v>0</v>
      </c>
      <c r="J159" s="527">
        <v>0</v>
      </c>
      <c r="K159" s="525">
        <v>0</v>
      </c>
      <c r="L159" s="528">
        <v>0</v>
      </c>
      <c r="M159" s="525">
        <v>0</v>
      </c>
      <c r="N159" s="529">
        <v>0</v>
      </c>
      <c r="O159" s="530"/>
      <c r="P159" s="531">
        <v>0</v>
      </c>
      <c r="Q159" s="532">
        <v>0</v>
      </c>
      <c r="R159" s="529">
        <v>0</v>
      </c>
      <c r="S159" s="529">
        <v>0</v>
      </c>
      <c r="T159" s="529">
        <v>0</v>
      </c>
      <c r="U159" s="533">
        <v>0</v>
      </c>
      <c r="V159" s="534">
        <v>0</v>
      </c>
      <c r="W159" s="535">
        <v>0</v>
      </c>
      <c r="X159" s="534">
        <v>0</v>
      </c>
      <c r="Y159" s="536">
        <v>0</v>
      </c>
      <c r="Z159" s="534">
        <v>0</v>
      </c>
      <c r="AA159" s="535">
        <v>0</v>
      </c>
      <c r="AB159" s="530"/>
    </row>
    <row r="160" spans="1:28">
      <c r="A160" s="463" t="s">
        <v>540</v>
      </c>
      <c r="B160" s="946"/>
      <c r="C160" s="525">
        <v>0</v>
      </c>
      <c r="D160" s="526">
        <v>0</v>
      </c>
      <c r="E160" s="527">
        <v>0</v>
      </c>
      <c r="F160" s="527">
        <v>0</v>
      </c>
      <c r="G160" s="527">
        <v>0</v>
      </c>
      <c r="H160" s="528">
        <v>0</v>
      </c>
      <c r="I160" s="525">
        <v>0</v>
      </c>
      <c r="J160" s="527">
        <v>0</v>
      </c>
      <c r="K160" s="525">
        <v>0</v>
      </c>
      <c r="L160" s="528">
        <v>0</v>
      </c>
      <c r="M160" s="525">
        <v>0</v>
      </c>
      <c r="N160" s="529">
        <v>0</v>
      </c>
      <c r="O160" s="530"/>
      <c r="P160" s="531">
        <v>0</v>
      </c>
      <c r="Q160" s="532">
        <v>0</v>
      </c>
      <c r="R160" s="529">
        <v>0</v>
      </c>
      <c r="S160" s="529">
        <v>0</v>
      </c>
      <c r="T160" s="529">
        <v>0</v>
      </c>
      <c r="U160" s="533">
        <v>0</v>
      </c>
      <c r="V160" s="534">
        <v>0</v>
      </c>
      <c r="W160" s="535">
        <v>0</v>
      </c>
      <c r="X160" s="534">
        <v>0</v>
      </c>
      <c r="Y160" s="536">
        <v>0</v>
      </c>
      <c r="Z160" s="534">
        <v>0</v>
      </c>
      <c r="AA160" s="535">
        <v>0</v>
      </c>
      <c r="AB160" s="530"/>
    </row>
    <row r="161" spans="1:28">
      <c r="A161" s="463" t="s">
        <v>541</v>
      </c>
      <c r="B161" s="946"/>
      <c r="C161" s="525">
        <v>0</v>
      </c>
      <c r="D161" s="526">
        <v>0</v>
      </c>
      <c r="E161" s="527">
        <v>0</v>
      </c>
      <c r="F161" s="527">
        <v>0</v>
      </c>
      <c r="G161" s="527">
        <v>0</v>
      </c>
      <c r="H161" s="528">
        <v>0</v>
      </c>
      <c r="I161" s="525">
        <v>0</v>
      </c>
      <c r="J161" s="527">
        <v>0</v>
      </c>
      <c r="K161" s="525">
        <v>0</v>
      </c>
      <c r="L161" s="528">
        <v>0</v>
      </c>
      <c r="M161" s="525">
        <v>0</v>
      </c>
      <c r="N161" s="529">
        <v>0</v>
      </c>
      <c r="O161" s="530"/>
      <c r="P161" s="531">
        <v>0</v>
      </c>
      <c r="Q161" s="532">
        <v>0</v>
      </c>
      <c r="R161" s="529">
        <v>0</v>
      </c>
      <c r="S161" s="529">
        <v>0</v>
      </c>
      <c r="T161" s="529">
        <v>0</v>
      </c>
      <c r="U161" s="533">
        <v>0</v>
      </c>
      <c r="V161" s="534">
        <v>0</v>
      </c>
      <c r="W161" s="535">
        <v>0</v>
      </c>
      <c r="X161" s="534">
        <v>0</v>
      </c>
      <c r="Y161" s="536">
        <v>0</v>
      </c>
      <c r="Z161" s="534">
        <v>0</v>
      </c>
      <c r="AA161" s="535">
        <v>0</v>
      </c>
      <c r="AB161" s="530"/>
    </row>
    <row r="162" spans="1:28">
      <c r="A162" s="478" t="s">
        <v>542</v>
      </c>
      <c r="B162" s="946"/>
      <c r="C162" s="540">
        <v>0</v>
      </c>
      <c r="D162" s="541">
        <v>0</v>
      </c>
      <c r="E162" s="542">
        <v>0</v>
      </c>
      <c r="F162" s="542">
        <v>0</v>
      </c>
      <c r="G162" s="542">
        <v>0</v>
      </c>
      <c r="H162" s="543">
        <v>0</v>
      </c>
      <c r="I162" s="540">
        <v>0</v>
      </c>
      <c r="J162" s="542">
        <v>0</v>
      </c>
      <c r="K162" s="540">
        <v>0</v>
      </c>
      <c r="L162" s="543">
        <v>0</v>
      </c>
      <c r="M162" s="540">
        <v>0</v>
      </c>
      <c r="N162" s="544">
        <v>0</v>
      </c>
      <c r="O162" s="545"/>
      <c r="P162" s="546">
        <v>0</v>
      </c>
      <c r="Q162" s="547">
        <v>0</v>
      </c>
      <c r="R162" s="544">
        <v>0</v>
      </c>
      <c r="S162" s="544">
        <v>0</v>
      </c>
      <c r="T162" s="544">
        <v>0</v>
      </c>
      <c r="U162" s="548">
        <v>0</v>
      </c>
      <c r="V162" s="549">
        <v>0</v>
      </c>
      <c r="W162" s="550">
        <v>0</v>
      </c>
      <c r="X162" s="549">
        <v>0</v>
      </c>
      <c r="Y162" s="551">
        <v>0</v>
      </c>
      <c r="Z162" s="549">
        <v>0</v>
      </c>
      <c r="AA162" s="550">
        <v>0</v>
      </c>
      <c r="AB162" s="545"/>
    </row>
    <row r="163" spans="1:28" ht="12" thickBot="1">
      <c r="A163" s="490" t="s">
        <v>292</v>
      </c>
      <c r="B163" s="947"/>
      <c r="C163" s="552">
        <f t="shared" ref="C163:N163" si="36">+C156+C157+C158+C159+C160+C161+C162</f>
        <v>0</v>
      </c>
      <c r="D163" s="553">
        <f t="shared" si="36"/>
        <v>0</v>
      </c>
      <c r="E163" s="554">
        <f t="shared" si="36"/>
        <v>0</v>
      </c>
      <c r="F163" s="554">
        <f t="shared" si="36"/>
        <v>0</v>
      </c>
      <c r="G163" s="554">
        <f t="shared" si="36"/>
        <v>0</v>
      </c>
      <c r="H163" s="555">
        <f t="shared" si="36"/>
        <v>0</v>
      </c>
      <c r="I163" s="552">
        <f t="shared" si="36"/>
        <v>0</v>
      </c>
      <c r="J163" s="554">
        <f t="shared" si="36"/>
        <v>0</v>
      </c>
      <c r="K163" s="552">
        <f t="shared" si="36"/>
        <v>0</v>
      </c>
      <c r="L163" s="555">
        <f t="shared" si="36"/>
        <v>0</v>
      </c>
      <c r="M163" s="552">
        <f t="shared" si="36"/>
        <v>0</v>
      </c>
      <c r="N163" s="554">
        <f t="shared" si="36"/>
        <v>0</v>
      </c>
      <c r="O163" s="556">
        <v>0</v>
      </c>
      <c r="P163" s="552">
        <f t="shared" ref="P163:AA163" si="37">+P156+P157+P158+P159+P160+P161+P162</f>
        <v>0</v>
      </c>
      <c r="Q163" s="553">
        <f t="shared" si="37"/>
        <v>0</v>
      </c>
      <c r="R163" s="554">
        <f t="shared" si="37"/>
        <v>0</v>
      </c>
      <c r="S163" s="554">
        <f t="shared" si="37"/>
        <v>0</v>
      </c>
      <c r="T163" s="554">
        <f t="shared" si="37"/>
        <v>0</v>
      </c>
      <c r="U163" s="555">
        <f t="shared" si="37"/>
        <v>0</v>
      </c>
      <c r="V163" s="552">
        <f t="shared" si="37"/>
        <v>0</v>
      </c>
      <c r="W163" s="554">
        <f t="shared" si="37"/>
        <v>0</v>
      </c>
      <c r="X163" s="552">
        <f t="shared" si="37"/>
        <v>0</v>
      </c>
      <c r="Y163" s="555">
        <f t="shared" si="37"/>
        <v>0</v>
      </c>
      <c r="Z163" s="552">
        <f t="shared" si="37"/>
        <v>0</v>
      </c>
      <c r="AA163" s="554">
        <f t="shared" si="37"/>
        <v>0</v>
      </c>
      <c r="AB163" s="556">
        <v>0</v>
      </c>
    </row>
    <row r="164" spans="1:28">
      <c r="A164" s="451" t="s">
        <v>535</v>
      </c>
      <c r="B164" s="945" t="s">
        <v>561</v>
      </c>
      <c r="C164" s="452">
        <v>0</v>
      </c>
      <c r="D164" s="453">
        <v>0</v>
      </c>
      <c r="E164" s="454">
        <v>0</v>
      </c>
      <c r="F164" s="454">
        <v>0</v>
      </c>
      <c r="G164" s="454">
        <v>0</v>
      </c>
      <c r="H164" s="455">
        <v>0</v>
      </c>
      <c r="I164" s="452">
        <v>0</v>
      </c>
      <c r="J164" s="454">
        <v>0</v>
      </c>
      <c r="K164" s="452">
        <v>0</v>
      </c>
      <c r="L164" s="455">
        <v>0</v>
      </c>
      <c r="M164" s="452">
        <v>0</v>
      </c>
      <c r="N164" s="456">
        <v>0</v>
      </c>
      <c r="O164" s="457"/>
      <c r="P164" s="458">
        <v>0</v>
      </c>
      <c r="Q164" s="496">
        <v>0</v>
      </c>
      <c r="R164" s="456">
        <v>0</v>
      </c>
      <c r="S164" s="456">
        <v>0</v>
      </c>
      <c r="T164" s="456">
        <v>0</v>
      </c>
      <c r="U164" s="497">
        <v>0</v>
      </c>
      <c r="V164" s="498">
        <v>0</v>
      </c>
      <c r="W164" s="462">
        <v>0</v>
      </c>
      <c r="X164" s="498">
        <v>0</v>
      </c>
      <c r="Y164" s="499">
        <v>0</v>
      </c>
      <c r="Z164" s="498">
        <v>0</v>
      </c>
      <c r="AA164" s="462">
        <v>0</v>
      </c>
      <c r="AB164" s="457"/>
    </row>
    <row r="165" spans="1:28">
      <c r="A165" s="463" t="s">
        <v>537</v>
      </c>
      <c r="B165" s="946"/>
      <c r="C165" s="464">
        <v>0</v>
      </c>
      <c r="D165" s="465">
        <v>0</v>
      </c>
      <c r="E165" s="466">
        <v>0</v>
      </c>
      <c r="F165" s="466">
        <v>0</v>
      </c>
      <c r="G165" s="466">
        <v>0</v>
      </c>
      <c r="H165" s="467">
        <v>0</v>
      </c>
      <c r="I165" s="464">
        <v>0</v>
      </c>
      <c r="J165" s="466">
        <v>0</v>
      </c>
      <c r="K165" s="464">
        <v>0</v>
      </c>
      <c r="L165" s="467">
        <v>0</v>
      </c>
      <c r="M165" s="464">
        <v>0</v>
      </c>
      <c r="N165" s="468">
        <v>0</v>
      </c>
      <c r="O165" s="469"/>
      <c r="P165" s="470">
        <v>0</v>
      </c>
      <c r="Q165" s="500">
        <v>0</v>
      </c>
      <c r="R165" s="468">
        <v>0</v>
      </c>
      <c r="S165" s="468">
        <v>0</v>
      </c>
      <c r="T165" s="468">
        <v>0</v>
      </c>
      <c r="U165" s="501">
        <v>0</v>
      </c>
      <c r="V165" s="502">
        <v>0</v>
      </c>
      <c r="W165" s="474">
        <v>0</v>
      </c>
      <c r="X165" s="502">
        <v>0</v>
      </c>
      <c r="Y165" s="503">
        <v>0</v>
      </c>
      <c r="Z165" s="502">
        <v>0</v>
      </c>
      <c r="AA165" s="474">
        <v>0</v>
      </c>
      <c r="AB165" s="469"/>
    </row>
    <row r="166" spans="1:28">
      <c r="A166" s="463" t="s">
        <v>538</v>
      </c>
      <c r="B166" s="946"/>
      <c r="C166" s="464">
        <v>2.9009999999999999E-3</v>
      </c>
      <c r="D166" s="465">
        <v>2.9009999999999999E-3</v>
      </c>
      <c r="E166" s="466">
        <v>2.9009999999999999E-3</v>
      </c>
      <c r="F166" s="466">
        <v>0</v>
      </c>
      <c r="G166" s="466">
        <v>0</v>
      </c>
      <c r="H166" s="467">
        <v>0</v>
      </c>
      <c r="I166" s="464">
        <v>0</v>
      </c>
      <c r="J166" s="475">
        <v>0</v>
      </c>
      <c r="K166" s="464">
        <v>0</v>
      </c>
      <c r="L166" s="475">
        <v>0</v>
      </c>
      <c r="M166" s="464">
        <v>0</v>
      </c>
      <c r="N166" s="468">
        <v>0</v>
      </c>
      <c r="O166" s="476"/>
      <c r="P166" s="470">
        <v>3.6449999999999998E-3</v>
      </c>
      <c r="Q166" s="500">
        <v>3.6449999999999998E-3</v>
      </c>
      <c r="R166" s="468">
        <v>3.6449999999999998E-3</v>
      </c>
      <c r="S166" s="468">
        <v>0</v>
      </c>
      <c r="T166" s="468">
        <v>0</v>
      </c>
      <c r="U166" s="501">
        <v>0</v>
      </c>
      <c r="V166" s="502">
        <v>0</v>
      </c>
      <c r="W166" s="504">
        <v>0</v>
      </c>
      <c r="X166" s="502">
        <v>0</v>
      </c>
      <c r="Y166" s="504">
        <v>0</v>
      </c>
      <c r="Z166" s="502">
        <v>0</v>
      </c>
      <c r="AA166" s="474">
        <v>0</v>
      </c>
      <c r="AB166" s="476"/>
    </row>
    <row r="167" spans="1:28">
      <c r="A167" s="463" t="s">
        <v>539</v>
      </c>
      <c r="B167" s="946"/>
      <c r="C167" s="464">
        <v>5.4393999999999998E-2</v>
      </c>
      <c r="D167" s="465">
        <v>5.4393999999999998E-2</v>
      </c>
      <c r="E167" s="466">
        <v>5.4393999999999998E-2</v>
      </c>
      <c r="F167" s="466">
        <v>0</v>
      </c>
      <c r="G167" s="466">
        <v>0</v>
      </c>
      <c r="H167" s="467">
        <v>0</v>
      </c>
      <c r="I167" s="464">
        <v>0</v>
      </c>
      <c r="J167" s="466">
        <v>0</v>
      </c>
      <c r="K167" s="464">
        <v>0</v>
      </c>
      <c r="L167" s="467">
        <v>0</v>
      </c>
      <c r="M167" s="464">
        <v>0</v>
      </c>
      <c r="N167" s="468">
        <v>0</v>
      </c>
      <c r="O167" s="469"/>
      <c r="P167" s="470">
        <v>8.1957660000000008</v>
      </c>
      <c r="Q167" s="500">
        <v>8.1957660000000008</v>
      </c>
      <c r="R167" s="468">
        <v>8.1957660000000008</v>
      </c>
      <c r="S167" s="468">
        <v>0</v>
      </c>
      <c r="T167" s="468">
        <v>0</v>
      </c>
      <c r="U167" s="501">
        <v>0</v>
      </c>
      <c r="V167" s="502">
        <v>0</v>
      </c>
      <c r="W167" s="474">
        <v>0</v>
      </c>
      <c r="X167" s="502">
        <v>0</v>
      </c>
      <c r="Y167" s="503">
        <v>0</v>
      </c>
      <c r="Z167" s="502">
        <v>0</v>
      </c>
      <c r="AA167" s="474">
        <v>0</v>
      </c>
      <c r="AB167" s="469"/>
    </row>
    <row r="168" spans="1:28">
      <c r="A168" s="463" t="s">
        <v>540</v>
      </c>
      <c r="B168" s="946"/>
      <c r="C168" s="464">
        <v>24.515798</v>
      </c>
      <c r="D168" s="465">
        <v>24.515798</v>
      </c>
      <c r="E168" s="466">
        <v>24.515798</v>
      </c>
      <c r="F168" s="466">
        <v>0</v>
      </c>
      <c r="G168" s="466">
        <v>0</v>
      </c>
      <c r="H168" s="467">
        <v>0</v>
      </c>
      <c r="I168" s="464">
        <v>0</v>
      </c>
      <c r="J168" s="466">
        <v>0</v>
      </c>
      <c r="K168" s="464">
        <v>0</v>
      </c>
      <c r="L168" s="467">
        <v>0</v>
      </c>
      <c r="M168" s="464">
        <v>0</v>
      </c>
      <c r="N168" s="468">
        <v>0</v>
      </c>
      <c r="O168" s="469"/>
      <c r="P168" s="470">
        <v>7.1110000000000001E-3</v>
      </c>
      <c r="Q168" s="500">
        <v>0</v>
      </c>
      <c r="R168" s="468">
        <v>7.1110000000000001E-3</v>
      </c>
      <c r="S168" s="468">
        <v>0</v>
      </c>
      <c r="T168" s="468">
        <v>0</v>
      </c>
      <c r="U168" s="501">
        <v>0</v>
      </c>
      <c r="V168" s="502">
        <v>0</v>
      </c>
      <c r="W168" s="474">
        <v>0</v>
      </c>
      <c r="X168" s="502">
        <v>0</v>
      </c>
      <c r="Y168" s="503">
        <v>0</v>
      </c>
      <c r="Z168" s="502">
        <v>0</v>
      </c>
      <c r="AA168" s="474">
        <v>0</v>
      </c>
      <c r="AB168" s="469"/>
    </row>
    <row r="169" spans="1:28">
      <c r="A169" s="463" t="s">
        <v>541</v>
      </c>
      <c r="B169" s="946"/>
      <c r="C169" s="464">
        <v>437.48567300000002</v>
      </c>
      <c r="D169" s="465">
        <v>435.38536199999999</v>
      </c>
      <c r="E169" s="466">
        <v>60.644711000000001</v>
      </c>
      <c r="F169" s="466">
        <v>0</v>
      </c>
      <c r="G169" s="466">
        <v>324.04026599999997</v>
      </c>
      <c r="H169" s="467">
        <v>52.796785</v>
      </c>
      <c r="I169" s="464">
        <v>0</v>
      </c>
      <c r="J169" s="466">
        <v>0</v>
      </c>
      <c r="K169" s="464">
        <v>0</v>
      </c>
      <c r="L169" s="467">
        <v>0</v>
      </c>
      <c r="M169" s="464">
        <v>0</v>
      </c>
      <c r="N169" s="468">
        <v>0</v>
      </c>
      <c r="O169" s="469"/>
      <c r="P169" s="470">
        <v>163.01790299999999</v>
      </c>
      <c r="Q169" s="500">
        <v>160.93531300000001</v>
      </c>
      <c r="R169" s="468">
        <v>5.2067360000000003</v>
      </c>
      <c r="S169" s="468">
        <v>0</v>
      </c>
      <c r="T169" s="468">
        <v>106.30009200000001</v>
      </c>
      <c r="U169" s="501">
        <v>51.509532999999998</v>
      </c>
      <c r="V169" s="502">
        <v>0</v>
      </c>
      <c r="W169" s="474">
        <v>0</v>
      </c>
      <c r="X169" s="502">
        <v>0</v>
      </c>
      <c r="Y169" s="503">
        <v>0</v>
      </c>
      <c r="Z169" s="502">
        <v>0</v>
      </c>
      <c r="AA169" s="474">
        <v>0</v>
      </c>
      <c r="AB169" s="469"/>
    </row>
    <row r="170" spans="1:28">
      <c r="A170" s="478" t="s">
        <v>542</v>
      </c>
      <c r="B170" s="946"/>
      <c r="C170" s="479">
        <v>74.222161999999997</v>
      </c>
      <c r="D170" s="480">
        <v>0</v>
      </c>
      <c r="E170" s="481">
        <v>74.222161999999997</v>
      </c>
      <c r="F170" s="481">
        <v>0</v>
      </c>
      <c r="G170" s="481">
        <v>0</v>
      </c>
      <c r="H170" s="482">
        <v>0</v>
      </c>
      <c r="I170" s="479">
        <v>0</v>
      </c>
      <c r="J170" s="481">
        <v>0</v>
      </c>
      <c r="K170" s="479">
        <v>0</v>
      </c>
      <c r="L170" s="482">
        <v>0</v>
      </c>
      <c r="M170" s="479">
        <v>0</v>
      </c>
      <c r="N170" s="483">
        <v>0</v>
      </c>
      <c r="O170" s="484"/>
      <c r="P170" s="485">
        <v>195.630957</v>
      </c>
      <c r="Q170" s="505">
        <v>117.98086499999999</v>
      </c>
      <c r="R170" s="483">
        <v>77.648383999999993</v>
      </c>
      <c r="S170" s="483">
        <v>0</v>
      </c>
      <c r="T170" s="483">
        <v>117.98086499999999</v>
      </c>
      <c r="U170" s="506">
        <v>0</v>
      </c>
      <c r="V170" s="507">
        <v>0</v>
      </c>
      <c r="W170" s="489">
        <v>0</v>
      </c>
      <c r="X170" s="507">
        <v>0</v>
      </c>
      <c r="Y170" s="508">
        <v>0</v>
      </c>
      <c r="Z170" s="507">
        <v>0</v>
      </c>
      <c r="AA170" s="489">
        <v>0</v>
      </c>
      <c r="AB170" s="484"/>
    </row>
    <row r="171" spans="1:28" ht="12" thickBot="1">
      <c r="A171" s="490" t="s">
        <v>292</v>
      </c>
      <c r="B171" s="947"/>
      <c r="C171" s="491">
        <f t="shared" ref="C171:N171" si="38">+C164+C165+C166+C167+C168+C169+C170</f>
        <v>536.28092800000002</v>
      </c>
      <c r="D171" s="492">
        <f t="shared" si="38"/>
        <v>459.95845499999996</v>
      </c>
      <c r="E171" s="493">
        <f t="shared" si="38"/>
        <v>159.439966</v>
      </c>
      <c r="F171" s="493">
        <f t="shared" si="38"/>
        <v>0</v>
      </c>
      <c r="G171" s="493">
        <f t="shared" si="38"/>
        <v>324.04026599999997</v>
      </c>
      <c r="H171" s="494">
        <f t="shared" si="38"/>
        <v>52.796785</v>
      </c>
      <c r="I171" s="491">
        <f t="shared" si="38"/>
        <v>0</v>
      </c>
      <c r="J171" s="493">
        <f t="shared" si="38"/>
        <v>0</v>
      </c>
      <c r="K171" s="491">
        <f t="shared" si="38"/>
        <v>0</v>
      </c>
      <c r="L171" s="494">
        <f t="shared" si="38"/>
        <v>0</v>
      </c>
      <c r="M171" s="491">
        <f t="shared" si="38"/>
        <v>0</v>
      </c>
      <c r="N171" s="493">
        <f t="shared" si="38"/>
        <v>0</v>
      </c>
      <c r="O171" s="495">
        <v>0</v>
      </c>
      <c r="P171" s="491">
        <f t="shared" ref="P171:AA171" si="39">+P164+P165+P166+P167+P168+P169+P170</f>
        <v>366.85538199999996</v>
      </c>
      <c r="Q171" s="492">
        <f t="shared" si="39"/>
        <v>287.115589</v>
      </c>
      <c r="R171" s="493">
        <f t="shared" si="39"/>
        <v>91.061641999999992</v>
      </c>
      <c r="S171" s="493">
        <f t="shared" si="39"/>
        <v>0</v>
      </c>
      <c r="T171" s="493">
        <f t="shared" si="39"/>
        <v>224.280957</v>
      </c>
      <c r="U171" s="494">
        <f t="shared" si="39"/>
        <v>51.509532999999998</v>
      </c>
      <c r="V171" s="491">
        <f t="shared" si="39"/>
        <v>0</v>
      </c>
      <c r="W171" s="493">
        <f t="shared" si="39"/>
        <v>0</v>
      </c>
      <c r="X171" s="491">
        <f t="shared" si="39"/>
        <v>0</v>
      </c>
      <c r="Y171" s="494">
        <f t="shared" si="39"/>
        <v>0</v>
      </c>
      <c r="Z171" s="491">
        <f t="shared" si="39"/>
        <v>0</v>
      </c>
      <c r="AA171" s="493">
        <f t="shared" si="39"/>
        <v>0</v>
      </c>
      <c r="AB171" s="495">
        <v>0</v>
      </c>
    </row>
    <row r="172" spans="1:28">
      <c r="A172" s="451" t="s">
        <v>535</v>
      </c>
      <c r="B172" s="945" t="s">
        <v>562</v>
      </c>
      <c r="C172" s="452">
        <v>0</v>
      </c>
      <c r="D172" s="453">
        <v>0</v>
      </c>
      <c r="E172" s="454">
        <v>0</v>
      </c>
      <c r="F172" s="454">
        <v>0</v>
      </c>
      <c r="G172" s="454">
        <v>0</v>
      </c>
      <c r="H172" s="455">
        <v>0</v>
      </c>
      <c r="I172" s="452">
        <v>0</v>
      </c>
      <c r="J172" s="454">
        <v>0</v>
      </c>
      <c r="K172" s="452">
        <v>0</v>
      </c>
      <c r="L172" s="455">
        <v>0</v>
      </c>
      <c r="M172" s="452">
        <v>0</v>
      </c>
      <c r="N172" s="456">
        <v>0</v>
      </c>
      <c r="O172" s="457"/>
      <c r="P172" s="458">
        <v>7.3930000000000003E-3</v>
      </c>
      <c r="Q172" s="496">
        <v>7.3930000000000003E-3</v>
      </c>
      <c r="R172" s="456">
        <v>7.3930000000000003E-3</v>
      </c>
      <c r="S172" s="456">
        <v>0</v>
      </c>
      <c r="T172" s="456">
        <v>0</v>
      </c>
      <c r="U172" s="497">
        <v>0</v>
      </c>
      <c r="V172" s="498">
        <v>0</v>
      </c>
      <c r="W172" s="462">
        <v>0</v>
      </c>
      <c r="X172" s="498">
        <v>0</v>
      </c>
      <c r="Y172" s="499">
        <v>0</v>
      </c>
      <c r="Z172" s="498">
        <v>0</v>
      </c>
      <c r="AA172" s="462">
        <v>0</v>
      </c>
      <c r="AB172" s="457"/>
    </row>
    <row r="173" spans="1:28">
      <c r="A173" s="463" t="s">
        <v>537</v>
      </c>
      <c r="B173" s="946"/>
      <c r="C173" s="464">
        <v>0</v>
      </c>
      <c r="D173" s="465">
        <v>0</v>
      </c>
      <c r="E173" s="466">
        <v>0</v>
      </c>
      <c r="F173" s="466">
        <v>0</v>
      </c>
      <c r="G173" s="466">
        <v>0</v>
      </c>
      <c r="H173" s="467">
        <v>0</v>
      </c>
      <c r="I173" s="464">
        <v>0</v>
      </c>
      <c r="J173" s="466">
        <v>0</v>
      </c>
      <c r="K173" s="464">
        <v>0</v>
      </c>
      <c r="L173" s="467">
        <v>0</v>
      </c>
      <c r="M173" s="464">
        <v>0</v>
      </c>
      <c r="N173" s="468">
        <v>0</v>
      </c>
      <c r="O173" s="469"/>
      <c r="P173" s="470">
        <v>0</v>
      </c>
      <c r="Q173" s="500">
        <v>0</v>
      </c>
      <c r="R173" s="468">
        <v>0</v>
      </c>
      <c r="S173" s="468">
        <v>0</v>
      </c>
      <c r="T173" s="468">
        <v>0</v>
      </c>
      <c r="U173" s="501">
        <v>0</v>
      </c>
      <c r="V173" s="502">
        <v>0</v>
      </c>
      <c r="W173" s="474">
        <v>0</v>
      </c>
      <c r="X173" s="502">
        <v>0</v>
      </c>
      <c r="Y173" s="503">
        <v>0</v>
      </c>
      <c r="Z173" s="502">
        <v>0</v>
      </c>
      <c r="AA173" s="474">
        <v>0</v>
      </c>
      <c r="AB173" s="469"/>
    </row>
    <row r="174" spans="1:28">
      <c r="A174" s="463" t="s">
        <v>538</v>
      </c>
      <c r="B174" s="946"/>
      <c r="C174" s="464">
        <v>0</v>
      </c>
      <c r="D174" s="465">
        <v>0</v>
      </c>
      <c r="E174" s="466">
        <v>0</v>
      </c>
      <c r="F174" s="466">
        <v>0</v>
      </c>
      <c r="G174" s="466">
        <v>0</v>
      </c>
      <c r="H174" s="467">
        <v>0</v>
      </c>
      <c r="I174" s="464">
        <v>0</v>
      </c>
      <c r="J174" s="475">
        <v>0</v>
      </c>
      <c r="K174" s="464">
        <v>0</v>
      </c>
      <c r="L174" s="475">
        <v>0</v>
      </c>
      <c r="M174" s="464">
        <v>0</v>
      </c>
      <c r="N174" s="468">
        <v>0</v>
      </c>
      <c r="O174" s="476"/>
      <c r="P174" s="470">
        <v>14.428986999999999</v>
      </c>
      <c r="Q174" s="500">
        <v>14.426940999999999</v>
      </c>
      <c r="R174" s="468">
        <v>0</v>
      </c>
      <c r="S174" s="468">
        <v>0</v>
      </c>
      <c r="T174" s="468">
        <v>0</v>
      </c>
      <c r="U174" s="501">
        <v>14.426940999999999</v>
      </c>
      <c r="V174" s="502">
        <v>0</v>
      </c>
      <c r="W174" s="504">
        <v>0</v>
      </c>
      <c r="X174" s="502">
        <v>0</v>
      </c>
      <c r="Y174" s="504">
        <v>0</v>
      </c>
      <c r="Z174" s="502">
        <v>0</v>
      </c>
      <c r="AA174" s="474">
        <v>0</v>
      </c>
      <c r="AB174" s="476"/>
    </row>
    <row r="175" spans="1:28">
      <c r="A175" s="463" t="s">
        <v>539</v>
      </c>
      <c r="B175" s="946"/>
      <c r="C175" s="464">
        <v>14.141432</v>
      </c>
      <c r="D175" s="465">
        <v>14.138693</v>
      </c>
      <c r="E175" s="466">
        <v>0</v>
      </c>
      <c r="F175" s="466">
        <v>0</v>
      </c>
      <c r="G175" s="466">
        <v>0</v>
      </c>
      <c r="H175" s="467">
        <v>14.138693</v>
      </c>
      <c r="I175" s="464">
        <v>0</v>
      </c>
      <c r="J175" s="466">
        <v>0</v>
      </c>
      <c r="K175" s="464">
        <v>0</v>
      </c>
      <c r="L175" s="467">
        <v>0</v>
      </c>
      <c r="M175" s="464">
        <v>0</v>
      </c>
      <c r="N175" s="468">
        <v>0</v>
      </c>
      <c r="O175" s="469"/>
      <c r="P175" s="470">
        <v>2.6801729999999999</v>
      </c>
      <c r="Q175" s="500">
        <v>2.6797849999999999</v>
      </c>
      <c r="R175" s="468">
        <v>0</v>
      </c>
      <c r="S175" s="468">
        <v>0</v>
      </c>
      <c r="T175" s="468">
        <v>0</v>
      </c>
      <c r="U175" s="501">
        <v>2.6797849999999999</v>
      </c>
      <c r="V175" s="502">
        <v>0</v>
      </c>
      <c r="W175" s="474">
        <v>0</v>
      </c>
      <c r="X175" s="502">
        <v>0</v>
      </c>
      <c r="Y175" s="503">
        <v>0</v>
      </c>
      <c r="Z175" s="502">
        <v>0</v>
      </c>
      <c r="AA175" s="474">
        <v>0</v>
      </c>
      <c r="AB175" s="469"/>
    </row>
    <row r="176" spans="1:28">
      <c r="A176" s="463" t="s">
        <v>540</v>
      </c>
      <c r="B176" s="946"/>
      <c r="C176" s="464">
        <v>47.997005000000001</v>
      </c>
      <c r="D176" s="465">
        <v>47.994456</v>
      </c>
      <c r="E176" s="466">
        <v>0</v>
      </c>
      <c r="F176" s="466">
        <v>0</v>
      </c>
      <c r="G176" s="466">
        <v>45.378552999999997</v>
      </c>
      <c r="H176" s="467">
        <v>2.6159029999999999</v>
      </c>
      <c r="I176" s="464">
        <v>0</v>
      </c>
      <c r="J176" s="466">
        <v>0</v>
      </c>
      <c r="K176" s="464">
        <v>0</v>
      </c>
      <c r="L176" s="467">
        <v>0</v>
      </c>
      <c r="M176" s="464">
        <v>0</v>
      </c>
      <c r="N176" s="468">
        <v>0</v>
      </c>
      <c r="O176" s="469"/>
      <c r="P176" s="470">
        <v>62.209071999999999</v>
      </c>
      <c r="Q176" s="500">
        <v>62.203051000000002</v>
      </c>
      <c r="R176" s="468">
        <v>0</v>
      </c>
      <c r="S176" s="468">
        <v>0</v>
      </c>
      <c r="T176" s="468">
        <v>45.336610999999998</v>
      </c>
      <c r="U176" s="501">
        <v>16.866440000000001</v>
      </c>
      <c r="V176" s="502">
        <v>0</v>
      </c>
      <c r="W176" s="474">
        <v>0</v>
      </c>
      <c r="X176" s="502">
        <v>0</v>
      </c>
      <c r="Y176" s="503">
        <v>0</v>
      </c>
      <c r="Z176" s="502">
        <v>0</v>
      </c>
      <c r="AA176" s="474">
        <v>0</v>
      </c>
      <c r="AB176" s="469"/>
    </row>
    <row r="177" spans="1:28">
      <c r="A177" s="463" t="s">
        <v>541</v>
      </c>
      <c r="B177" s="946"/>
      <c r="C177" s="464">
        <v>37.024701</v>
      </c>
      <c r="D177" s="465">
        <v>37.018982999999999</v>
      </c>
      <c r="E177" s="466">
        <v>0</v>
      </c>
      <c r="F177" s="466">
        <v>0</v>
      </c>
      <c r="G177" s="466">
        <v>0</v>
      </c>
      <c r="H177" s="467">
        <v>37.018982999999999</v>
      </c>
      <c r="I177" s="464">
        <v>0</v>
      </c>
      <c r="J177" s="466">
        <v>0</v>
      </c>
      <c r="K177" s="464">
        <v>0</v>
      </c>
      <c r="L177" s="467">
        <v>0</v>
      </c>
      <c r="M177" s="464">
        <v>0</v>
      </c>
      <c r="N177" s="468">
        <v>0</v>
      </c>
      <c r="O177" s="469"/>
      <c r="P177" s="470">
        <v>19.161505999999999</v>
      </c>
      <c r="Q177" s="500">
        <v>19.159072999999999</v>
      </c>
      <c r="R177" s="468">
        <v>0</v>
      </c>
      <c r="S177" s="468">
        <v>0</v>
      </c>
      <c r="T177" s="468">
        <v>0</v>
      </c>
      <c r="U177" s="501">
        <v>19.159072999999999</v>
      </c>
      <c r="V177" s="502">
        <v>0</v>
      </c>
      <c r="W177" s="474">
        <v>0</v>
      </c>
      <c r="X177" s="502">
        <v>0</v>
      </c>
      <c r="Y177" s="503">
        <v>0</v>
      </c>
      <c r="Z177" s="502">
        <v>0</v>
      </c>
      <c r="AA177" s="474">
        <v>0</v>
      </c>
      <c r="AB177" s="469"/>
    </row>
    <row r="178" spans="1:28">
      <c r="A178" s="478" t="s">
        <v>542</v>
      </c>
      <c r="B178" s="946"/>
      <c r="C178" s="479">
        <v>18.352599000000001</v>
      </c>
      <c r="D178" s="480">
        <v>18.350349000000001</v>
      </c>
      <c r="E178" s="481">
        <v>7.9419999999999994E-3</v>
      </c>
      <c r="F178" s="481">
        <v>0</v>
      </c>
      <c r="G178" s="481">
        <v>18.342407000000001</v>
      </c>
      <c r="H178" s="482">
        <v>0</v>
      </c>
      <c r="I178" s="479">
        <v>0</v>
      </c>
      <c r="J178" s="481">
        <v>0</v>
      </c>
      <c r="K178" s="479">
        <v>0</v>
      </c>
      <c r="L178" s="482">
        <v>0</v>
      </c>
      <c r="M178" s="479">
        <v>0</v>
      </c>
      <c r="N178" s="483">
        <v>0</v>
      </c>
      <c r="O178" s="484"/>
      <c r="P178" s="485">
        <v>25.673738</v>
      </c>
      <c r="Q178" s="505">
        <v>25.670173999999999</v>
      </c>
      <c r="R178" s="483">
        <v>0</v>
      </c>
      <c r="S178" s="483">
        <v>0</v>
      </c>
      <c r="T178" s="483">
        <v>25.670173999999999</v>
      </c>
      <c r="U178" s="506">
        <v>0</v>
      </c>
      <c r="V178" s="507">
        <v>0</v>
      </c>
      <c r="W178" s="489">
        <v>0</v>
      </c>
      <c r="X178" s="507">
        <v>0</v>
      </c>
      <c r="Y178" s="508">
        <v>0</v>
      </c>
      <c r="Z178" s="507">
        <v>0</v>
      </c>
      <c r="AA178" s="489">
        <v>0</v>
      </c>
      <c r="AB178" s="484"/>
    </row>
    <row r="179" spans="1:28" ht="12" thickBot="1">
      <c r="A179" s="490" t="s">
        <v>292</v>
      </c>
      <c r="B179" s="947"/>
      <c r="C179" s="491">
        <f t="shared" ref="C179:N179" si="40">+C172+C173+C174+C175+C176+C177+C178</f>
        <v>117.515737</v>
      </c>
      <c r="D179" s="492">
        <f t="shared" si="40"/>
        <v>117.50248099999999</v>
      </c>
      <c r="E179" s="493">
        <f t="shared" si="40"/>
        <v>7.9419999999999994E-3</v>
      </c>
      <c r="F179" s="493">
        <f t="shared" si="40"/>
        <v>0</v>
      </c>
      <c r="G179" s="493">
        <f t="shared" si="40"/>
        <v>63.720959999999998</v>
      </c>
      <c r="H179" s="494">
        <f t="shared" si="40"/>
        <v>53.773578999999998</v>
      </c>
      <c r="I179" s="491">
        <f t="shared" si="40"/>
        <v>0</v>
      </c>
      <c r="J179" s="493">
        <f t="shared" si="40"/>
        <v>0</v>
      </c>
      <c r="K179" s="491">
        <f t="shared" si="40"/>
        <v>0</v>
      </c>
      <c r="L179" s="494">
        <f t="shared" si="40"/>
        <v>0</v>
      </c>
      <c r="M179" s="491">
        <f t="shared" si="40"/>
        <v>0</v>
      </c>
      <c r="N179" s="493">
        <f t="shared" si="40"/>
        <v>0</v>
      </c>
      <c r="O179" s="495">
        <v>10.754716</v>
      </c>
      <c r="P179" s="491">
        <f t="shared" ref="P179:AA179" si="41">+P172+P173+P174+P175+P176+P177+P178</f>
        <v>124.16086900000001</v>
      </c>
      <c r="Q179" s="492">
        <f t="shared" si="41"/>
        <v>124.14641700000001</v>
      </c>
      <c r="R179" s="493">
        <f t="shared" si="41"/>
        <v>7.3930000000000003E-3</v>
      </c>
      <c r="S179" s="493">
        <f t="shared" si="41"/>
        <v>0</v>
      </c>
      <c r="T179" s="493">
        <f t="shared" si="41"/>
        <v>71.006784999999994</v>
      </c>
      <c r="U179" s="494">
        <f t="shared" si="41"/>
        <v>53.132238999999998</v>
      </c>
      <c r="V179" s="491">
        <f t="shared" si="41"/>
        <v>0</v>
      </c>
      <c r="W179" s="493">
        <f t="shared" si="41"/>
        <v>0</v>
      </c>
      <c r="X179" s="491">
        <f t="shared" si="41"/>
        <v>0</v>
      </c>
      <c r="Y179" s="494">
        <f t="shared" si="41"/>
        <v>0</v>
      </c>
      <c r="Z179" s="491">
        <f t="shared" si="41"/>
        <v>0</v>
      </c>
      <c r="AA179" s="493">
        <f t="shared" si="41"/>
        <v>0</v>
      </c>
      <c r="AB179" s="495">
        <v>10.626448</v>
      </c>
    </row>
    <row r="180" spans="1:28">
      <c r="A180" s="451" t="s">
        <v>535</v>
      </c>
      <c r="B180" s="945" t="s">
        <v>563</v>
      </c>
      <c r="C180" s="452">
        <v>0</v>
      </c>
      <c r="D180" s="453">
        <v>0</v>
      </c>
      <c r="E180" s="454">
        <v>0</v>
      </c>
      <c r="F180" s="454">
        <v>0</v>
      </c>
      <c r="G180" s="454">
        <v>0</v>
      </c>
      <c r="H180" s="455">
        <v>0</v>
      </c>
      <c r="I180" s="452">
        <v>0</v>
      </c>
      <c r="J180" s="454">
        <v>0</v>
      </c>
      <c r="K180" s="452">
        <v>0</v>
      </c>
      <c r="L180" s="455">
        <v>0</v>
      </c>
      <c r="M180" s="452">
        <v>0</v>
      </c>
      <c r="N180" s="456">
        <v>0</v>
      </c>
      <c r="O180" s="457"/>
      <c r="P180" s="458">
        <v>0</v>
      </c>
      <c r="Q180" s="496">
        <v>0</v>
      </c>
      <c r="R180" s="456">
        <v>0</v>
      </c>
      <c r="S180" s="456">
        <v>0</v>
      </c>
      <c r="T180" s="456">
        <v>0</v>
      </c>
      <c r="U180" s="497">
        <v>0</v>
      </c>
      <c r="V180" s="498">
        <v>0</v>
      </c>
      <c r="W180" s="462">
        <v>0</v>
      </c>
      <c r="X180" s="498">
        <v>0</v>
      </c>
      <c r="Y180" s="499">
        <v>0</v>
      </c>
      <c r="Z180" s="498">
        <v>0</v>
      </c>
      <c r="AA180" s="462">
        <v>0</v>
      </c>
      <c r="AB180" s="457"/>
    </row>
    <row r="181" spans="1:28">
      <c r="A181" s="463" t="s">
        <v>537</v>
      </c>
      <c r="B181" s="946"/>
      <c r="C181" s="464">
        <v>0.69806199999999996</v>
      </c>
      <c r="D181" s="465">
        <v>0.69806199999999996</v>
      </c>
      <c r="E181" s="466">
        <v>0.69806199999999996</v>
      </c>
      <c r="F181" s="466">
        <v>0</v>
      </c>
      <c r="G181" s="466">
        <v>0</v>
      </c>
      <c r="H181" s="467">
        <v>0</v>
      </c>
      <c r="I181" s="464">
        <v>0</v>
      </c>
      <c r="J181" s="466">
        <v>0</v>
      </c>
      <c r="K181" s="464">
        <v>0</v>
      </c>
      <c r="L181" s="467">
        <v>0</v>
      </c>
      <c r="M181" s="464">
        <v>0</v>
      </c>
      <c r="N181" s="468">
        <v>0</v>
      </c>
      <c r="O181" s="469"/>
      <c r="P181" s="470">
        <v>0</v>
      </c>
      <c r="Q181" s="500">
        <v>0</v>
      </c>
      <c r="R181" s="468">
        <v>0</v>
      </c>
      <c r="S181" s="468">
        <v>0</v>
      </c>
      <c r="T181" s="468">
        <v>0</v>
      </c>
      <c r="U181" s="501">
        <v>0</v>
      </c>
      <c r="V181" s="502">
        <v>0</v>
      </c>
      <c r="W181" s="474">
        <v>0</v>
      </c>
      <c r="X181" s="502">
        <v>0</v>
      </c>
      <c r="Y181" s="503">
        <v>0</v>
      </c>
      <c r="Z181" s="502">
        <v>0</v>
      </c>
      <c r="AA181" s="474">
        <v>0</v>
      </c>
      <c r="AB181" s="469"/>
    </row>
    <row r="182" spans="1:28">
      <c r="A182" s="463" t="s">
        <v>538</v>
      </c>
      <c r="B182" s="946"/>
      <c r="C182" s="464">
        <v>0</v>
      </c>
      <c r="D182" s="465">
        <v>0</v>
      </c>
      <c r="E182" s="466">
        <v>0</v>
      </c>
      <c r="F182" s="466">
        <v>0</v>
      </c>
      <c r="G182" s="466">
        <v>0</v>
      </c>
      <c r="H182" s="467">
        <v>0</v>
      </c>
      <c r="I182" s="464">
        <v>0</v>
      </c>
      <c r="J182" s="475">
        <v>0</v>
      </c>
      <c r="K182" s="464">
        <v>0</v>
      </c>
      <c r="L182" s="475">
        <v>0</v>
      </c>
      <c r="M182" s="464">
        <v>0</v>
      </c>
      <c r="N182" s="468">
        <v>0</v>
      </c>
      <c r="O182" s="476"/>
      <c r="P182" s="470">
        <v>0</v>
      </c>
      <c r="Q182" s="500">
        <v>0</v>
      </c>
      <c r="R182" s="468">
        <v>0</v>
      </c>
      <c r="S182" s="468">
        <v>0</v>
      </c>
      <c r="T182" s="468">
        <v>0</v>
      </c>
      <c r="U182" s="501">
        <v>0</v>
      </c>
      <c r="V182" s="502">
        <v>0</v>
      </c>
      <c r="W182" s="504">
        <v>0</v>
      </c>
      <c r="X182" s="502">
        <v>0</v>
      </c>
      <c r="Y182" s="504">
        <v>0</v>
      </c>
      <c r="Z182" s="502">
        <v>0</v>
      </c>
      <c r="AA182" s="474">
        <v>0</v>
      </c>
      <c r="AB182" s="476"/>
    </row>
    <row r="183" spans="1:28">
      <c r="A183" s="463" t="s">
        <v>539</v>
      </c>
      <c r="B183" s="946"/>
      <c r="C183" s="464">
        <v>4.4451210000000003</v>
      </c>
      <c r="D183" s="465">
        <v>4.4451210000000003</v>
      </c>
      <c r="E183" s="466">
        <v>4.4451210000000003</v>
      </c>
      <c r="F183" s="466">
        <v>0</v>
      </c>
      <c r="G183" s="466">
        <v>0</v>
      </c>
      <c r="H183" s="467">
        <v>0</v>
      </c>
      <c r="I183" s="464">
        <v>0</v>
      </c>
      <c r="J183" s="466">
        <v>0</v>
      </c>
      <c r="K183" s="464">
        <v>0</v>
      </c>
      <c r="L183" s="467">
        <v>0</v>
      </c>
      <c r="M183" s="464">
        <v>0</v>
      </c>
      <c r="N183" s="468">
        <v>0</v>
      </c>
      <c r="O183" s="469"/>
      <c r="P183" s="470">
        <v>6.2799290000000001</v>
      </c>
      <c r="Q183" s="500">
        <v>6.2799290000000001</v>
      </c>
      <c r="R183" s="468">
        <v>6.2799290000000001</v>
      </c>
      <c r="S183" s="468">
        <v>0</v>
      </c>
      <c r="T183" s="468">
        <v>0</v>
      </c>
      <c r="U183" s="501">
        <v>0</v>
      </c>
      <c r="V183" s="502">
        <v>0</v>
      </c>
      <c r="W183" s="474">
        <v>0</v>
      </c>
      <c r="X183" s="502">
        <v>0</v>
      </c>
      <c r="Y183" s="503">
        <v>0</v>
      </c>
      <c r="Z183" s="502">
        <v>0</v>
      </c>
      <c r="AA183" s="474">
        <v>0</v>
      </c>
      <c r="AB183" s="469"/>
    </row>
    <row r="184" spans="1:28">
      <c r="A184" s="463" t="s">
        <v>540</v>
      </c>
      <c r="B184" s="946"/>
      <c r="C184" s="464">
        <v>64.168334999999999</v>
      </c>
      <c r="D184" s="465">
        <v>63.784073999999997</v>
      </c>
      <c r="E184" s="466">
        <v>1.9383900000000001</v>
      </c>
      <c r="F184" s="466">
        <v>0</v>
      </c>
      <c r="G184" s="466">
        <v>62.229945000000001</v>
      </c>
      <c r="H184" s="467">
        <v>0</v>
      </c>
      <c r="I184" s="464">
        <v>0</v>
      </c>
      <c r="J184" s="466">
        <v>0</v>
      </c>
      <c r="K184" s="464">
        <v>0</v>
      </c>
      <c r="L184" s="467">
        <v>0</v>
      </c>
      <c r="M184" s="464">
        <v>0</v>
      </c>
      <c r="N184" s="468">
        <v>0</v>
      </c>
      <c r="O184" s="469"/>
      <c r="P184" s="470">
        <v>195.86459300000001</v>
      </c>
      <c r="Q184" s="500">
        <v>195.79714300000001</v>
      </c>
      <c r="R184" s="468">
        <v>2.8213759999999999</v>
      </c>
      <c r="S184" s="468">
        <v>0</v>
      </c>
      <c r="T184" s="468">
        <v>192.97576699999999</v>
      </c>
      <c r="U184" s="501">
        <v>0</v>
      </c>
      <c r="V184" s="502">
        <v>0</v>
      </c>
      <c r="W184" s="474">
        <v>0</v>
      </c>
      <c r="X184" s="502">
        <v>0</v>
      </c>
      <c r="Y184" s="503">
        <v>0</v>
      </c>
      <c r="Z184" s="502">
        <v>0</v>
      </c>
      <c r="AA184" s="474">
        <v>0</v>
      </c>
      <c r="AB184" s="469"/>
    </row>
    <row r="185" spans="1:28">
      <c r="A185" s="463" t="s">
        <v>541</v>
      </c>
      <c r="B185" s="946"/>
      <c r="C185" s="464">
        <v>194.09522000000001</v>
      </c>
      <c r="D185" s="465">
        <v>86.817325999999994</v>
      </c>
      <c r="E185" s="466">
        <v>107.249746</v>
      </c>
      <c r="F185" s="466">
        <v>0</v>
      </c>
      <c r="G185" s="466">
        <v>0</v>
      </c>
      <c r="H185" s="467">
        <v>86.817325999999994</v>
      </c>
      <c r="I185" s="464">
        <v>0</v>
      </c>
      <c r="J185" s="466">
        <v>0</v>
      </c>
      <c r="K185" s="464">
        <v>0</v>
      </c>
      <c r="L185" s="467">
        <v>0</v>
      </c>
      <c r="M185" s="464">
        <v>0</v>
      </c>
      <c r="N185" s="468">
        <v>0</v>
      </c>
      <c r="O185" s="469"/>
      <c r="P185" s="470">
        <v>160.04774699999999</v>
      </c>
      <c r="Q185" s="500">
        <v>84.842528000000001</v>
      </c>
      <c r="R185" s="468">
        <v>75.175899999999999</v>
      </c>
      <c r="S185" s="468">
        <v>0</v>
      </c>
      <c r="T185" s="468">
        <v>0</v>
      </c>
      <c r="U185" s="501">
        <v>84.842528000000001</v>
      </c>
      <c r="V185" s="502">
        <v>0</v>
      </c>
      <c r="W185" s="474">
        <v>0</v>
      </c>
      <c r="X185" s="502">
        <v>0</v>
      </c>
      <c r="Y185" s="503">
        <v>0</v>
      </c>
      <c r="Z185" s="502">
        <v>0</v>
      </c>
      <c r="AA185" s="474">
        <v>0</v>
      </c>
      <c r="AB185" s="469"/>
    </row>
    <row r="186" spans="1:28">
      <c r="A186" s="478" t="s">
        <v>542</v>
      </c>
      <c r="B186" s="946"/>
      <c r="C186" s="479">
        <v>417.45533699999999</v>
      </c>
      <c r="D186" s="480">
        <v>345.68513799999999</v>
      </c>
      <c r="E186" s="481">
        <v>117.662859</v>
      </c>
      <c r="F186" s="481">
        <v>0</v>
      </c>
      <c r="G186" s="481">
        <v>299.70988699999998</v>
      </c>
      <c r="H186" s="482">
        <v>0</v>
      </c>
      <c r="I186" s="479">
        <v>0</v>
      </c>
      <c r="J186" s="481">
        <v>0</v>
      </c>
      <c r="K186" s="479">
        <v>0</v>
      </c>
      <c r="L186" s="482">
        <v>0</v>
      </c>
      <c r="M186" s="479">
        <v>0</v>
      </c>
      <c r="N186" s="483">
        <v>0</v>
      </c>
      <c r="O186" s="484"/>
      <c r="P186" s="485">
        <v>1031.279403</v>
      </c>
      <c r="Q186" s="505">
        <v>846.90106000000003</v>
      </c>
      <c r="R186" s="483">
        <v>184.070922</v>
      </c>
      <c r="S186" s="483">
        <v>0</v>
      </c>
      <c r="T186" s="483">
        <v>846.90106000000003</v>
      </c>
      <c r="U186" s="506">
        <v>0</v>
      </c>
      <c r="V186" s="507">
        <v>0</v>
      </c>
      <c r="W186" s="489">
        <v>0</v>
      </c>
      <c r="X186" s="507">
        <v>0</v>
      </c>
      <c r="Y186" s="508">
        <v>0</v>
      </c>
      <c r="Z186" s="507">
        <v>0</v>
      </c>
      <c r="AA186" s="489">
        <v>0</v>
      </c>
      <c r="AB186" s="484"/>
    </row>
    <row r="187" spans="1:28" ht="12" thickBot="1">
      <c r="A187" s="490" t="s">
        <v>292</v>
      </c>
      <c r="B187" s="947"/>
      <c r="C187" s="491">
        <f t="shared" ref="C187:N187" si="42">+C180+C181+C182+C183+C184+C185+C186</f>
        <v>680.862075</v>
      </c>
      <c r="D187" s="492">
        <f t="shared" si="42"/>
        <v>501.42972099999997</v>
      </c>
      <c r="E187" s="493">
        <f t="shared" si="42"/>
        <v>231.99417800000001</v>
      </c>
      <c r="F187" s="493">
        <f t="shared" si="42"/>
        <v>0</v>
      </c>
      <c r="G187" s="493">
        <f t="shared" si="42"/>
        <v>361.93983199999997</v>
      </c>
      <c r="H187" s="494">
        <f t="shared" si="42"/>
        <v>86.817325999999994</v>
      </c>
      <c r="I187" s="491">
        <f t="shared" si="42"/>
        <v>0</v>
      </c>
      <c r="J187" s="493">
        <f t="shared" si="42"/>
        <v>0</v>
      </c>
      <c r="K187" s="491">
        <f t="shared" si="42"/>
        <v>0</v>
      </c>
      <c r="L187" s="494">
        <f t="shared" si="42"/>
        <v>0</v>
      </c>
      <c r="M187" s="491">
        <f t="shared" si="42"/>
        <v>0</v>
      </c>
      <c r="N187" s="493">
        <f t="shared" si="42"/>
        <v>0</v>
      </c>
      <c r="O187" s="495">
        <v>0</v>
      </c>
      <c r="P187" s="491">
        <f t="shared" ref="P187:AA187" si="43">+P180+P181+P182+P183+P184+P185+P186</f>
        <v>1393.4716720000001</v>
      </c>
      <c r="Q187" s="492">
        <f t="shared" si="43"/>
        <v>1133.8206600000001</v>
      </c>
      <c r="R187" s="493">
        <f t="shared" si="43"/>
        <v>268.34812699999998</v>
      </c>
      <c r="S187" s="493">
        <f t="shared" si="43"/>
        <v>0</v>
      </c>
      <c r="T187" s="493">
        <f t="shared" si="43"/>
        <v>1039.876827</v>
      </c>
      <c r="U187" s="494">
        <f t="shared" si="43"/>
        <v>84.842528000000001</v>
      </c>
      <c r="V187" s="491">
        <f t="shared" si="43"/>
        <v>0</v>
      </c>
      <c r="W187" s="493">
        <f t="shared" si="43"/>
        <v>0</v>
      </c>
      <c r="X187" s="491">
        <f t="shared" si="43"/>
        <v>0</v>
      </c>
      <c r="Y187" s="494">
        <f t="shared" si="43"/>
        <v>0</v>
      </c>
      <c r="Z187" s="491">
        <f t="shared" si="43"/>
        <v>0</v>
      </c>
      <c r="AA187" s="493">
        <f t="shared" si="43"/>
        <v>0</v>
      </c>
      <c r="AB187" s="495">
        <v>96.487882999999997</v>
      </c>
    </row>
    <row r="188" spans="1:28">
      <c r="A188" s="451" t="s">
        <v>535</v>
      </c>
      <c r="B188" s="945" t="s">
        <v>564</v>
      </c>
      <c r="C188" s="452">
        <v>25.146529000000001</v>
      </c>
      <c r="D188" s="453">
        <v>25.146099</v>
      </c>
      <c r="E188" s="454">
        <v>0</v>
      </c>
      <c r="F188" s="454">
        <v>0</v>
      </c>
      <c r="G188" s="454">
        <v>24.300868000000001</v>
      </c>
      <c r="H188" s="455">
        <v>0.84523099999999995</v>
      </c>
      <c r="I188" s="452">
        <v>0</v>
      </c>
      <c r="J188" s="454">
        <v>0</v>
      </c>
      <c r="K188" s="452">
        <v>0</v>
      </c>
      <c r="L188" s="455">
        <v>0</v>
      </c>
      <c r="M188" s="452">
        <v>0</v>
      </c>
      <c r="N188" s="456">
        <v>0</v>
      </c>
      <c r="O188" s="457"/>
      <c r="P188" s="458">
        <v>0.93919200000000003</v>
      </c>
      <c r="Q188" s="496">
        <v>0.93867999999999996</v>
      </c>
      <c r="R188" s="456">
        <v>0</v>
      </c>
      <c r="S188" s="456">
        <v>0</v>
      </c>
      <c r="T188" s="456">
        <v>0</v>
      </c>
      <c r="U188" s="497">
        <v>0.93867999999999996</v>
      </c>
      <c r="V188" s="498">
        <v>0</v>
      </c>
      <c r="W188" s="462">
        <v>0</v>
      </c>
      <c r="X188" s="498">
        <v>0</v>
      </c>
      <c r="Y188" s="499">
        <v>0</v>
      </c>
      <c r="Z188" s="498">
        <v>0</v>
      </c>
      <c r="AA188" s="462">
        <v>0</v>
      </c>
      <c r="AB188" s="457"/>
    </row>
    <row r="189" spans="1:28">
      <c r="A189" s="463" t="s">
        <v>537</v>
      </c>
      <c r="B189" s="946"/>
      <c r="C189" s="464">
        <v>64.617717999999996</v>
      </c>
      <c r="D189" s="465">
        <v>64.617717999999996</v>
      </c>
      <c r="E189" s="466">
        <v>0</v>
      </c>
      <c r="F189" s="466">
        <v>0</v>
      </c>
      <c r="G189" s="466">
        <v>64.617717999999996</v>
      </c>
      <c r="H189" s="467">
        <v>0</v>
      </c>
      <c r="I189" s="464">
        <v>0</v>
      </c>
      <c r="J189" s="466">
        <v>0</v>
      </c>
      <c r="K189" s="464">
        <v>0</v>
      </c>
      <c r="L189" s="467">
        <v>0</v>
      </c>
      <c r="M189" s="464">
        <v>0</v>
      </c>
      <c r="N189" s="468">
        <v>0</v>
      </c>
      <c r="O189" s="469"/>
      <c r="P189" s="470">
        <v>59.663316999999999</v>
      </c>
      <c r="Q189" s="500">
        <v>59.663316999999999</v>
      </c>
      <c r="R189" s="468">
        <v>1.616374</v>
      </c>
      <c r="S189" s="468">
        <v>0</v>
      </c>
      <c r="T189" s="468">
        <v>58.046942999999999</v>
      </c>
      <c r="U189" s="501">
        <v>0</v>
      </c>
      <c r="V189" s="502">
        <v>0</v>
      </c>
      <c r="W189" s="474">
        <v>0</v>
      </c>
      <c r="X189" s="502">
        <v>0</v>
      </c>
      <c r="Y189" s="503">
        <v>0</v>
      </c>
      <c r="Z189" s="502">
        <v>0</v>
      </c>
      <c r="AA189" s="474">
        <v>0</v>
      </c>
      <c r="AB189" s="469"/>
    </row>
    <row r="190" spans="1:28">
      <c r="A190" s="463" t="s">
        <v>538</v>
      </c>
      <c r="B190" s="946"/>
      <c r="C190" s="464">
        <v>115.75588399999999</v>
      </c>
      <c r="D190" s="465">
        <v>115.75588399999999</v>
      </c>
      <c r="E190" s="466">
        <v>0.42762299999999998</v>
      </c>
      <c r="F190" s="466">
        <v>0</v>
      </c>
      <c r="G190" s="466">
        <v>115.328261</v>
      </c>
      <c r="H190" s="467">
        <v>0</v>
      </c>
      <c r="I190" s="464">
        <v>0</v>
      </c>
      <c r="J190" s="475">
        <v>0</v>
      </c>
      <c r="K190" s="464">
        <v>0</v>
      </c>
      <c r="L190" s="475">
        <v>0</v>
      </c>
      <c r="M190" s="464">
        <v>0</v>
      </c>
      <c r="N190" s="468">
        <v>0</v>
      </c>
      <c r="O190" s="476"/>
      <c r="P190" s="470">
        <v>61.012982999999998</v>
      </c>
      <c r="Q190" s="500">
        <v>61.012982999999998</v>
      </c>
      <c r="R190" s="468">
        <v>0</v>
      </c>
      <c r="S190" s="468">
        <v>0</v>
      </c>
      <c r="T190" s="468">
        <v>61.012982999999998</v>
      </c>
      <c r="U190" s="501">
        <v>0</v>
      </c>
      <c r="V190" s="502">
        <v>0</v>
      </c>
      <c r="W190" s="504">
        <v>0</v>
      </c>
      <c r="X190" s="502">
        <v>0</v>
      </c>
      <c r="Y190" s="504">
        <v>0</v>
      </c>
      <c r="Z190" s="502">
        <v>0</v>
      </c>
      <c r="AA190" s="474">
        <v>0</v>
      </c>
      <c r="AB190" s="476"/>
    </row>
    <row r="191" spans="1:28">
      <c r="A191" s="463" t="s">
        <v>539</v>
      </c>
      <c r="B191" s="946"/>
      <c r="C191" s="464">
        <v>29.927426000000001</v>
      </c>
      <c r="D191" s="465">
        <v>29.927426000000001</v>
      </c>
      <c r="E191" s="466">
        <v>0.54218699999999997</v>
      </c>
      <c r="F191" s="466">
        <v>0</v>
      </c>
      <c r="G191" s="466">
        <v>29.385238999999999</v>
      </c>
      <c r="H191" s="467">
        <v>0</v>
      </c>
      <c r="I191" s="464">
        <v>0</v>
      </c>
      <c r="J191" s="466">
        <v>0</v>
      </c>
      <c r="K191" s="464">
        <v>0</v>
      </c>
      <c r="L191" s="467">
        <v>0</v>
      </c>
      <c r="M191" s="464">
        <v>0</v>
      </c>
      <c r="N191" s="468">
        <v>0</v>
      </c>
      <c r="O191" s="469"/>
      <c r="P191" s="470">
        <v>111.83698800000001</v>
      </c>
      <c r="Q191" s="500">
        <v>111.83307000000001</v>
      </c>
      <c r="R191" s="468">
        <v>0.37573299999999998</v>
      </c>
      <c r="S191" s="468">
        <v>0</v>
      </c>
      <c r="T191" s="468">
        <v>104.88219700000001</v>
      </c>
      <c r="U191" s="501">
        <v>6.5751400000000002</v>
      </c>
      <c r="V191" s="502">
        <v>0</v>
      </c>
      <c r="W191" s="474">
        <v>0</v>
      </c>
      <c r="X191" s="502">
        <v>0</v>
      </c>
      <c r="Y191" s="503">
        <v>0</v>
      </c>
      <c r="Z191" s="502">
        <v>0</v>
      </c>
      <c r="AA191" s="474">
        <v>0</v>
      </c>
      <c r="AB191" s="469"/>
    </row>
    <row r="192" spans="1:28">
      <c r="A192" s="463" t="s">
        <v>540</v>
      </c>
      <c r="B192" s="946"/>
      <c r="C192" s="464">
        <v>8.6763750000000002</v>
      </c>
      <c r="D192" s="465">
        <v>8.6722979999999996</v>
      </c>
      <c r="E192" s="466">
        <v>9.2699999999999998E-4</v>
      </c>
      <c r="F192" s="466">
        <v>0</v>
      </c>
      <c r="G192" s="466">
        <v>0</v>
      </c>
      <c r="H192" s="467">
        <v>8.6722979999999996</v>
      </c>
      <c r="I192" s="464">
        <v>0</v>
      </c>
      <c r="J192" s="466">
        <v>0</v>
      </c>
      <c r="K192" s="464">
        <v>0</v>
      </c>
      <c r="L192" s="467">
        <v>0</v>
      </c>
      <c r="M192" s="464">
        <v>0</v>
      </c>
      <c r="N192" s="468">
        <v>0</v>
      </c>
      <c r="O192" s="469"/>
      <c r="P192" s="470">
        <v>4.1017640000000002</v>
      </c>
      <c r="Q192" s="500">
        <v>4.0251640000000002</v>
      </c>
      <c r="R192" s="468">
        <v>7.4300000000000005E-2</v>
      </c>
      <c r="S192" s="468">
        <v>0</v>
      </c>
      <c r="T192" s="468">
        <v>0</v>
      </c>
      <c r="U192" s="501">
        <v>4.0251640000000002</v>
      </c>
      <c r="V192" s="502">
        <v>0</v>
      </c>
      <c r="W192" s="474">
        <v>0</v>
      </c>
      <c r="X192" s="502">
        <v>0</v>
      </c>
      <c r="Y192" s="503">
        <v>0</v>
      </c>
      <c r="Z192" s="502">
        <v>0</v>
      </c>
      <c r="AA192" s="474">
        <v>0</v>
      </c>
      <c r="AB192" s="469"/>
    </row>
    <row r="193" spans="1:28">
      <c r="A193" s="463" t="s">
        <v>541</v>
      </c>
      <c r="B193" s="946"/>
      <c r="C193" s="464">
        <v>121.69847</v>
      </c>
      <c r="D193" s="465">
        <v>120.735618</v>
      </c>
      <c r="E193" s="466">
        <v>18.658794</v>
      </c>
      <c r="F193" s="466">
        <v>0</v>
      </c>
      <c r="G193" s="466">
        <v>37.459642000000002</v>
      </c>
      <c r="H193" s="467">
        <v>65.520073999999994</v>
      </c>
      <c r="I193" s="464">
        <v>0</v>
      </c>
      <c r="J193" s="466">
        <v>0</v>
      </c>
      <c r="K193" s="464">
        <v>0</v>
      </c>
      <c r="L193" s="467">
        <v>0</v>
      </c>
      <c r="M193" s="464">
        <v>0</v>
      </c>
      <c r="N193" s="468">
        <v>0</v>
      </c>
      <c r="O193" s="469"/>
      <c r="P193" s="470">
        <v>88.745492999999996</v>
      </c>
      <c r="Q193" s="500">
        <v>81.191373999999996</v>
      </c>
      <c r="R193" s="468">
        <v>7.5067120000000003</v>
      </c>
      <c r="S193" s="468">
        <v>0</v>
      </c>
      <c r="T193" s="468">
        <v>19.978232999999999</v>
      </c>
      <c r="U193" s="501">
        <v>61.213141</v>
      </c>
      <c r="V193" s="502">
        <v>0</v>
      </c>
      <c r="W193" s="474">
        <v>0</v>
      </c>
      <c r="X193" s="502">
        <v>0</v>
      </c>
      <c r="Y193" s="503">
        <v>0</v>
      </c>
      <c r="Z193" s="502">
        <v>0</v>
      </c>
      <c r="AA193" s="474">
        <v>0</v>
      </c>
      <c r="AB193" s="469"/>
    </row>
    <row r="194" spans="1:28">
      <c r="A194" s="478" t="s">
        <v>542</v>
      </c>
      <c r="B194" s="946"/>
      <c r="C194" s="479">
        <v>62.681362</v>
      </c>
      <c r="D194" s="480">
        <v>60.863596000000001</v>
      </c>
      <c r="E194" s="481">
        <v>1.7872209999999999</v>
      </c>
      <c r="F194" s="481">
        <v>0</v>
      </c>
      <c r="G194" s="481">
        <v>60.863596000000001</v>
      </c>
      <c r="H194" s="482">
        <v>0</v>
      </c>
      <c r="I194" s="479">
        <v>0</v>
      </c>
      <c r="J194" s="481">
        <v>0</v>
      </c>
      <c r="K194" s="479">
        <v>0</v>
      </c>
      <c r="L194" s="482">
        <v>0</v>
      </c>
      <c r="M194" s="479">
        <v>0</v>
      </c>
      <c r="N194" s="483">
        <v>0</v>
      </c>
      <c r="O194" s="484"/>
      <c r="P194" s="485">
        <v>127.378747</v>
      </c>
      <c r="Q194" s="505">
        <v>124.38270799999999</v>
      </c>
      <c r="R194" s="483">
        <v>12.466089999999999</v>
      </c>
      <c r="S194" s="483">
        <v>0</v>
      </c>
      <c r="T194" s="483">
        <v>114.849569</v>
      </c>
      <c r="U194" s="506">
        <v>0</v>
      </c>
      <c r="V194" s="507">
        <v>0</v>
      </c>
      <c r="W194" s="489">
        <v>0</v>
      </c>
      <c r="X194" s="507">
        <v>0</v>
      </c>
      <c r="Y194" s="508">
        <v>0</v>
      </c>
      <c r="Z194" s="507">
        <v>0</v>
      </c>
      <c r="AA194" s="489">
        <v>0</v>
      </c>
      <c r="AB194" s="484"/>
    </row>
    <row r="195" spans="1:28" ht="12" thickBot="1">
      <c r="A195" s="490" t="s">
        <v>292</v>
      </c>
      <c r="B195" s="947"/>
      <c r="C195" s="491">
        <f t="shared" ref="C195:N195" si="44">+C188+C189+C190+C191+C192+C193+C194</f>
        <v>428.50376399999999</v>
      </c>
      <c r="D195" s="492">
        <f t="shared" si="44"/>
        <v>425.71863900000005</v>
      </c>
      <c r="E195" s="493">
        <f t="shared" si="44"/>
        <v>21.416751999999999</v>
      </c>
      <c r="F195" s="493">
        <f t="shared" si="44"/>
        <v>0</v>
      </c>
      <c r="G195" s="493">
        <f t="shared" si="44"/>
        <v>331.95532400000002</v>
      </c>
      <c r="H195" s="494">
        <f t="shared" si="44"/>
        <v>75.03760299999999</v>
      </c>
      <c r="I195" s="491">
        <f t="shared" si="44"/>
        <v>0</v>
      </c>
      <c r="J195" s="493">
        <f t="shared" si="44"/>
        <v>0</v>
      </c>
      <c r="K195" s="491">
        <f t="shared" si="44"/>
        <v>0</v>
      </c>
      <c r="L195" s="494">
        <f t="shared" si="44"/>
        <v>0</v>
      </c>
      <c r="M195" s="491">
        <f t="shared" si="44"/>
        <v>0</v>
      </c>
      <c r="N195" s="493">
        <f t="shared" si="44"/>
        <v>0</v>
      </c>
      <c r="O195" s="495">
        <v>7.1740839999999997</v>
      </c>
      <c r="P195" s="491">
        <f t="shared" ref="P195:AA195" si="45">+P188+P189+P190+P191+P192+P193+P194</f>
        <v>453.67848400000003</v>
      </c>
      <c r="Q195" s="492">
        <f t="shared" si="45"/>
        <v>443.04729599999996</v>
      </c>
      <c r="R195" s="493">
        <f t="shared" si="45"/>
        <v>22.039209</v>
      </c>
      <c r="S195" s="493">
        <f t="shared" si="45"/>
        <v>0</v>
      </c>
      <c r="T195" s="493">
        <f t="shared" si="45"/>
        <v>358.76992499999994</v>
      </c>
      <c r="U195" s="494">
        <f t="shared" si="45"/>
        <v>72.752125000000007</v>
      </c>
      <c r="V195" s="491">
        <f t="shared" si="45"/>
        <v>0</v>
      </c>
      <c r="W195" s="493">
        <f t="shared" si="45"/>
        <v>0</v>
      </c>
      <c r="X195" s="491">
        <f t="shared" si="45"/>
        <v>0</v>
      </c>
      <c r="Y195" s="494">
        <f t="shared" si="45"/>
        <v>0</v>
      </c>
      <c r="Z195" s="491">
        <f t="shared" si="45"/>
        <v>0</v>
      </c>
      <c r="AA195" s="493">
        <f t="shared" si="45"/>
        <v>0</v>
      </c>
      <c r="AB195" s="495">
        <v>6.9388059999999996</v>
      </c>
    </row>
    <row r="196" spans="1:28">
      <c r="A196" s="451" t="s">
        <v>535</v>
      </c>
      <c r="B196" s="945" t="s">
        <v>565</v>
      </c>
      <c r="C196" s="452">
        <v>0.35730400000000001</v>
      </c>
      <c r="D196" s="453">
        <v>0.35681499999999999</v>
      </c>
      <c r="E196" s="454">
        <v>0</v>
      </c>
      <c r="F196" s="454">
        <v>0</v>
      </c>
      <c r="G196" s="454">
        <v>0</v>
      </c>
      <c r="H196" s="455">
        <v>0.35681499999999999</v>
      </c>
      <c r="I196" s="452">
        <v>0</v>
      </c>
      <c r="J196" s="454">
        <v>0</v>
      </c>
      <c r="K196" s="452">
        <v>0</v>
      </c>
      <c r="L196" s="455">
        <v>0</v>
      </c>
      <c r="M196" s="452">
        <v>0.55520199999999997</v>
      </c>
      <c r="N196" s="456">
        <v>8.0660000000000003E-3</v>
      </c>
      <c r="O196" s="457"/>
      <c r="P196" s="458">
        <v>0.50997400000000004</v>
      </c>
      <c r="Q196" s="496">
        <v>0.50737900000000002</v>
      </c>
      <c r="R196" s="456">
        <v>0</v>
      </c>
      <c r="S196" s="456">
        <v>0</v>
      </c>
      <c r="T196" s="456">
        <v>0</v>
      </c>
      <c r="U196" s="497">
        <v>0.50737900000000002</v>
      </c>
      <c r="V196" s="498">
        <v>0</v>
      </c>
      <c r="W196" s="462">
        <v>0</v>
      </c>
      <c r="X196" s="498">
        <v>0</v>
      </c>
      <c r="Y196" s="499">
        <v>0</v>
      </c>
      <c r="Z196" s="498">
        <v>3.5576500000000002</v>
      </c>
      <c r="AA196" s="462">
        <v>3.7989999999999999E-3</v>
      </c>
      <c r="AB196" s="457"/>
    </row>
    <row r="197" spans="1:28">
      <c r="A197" s="463" t="s">
        <v>537</v>
      </c>
      <c r="B197" s="946"/>
      <c r="C197" s="464">
        <v>133.23682199999999</v>
      </c>
      <c r="D197" s="465">
        <v>133.170466</v>
      </c>
      <c r="E197" s="466">
        <v>0</v>
      </c>
      <c r="F197" s="466">
        <v>0</v>
      </c>
      <c r="G197" s="466">
        <v>125.43140099999999</v>
      </c>
      <c r="H197" s="467">
        <v>7.7390650000000001</v>
      </c>
      <c r="I197" s="464">
        <v>0</v>
      </c>
      <c r="J197" s="466">
        <v>0</v>
      </c>
      <c r="K197" s="464">
        <v>0</v>
      </c>
      <c r="L197" s="467">
        <v>0</v>
      </c>
      <c r="M197" s="464">
        <v>21.867193</v>
      </c>
      <c r="N197" s="468">
        <v>2.0586E-2</v>
      </c>
      <c r="O197" s="469"/>
      <c r="P197" s="470">
        <v>5.277819</v>
      </c>
      <c r="Q197" s="500">
        <v>5.2526279999999996</v>
      </c>
      <c r="R197" s="468">
        <v>0</v>
      </c>
      <c r="S197" s="468">
        <v>0</v>
      </c>
      <c r="T197" s="468">
        <v>0</v>
      </c>
      <c r="U197" s="501">
        <v>5.2526279999999996</v>
      </c>
      <c r="V197" s="502">
        <v>0</v>
      </c>
      <c r="W197" s="474">
        <v>0</v>
      </c>
      <c r="X197" s="502">
        <v>0</v>
      </c>
      <c r="Y197" s="503">
        <v>0</v>
      </c>
      <c r="Z197" s="502">
        <v>21.626334</v>
      </c>
      <c r="AA197" s="474">
        <v>3.0450000000000001E-2</v>
      </c>
      <c r="AB197" s="469"/>
    </row>
    <row r="198" spans="1:28">
      <c r="A198" s="463" t="s">
        <v>538</v>
      </c>
      <c r="B198" s="946"/>
      <c r="C198" s="464">
        <v>5.2032489999999996</v>
      </c>
      <c r="D198" s="465">
        <v>5.1627029999999996</v>
      </c>
      <c r="E198" s="466">
        <v>0</v>
      </c>
      <c r="F198" s="466">
        <v>0</v>
      </c>
      <c r="G198" s="466">
        <v>0</v>
      </c>
      <c r="H198" s="467">
        <v>5.1627029999999996</v>
      </c>
      <c r="I198" s="464">
        <v>0</v>
      </c>
      <c r="J198" s="475">
        <v>0</v>
      </c>
      <c r="K198" s="464">
        <v>0</v>
      </c>
      <c r="L198" s="475">
        <v>0</v>
      </c>
      <c r="M198" s="464">
        <v>1.841758</v>
      </c>
      <c r="N198" s="468">
        <v>6.6059999999999999E-3</v>
      </c>
      <c r="O198" s="476"/>
      <c r="P198" s="470">
        <v>5.3851699999999996</v>
      </c>
      <c r="Q198" s="500">
        <v>5.3304359999999997</v>
      </c>
      <c r="R198" s="468">
        <v>0</v>
      </c>
      <c r="S198" s="468">
        <v>0</v>
      </c>
      <c r="T198" s="468">
        <v>0</v>
      </c>
      <c r="U198" s="501">
        <v>5.3304359999999997</v>
      </c>
      <c r="V198" s="502">
        <v>0</v>
      </c>
      <c r="W198" s="504">
        <v>0</v>
      </c>
      <c r="X198" s="502">
        <v>0</v>
      </c>
      <c r="Y198" s="504">
        <v>0</v>
      </c>
      <c r="Z198" s="502">
        <v>2.8026939999999998</v>
      </c>
      <c r="AA198" s="474">
        <v>1.3153E-2</v>
      </c>
      <c r="AB198" s="476"/>
    </row>
    <row r="199" spans="1:28">
      <c r="A199" s="463" t="s">
        <v>539</v>
      </c>
      <c r="B199" s="946"/>
      <c r="C199" s="464">
        <v>4.931514</v>
      </c>
      <c r="D199" s="465">
        <v>4.9005299999999998</v>
      </c>
      <c r="E199" s="466">
        <v>0</v>
      </c>
      <c r="F199" s="466">
        <v>0</v>
      </c>
      <c r="G199" s="466">
        <v>0</v>
      </c>
      <c r="H199" s="467">
        <v>4.9005299999999998</v>
      </c>
      <c r="I199" s="464">
        <v>0</v>
      </c>
      <c r="J199" s="466">
        <v>0</v>
      </c>
      <c r="K199" s="464">
        <v>0</v>
      </c>
      <c r="L199" s="467">
        <v>0</v>
      </c>
      <c r="M199" s="464">
        <v>0.18334</v>
      </c>
      <c r="N199" s="468">
        <v>1.8200000000000001E-4</v>
      </c>
      <c r="O199" s="469"/>
      <c r="P199" s="470">
        <v>80.263214000000005</v>
      </c>
      <c r="Q199" s="500">
        <v>80.206214000000003</v>
      </c>
      <c r="R199" s="468">
        <v>0</v>
      </c>
      <c r="S199" s="468">
        <v>0</v>
      </c>
      <c r="T199" s="468">
        <v>76.209226000000001</v>
      </c>
      <c r="U199" s="501">
        <v>3.996988</v>
      </c>
      <c r="V199" s="502">
        <v>0</v>
      </c>
      <c r="W199" s="474">
        <v>0</v>
      </c>
      <c r="X199" s="502">
        <v>0</v>
      </c>
      <c r="Y199" s="503">
        <v>0</v>
      </c>
      <c r="Z199" s="502">
        <v>0.18334</v>
      </c>
      <c r="AA199" s="474">
        <v>3.2600000000000001E-4</v>
      </c>
      <c r="AB199" s="469"/>
    </row>
    <row r="200" spans="1:28">
      <c r="A200" s="463" t="s">
        <v>540</v>
      </c>
      <c r="B200" s="946"/>
      <c r="C200" s="464">
        <v>88.120636000000005</v>
      </c>
      <c r="D200" s="465">
        <v>87.923591999999999</v>
      </c>
      <c r="E200" s="466">
        <v>0</v>
      </c>
      <c r="F200" s="466">
        <v>0</v>
      </c>
      <c r="G200" s="466">
        <v>76.421993999999998</v>
      </c>
      <c r="H200" s="467">
        <v>11.501598</v>
      </c>
      <c r="I200" s="464">
        <v>0</v>
      </c>
      <c r="J200" s="466">
        <v>0</v>
      </c>
      <c r="K200" s="464">
        <v>0</v>
      </c>
      <c r="L200" s="467">
        <v>0</v>
      </c>
      <c r="M200" s="464">
        <v>0.75155499999999997</v>
      </c>
      <c r="N200" s="468">
        <v>3.6499999999999998E-4</v>
      </c>
      <c r="O200" s="469"/>
      <c r="P200" s="470">
        <v>11.616141000000001</v>
      </c>
      <c r="Q200" s="500">
        <v>11.423400000000001</v>
      </c>
      <c r="R200" s="468">
        <v>0</v>
      </c>
      <c r="S200" s="468">
        <v>0</v>
      </c>
      <c r="T200" s="468">
        <v>0</v>
      </c>
      <c r="U200" s="501">
        <v>11.423400000000001</v>
      </c>
      <c r="V200" s="502">
        <v>0</v>
      </c>
      <c r="W200" s="474">
        <v>0</v>
      </c>
      <c r="X200" s="502">
        <v>0</v>
      </c>
      <c r="Y200" s="503">
        <v>0</v>
      </c>
      <c r="Z200" s="502">
        <v>0.83470299999999997</v>
      </c>
      <c r="AA200" s="474">
        <v>7.1199999999999996E-4</v>
      </c>
      <c r="AB200" s="469"/>
    </row>
    <row r="201" spans="1:28">
      <c r="A201" s="463" t="s">
        <v>541</v>
      </c>
      <c r="B201" s="946"/>
      <c r="C201" s="464">
        <v>477.71743099999998</v>
      </c>
      <c r="D201" s="465">
        <v>476.63981999999999</v>
      </c>
      <c r="E201" s="466">
        <v>0</v>
      </c>
      <c r="F201" s="466">
        <v>0</v>
      </c>
      <c r="G201" s="466">
        <v>421.26227299999999</v>
      </c>
      <c r="H201" s="467">
        <v>55.377550999999997</v>
      </c>
      <c r="I201" s="464">
        <v>0</v>
      </c>
      <c r="J201" s="466">
        <v>0</v>
      </c>
      <c r="K201" s="464">
        <v>0</v>
      </c>
      <c r="L201" s="467">
        <v>0</v>
      </c>
      <c r="M201" s="464">
        <v>2.4853969999999999</v>
      </c>
      <c r="N201" s="468">
        <v>7.5719999999999997E-3</v>
      </c>
      <c r="O201" s="469"/>
      <c r="P201" s="470">
        <v>304.02555000000001</v>
      </c>
      <c r="Q201" s="500">
        <v>302.91525200000001</v>
      </c>
      <c r="R201" s="468">
        <v>14.830641999999999</v>
      </c>
      <c r="S201" s="468">
        <v>0</v>
      </c>
      <c r="T201" s="468">
        <v>247.276251</v>
      </c>
      <c r="U201" s="501">
        <v>40.808359000000003</v>
      </c>
      <c r="V201" s="502">
        <v>0</v>
      </c>
      <c r="W201" s="474">
        <v>0</v>
      </c>
      <c r="X201" s="502">
        <v>0</v>
      </c>
      <c r="Y201" s="503">
        <v>0</v>
      </c>
      <c r="Z201" s="502">
        <v>2.9402970000000002</v>
      </c>
      <c r="AA201" s="474">
        <v>8.1720000000000004E-3</v>
      </c>
      <c r="AB201" s="469"/>
    </row>
    <row r="202" spans="1:28">
      <c r="A202" s="478" t="s">
        <v>542</v>
      </c>
      <c r="B202" s="946"/>
      <c r="C202" s="479">
        <v>78.051877000000005</v>
      </c>
      <c r="D202" s="480">
        <v>77.070601999999994</v>
      </c>
      <c r="E202" s="481">
        <v>0</v>
      </c>
      <c r="F202" s="481">
        <v>0</v>
      </c>
      <c r="G202" s="481">
        <v>49.201726000000001</v>
      </c>
      <c r="H202" s="482">
        <v>27.868876</v>
      </c>
      <c r="I202" s="479">
        <v>0</v>
      </c>
      <c r="J202" s="481">
        <v>0</v>
      </c>
      <c r="K202" s="479">
        <v>0</v>
      </c>
      <c r="L202" s="482">
        <v>0</v>
      </c>
      <c r="M202" s="479">
        <v>1.2815179999999999</v>
      </c>
      <c r="N202" s="483">
        <v>2.6679999999999998E-3</v>
      </c>
      <c r="O202" s="484"/>
      <c r="P202" s="485">
        <v>151.42079200000001</v>
      </c>
      <c r="Q202" s="505">
        <v>150.743179</v>
      </c>
      <c r="R202" s="483">
        <v>0</v>
      </c>
      <c r="S202" s="483">
        <v>0</v>
      </c>
      <c r="T202" s="483">
        <v>55.082253000000001</v>
      </c>
      <c r="U202" s="506">
        <v>95.660926000000003</v>
      </c>
      <c r="V202" s="507">
        <v>0</v>
      </c>
      <c r="W202" s="489">
        <v>0</v>
      </c>
      <c r="X202" s="507">
        <v>0</v>
      </c>
      <c r="Y202" s="508">
        <v>0</v>
      </c>
      <c r="Z202" s="507">
        <v>0.99819199999999997</v>
      </c>
      <c r="AA202" s="489">
        <v>3.7109999999999999E-3</v>
      </c>
      <c r="AB202" s="484"/>
    </row>
    <row r="203" spans="1:28" ht="12" thickBot="1">
      <c r="A203" s="490" t="s">
        <v>292</v>
      </c>
      <c r="B203" s="947"/>
      <c r="C203" s="491">
        <f t="shared" ref="C203:N203" si="46">+C196+C197+C198+C199+C200+C201+C202</f>
        <v>787.61883299999988</v>
      </c>
      <c r="D203" s="492">
        <f t="shared" si="46"/>
        <v>785.22452799999996</v>
      </c>
      <c r="E203" s="493">
        <f t="shared" si="46"/>
        <v>0</v>
      </c>
      <c r="F203" s="493">
        <f t="shared" si="46"/>
        <v>0</v>
      </c>
      <c r="G203" s="493">
        <f t="shared" si="46"/>
        <v>672.31739399999992</v>
      </c>
      <c r="H203" s="494">
        <f t="shared" si="46"/>
        <v>112.907138</v>
      </c>
      <c r="I203" s="491">
        <f t="shared" si="46"/>
        <v>0</v>
      </c>
      <c r="J203" s="493">
        <f t="shared" si="46"/>
        <v>0</v>
      </c>
      <c r="K203" s="491">
        <f t="shared" si="46"/>
        <v>0</v>
      </c>
      <c r="L203" s="494">
        <f t="shared" si="46"/>
        <v>0</v>
      </c>
      <c r="M203" s="491">
        <f t="shared" si="46"/>
        <v>28.965962999999999</v>
      </c>
      <c r="N203" s="493">
        <f t="shared" si="46"/>
        <v>4.6044999999999996E-2</v>
      </c>
      <c r="O203" s="495">
        <v>168.22260199999999</v>
      </c>
      <c r="P203" s="491">
        <f t="shared" ref="P203:AA203" si="47">+P196+P197+P198+P199+P200+P201+P202</f>
        <v>558.49865999999997</v>
      </c>
      <c r="Q203" s="492">
        <f t="shared" si="47"/>
        <v>556.37848800000006</v>
      </c>
      <c r="R203" s="493">
        <f t="shared" si="47"/>
        <v>14.830641999999999</v>
      </c>
      <c r="S203" s="493">
        <f t="shared" si="47"/>
        <v>0</v>
      </c>
      <c r="T203" s="493">
        <f t="shared" si="47"/>
        <v>378.56772999999998</v>
      </c>
      <c r="U203" s="494">
        <f t="shared" si="47"/>
        <v>162.98011600000001</v>
      </c>
      <c r="V203" s="491">
        <f t="shared" si="47"/>
        <v>0</v>
      </c>
      <c r="W203" s="493">
        <f t="shared" si="47"/>
        <v>0</v>
      </c>
      <c r="X203" s="491">
        <f t="shared" si="47"/>
        <v>0</v>
      </c>
      <c r="Y203" s="494">
        <f t="shared" si="47"/>
        <v>0</v>
      </c>
      <c r="Z203" s="491">
        <f t="shared" si="47"/>
        <v>32.943210000000001</v>
      </c>
      <c r="AA203" s="493">
        <f t="shared" si="47"/>
        <v>6.0322999999999995E-2</v>
      </c>
      <c r="AB203" s="495">
        <v>149.63557399999999</v>
      </c>
    </row>
    <row r="204" spans="1:28">
      <c r="A204" s="451" t="s">
        <v>535</v>
      </c>
      <c r="B204" s="945" t="s">
        <v>566</v>
      </c>
      <c r="C204" s="452">
        <v>33.470731000000001</v>
      </c>
      <c r="D204" s="453">
        <v>33.467067</v>
      </c>
      <c r="E204" s="454">
        <v>0</v>
      </c>
      <c r="F204" s="454">
        <v>0</v>
      </c>
      <c r="G204" s="454">
        <v>31.295950999999999</v>
      </c>
      <c r="H204" s="455">
        <v>2.171116</v>
      </c>
      <c r="I204" s="452">
        <v>0</v>
      </c>
      <c r="J204" s="454">
        <v>0</v>
      </c>
      <c r="K204" s="452">
        <v>0</v>
      </c>
      <c r="L204" s="455">
        <v>0</v>
      </c>
      <c r="M204" s="452">
        <v>0.68640800000000002</v>
      </c>
      <c r="N204" s="456">
        <v>4.6999999999999997E-5</v>
      </c>
      <c r="O204" s="457"/>
      <c r="P204" s="458">
        <v>21.741288999999998</v>
      </c>
      <c r="Q204" s="496">
        <v>21.738937</v>
      </c>
      <c r="R204" s="456">
        <v>0</v>
      </c>
      <c r="S204" s="456">
        <v>0</v>
      </c>
      <c r="T204" s="456">
        <v>19.973513000000001</v>
      </c>
      <c r="U204" s="497">
        <v>1.7654240000000001</v>
      </c>
      <c r="V204" s="498">
        <v>0</v>
      </c>
      <c r="W204" s="462">
        <v>0</v>
      </c>
      <c r="X204" s="498">
        <v>0</v>
      </c>
      <c r="Y204" s="499">
        <v>0</v>
      </c>
      <c r="Z204" s="498">
        <v>0.20233000000000001</v>
      </c>
      <c r="AA204" s="462">
        <v>2.9E-5</v>
      </c>
      <c r="AB204" s="457"/>
    </row>
    <row r="205" spans="1:28">
      <c r="A205" s="463" t="s">
        <v>537</v>
      </c>
      <c r="B205" s="946"/>
      <c r="C205" s="464">
        <v>51.13599</v>
      </c>
      <c r="D205" s="465">
        <v>51.129663000000001</v>
      </c>
      <c r="E205" s="466">
        <v>0</v>
      </c>
      <c r="F205" s="466">
        <v>0</v>
      </c>
      <c r="G205" s="466">
        <v>42.680548999999999</v>
      </c>
      <c r="H205" s="467">
        <v>8.4491130000000005</v>
      </c>
      <c r="I205" s="464">
        <v>0</v>
      </c>
      <c r="J205" s="466">
        <v>0</v>
      </c>
      <c r="K205" s="464">
        <v>0</v>
      </c>
      <c r="L205" s="467">
        <v>0</v>
      </c>
      <c r="M205" s="464">
        <v>0.57772900000000005</v>
      </c>
      <c r="N205" s="468">
        <v>3.1000000000000001E-5</v>
      </c>
      <c r="O205" s="469"/>
      <c r="P205" s="470">
        <v>99.230084000000005</v>
      </c>
      <c r="Q205" s="500">
        <v>99.245054999999994</v>
      </c>
      <c r="R205" s="468">
        <v>0</v>
      </c>
      <c r="S205" s="468">
        <v>0</v>
      </c>
      <c r="T205" s="468">
        <v>92.715857</v>
      </c>
      <c r="U205" s="501">
        <v>6.5291980000000001</v>
      </c>
      <c r="V205" s="502">
        <v>0</v>
      </c>
      <c r="W205" s="474">
        <v>0</v>
      </c>
      <c r="X205" s="502">
        <v>0</v>
      </c>
      <c r="Y205" s="503">
        <v>0</v>
      </c>
      <c r="Z205" s="502">
        <v>1.366506</v>
      </c>
      <c r="AA205" s="474">
        <v>2.0999999999999999E-5</v>
      </c>
      <c r="AB205" s="469"/>
    </row>
    <row r="206" spans="1:28">
      <c r="A206" s="463" t="s">
        <v>538</v>
      </c>
      <c r="B206" s="946"/>
      <c r="C206" s="464">
        <v>71.155427000000003</v>
      </c>
      <c r="D206" s="465">
        <v>71.172208999999995</v>
      </c>
      <c r="E206" s="466">
        <v>0</v>
      </c>
      <c r="F206" s="466">
        <v>0</v>
      </c>
      <c r="G206" s="466">
        <v>30.010504999999998</v>
      </c>
      <c r="H206" s="467">
        <v>41.161704</v>
      </c>
      <c r="I206" s="464">
        <v>0</v>
      </c>
      <c r="J206" s="475">
        <v>0</v>
      </c>
      <c r="K206" s="464">
        <v>0</v>
      </c>
      <c r="L206" s="475">
        <v>0</v>
      </c>
      <c r="M206" s="464">
        <v>0</v>
      </c>
      <c r="N206" s="468">
        <v>0</v>
      </c>
      <c r="O206" s="476"/>
      <c r="P206" s="470">
        <v>71.234460999999996</v>
      </c>
      <c r="Q206" s="500">
        <v>71.224519000000001</v>
      </c>
      <c r="R206" s="468">
        <v>1.4190400000000001</v>
      </c>
      <c r="S206" s="468">
        <v>0</v>
      </c>
      <c r="T206" s="468">
        <v>36.386521000000002</v>
      </c>
      <c r="U206" s="501">
        <v>33.418958000000003</v>
      </c>
      <c r="V206" s="502">
        <v>0</v>
      </c>
      <c r="W206" s="504">
        <v>0</v>
      </c>
      <c r="X206" s="502">
        <v>0</v>
      </c>
      <c r="Y206" s="504">
        <v>0</v>
      </c>
      <c r="Z206" s="502">
        <v>0</v>
      </c>
      <c r="AA206" s="474">
        <v>0</v>
      </c>
      <c r="AB206" s="476"/>
    </row>
    <row r="207" spans="1:28">
      <c r="A207" s="463" t="s">
        <v>539</v>
      </c>
      <c r="B207" s="946"/>
      <c r="C207" s="464">
        <v>32.171762999999999</v>
      </c>
      <c r="D207" s="465">
        <v>32.167552000000001</v>
      </c>
      <c r="E207" s="466">
        <v>1.41947</v>
      </c>
      <c r="F207" s="466">
        <v>0</v>
      </c>
      <c r="G207" s="466">
        <v>4.436998</v>
      </c>
      <c r="H207" s="467">
        <v>26.311083</v>
      </c>
      <c r="I207" s="464">
        <v>0</v>
      </c>
      <c r="J207" s="466">
        <v>0</v>
      </c>
      <c r="K207" s="464">
        <v>0</v>
      </c>
      <c r="L207" s="467">
        <v>0</v>
      </c>
      <c r="M207" s="464">
        <v>0</v>
      </c>
      <c r="N207" s="468">
        <v>0</v>
      </c>
      <c r="O207" s="469"/>
      <c r="P207" s="470">
        <v>38.380899999999997</v>
      </c>
      <c r="Q207" s="500">
        <v>38.376232999999999</v>
      </c>
      <c r="R207" s="468">
        <v>0</v>
      </c>
      <c r="S207" s="468">
        <v>0</v>
      </c>
      <c r="T207" s="468">
        <v>26.762931999999999</v>
      </c>
      <c r="U207" s="501">
        <v>11.613300000000001</v>
      </c>
      <c r="V207" s="502">
        <v>0</v>
      </c>
      <c r="W207" s="474">
        <v>0</v>
      </c>
      <c r="X207" s="502">
        <v>0</v>
      </c>
      <c r="Y207" s="503">
        <v>0</v>
      </c>
      <c r="Z207" s="502">
        <v>0</v>
      </c>
      <c r="AA207" s="474">
        <v>0</v>
      </c>
      <c r="AB207" s="469"/>
    </row>
    <row r="208" spans="1:28">
      <c r="A208" s="463" t="s">
        <v>540</v>
      </c>
      <c r="B208" s="946"/>
      <c r="C208" s="464">
        <v>51.202316000000003</v>
      </c>
      <c r="D208" s="465">
        <v>51.195939000000003</v>
      </c>
      <c r="E208" s="466">
        <v>0</v>
      </c>
      <c r="F208" s="466">
        <v>0</v>
      </c>
      <c r="G208" s="466">
        <v>45.534157</v>
      </c>
      <c r="H208" s="467">
        <v>5.6617819999999996</v>
      </c>
      <c r="I208" s="464">
        <v>0</v>
      </c>
      <c r="J208" s="466">
        <v>0</v>
      </c>
      <c r="K208" s="464">
        <v>0</v>
      </c>
      <c r="L208" s="467">
        <v>0</v>
      </c>
      <c r="M208" s="464">
        <v>0</v>
      </c>
      <c r="N208" s="468">
        <v>0</v>
      </c>
      <c r="O208" s="469"/>
      <c r="P208" s="470">
        <v>26.694756000000002</v>
      </c>
      <c r="Q208" s="500">
        <v>26.690897</v>
      </c>
      <c r="R208" s="468">
        <v>0</v>
      </c>
      <c r="S208" s="468">
        <v>0</v>
      </c>
      <c r="T208" s="468">
        <v>19.029364999999999</v>
      </c>
      <c r="U208" s="501">
        <v>7.6615330000000004</v>
      </c>
      <c r="V208" s="502">
        <v>0</v>
      </c>
      <c r="W208" s="474">
        <v>0</v>
      </c>
      <c r="X208" s="502">
        <v>0</v>
      </c>
      <c r="Y208" s="503">
        <v>0</v>
      </c>
      <c r="Z208" s="502">
        <v>3.9896000000000001E-2</v>
      </c>
      <c r="AA208" s="474">
        <v>3.3000000000000003E-5</v>
      </c>
      <c r="AB208" s="469"/>
    </row>
    <row r="209" spans="1:28">
      <c r="A209" s="463" t="s">
        <v>541</v>
      </c>
      <c r="B209" s="946"/>
      <c r="C209" s="464">
        <v>51.024638000000003</v>
      </c>
      <c r="D209" s="465">
        <v>51.014605000000003</v>
      </c>
      <c r="E209" s="466">
        <v>0.22062999999999999</v>
      </c>
      <c r="F209" s="466">
        <v>0</v>
      </c>
      <c r="G209" s="466">
        <v>7.8137559999999997</v>
      </c>
      <c r="H209" s="467">
        <v>42.980218999999998</v>
      </c>
      <c r="I209" s="464">
        <v>0</v>
      </c>
      <c r="J209" s="466">
        <v>0</v>
      </c>
      <c r="K209" s="464">
        <v>0</v>
      </c>
      <c r="L209" s="467">
        <v>0</v>
      </c>
      <c r="M209" s="464">
        <v>4.4329E-2</v>
      </c>
      <c r="N209" s="468">
        <v>5.1E-5</v>
      </c>
      <c r="O209" s="469"/>
      <c r="P209" s="470">
        <v>76.892138000000003</v>
      </c>
      <c r="Q209" s="500">
        <v>76.662829000000002</v>
      </c>
      <c r="R209" s="468">
        <v>0.21731800000000001</v>
      </c>
      <c r="S209" s="468">
        <v>0</v>
      </c>
      <c r="T209" s="468">
        <v>27.478228999999999</v>
      </c>
      <c r="U209" s="501">
        <v>49.184600000000003</v>
      </c>
      <c r="V209" s="502">
        <v>0</v>
      </c>
      <c r="W209" s="474">
        <v>0</v>
      </c>
      <c r="X209" s="502">
        <v>0</v>
      </c>
      <c r="Y209" s="503">
        <v>0</v>
      </c>
      <c r="Z209" s="502">
        <v>0.56920000000000004</v>
      </c>
      <c r="AA209" s="474">
        <v>1.6770000000000001E-3</v>
      </c>
      <c r="AB209" s="469"/>
    </row>
    <row r="210" spans="1:28">
      <c r="A210" s="478" t="s">
        <v>542</v>
      </c>
      <c r="B210" s="946"/>
      <c r="C210" s="479">
        <v>79.004075</v>
      </c>
      <c r="D210" s="480">
        <v>78.962458999999996</v>
      </c>
      <c r="E210" s="481">
        <v>0</v>
      </c>
      <c r="F210" s="481">
        <v>0</v>
      </c>
      <c r="G210" s="481">
        <v>10.698549</v>
      </c>
      <c r="H210" s="482">
        <v>68.263909999999996</v>
      </c>
      <c r="I210" s="479">
        <v>0</v>
      </c>
      <c r="J210" s="481">
        <v>0</v>
      </c>
      <c r="K210" s="479">
        <v>0</v>
      </c>
      <c r="L210" s="482">
        <v>0</v>
      </c>
      <c r="M210" s="479">
        <v>11.059386999999999</v>
      </c>
      <c r="N210" s="483">
        <v>3.0179999999999998E-3</v>
      </c>
      <c r="O210" s="484"/>
      <c r="P210" s="485">
        <v>92.865787999999995</v>
      </c>
      <c r="Q210" s="505">
        <v>92.827547999999993</v>
      </c>
      <c r="R210" s="483">
        <v>25.815097999999999</v>
      </c>
      <c r="S210" s="483">
        <v>0</v>
      </c>
      <c r="T210" s="483">
        <v>10.656228</v>
      </c>
      <c r="U210" s="506">
        <v>56.356222000000002</v>
      </c>
      <c r="V210" s="507">
        <v>0</v>
      </c>
      <c r="W210" s="489">
        <v>0</v>
      </c>
      <c r="X210" s="507">
        <v>0</v>
      </c>
      <c r="Y210" s="508">
        <v>0</v>
      </c>
      <c r="Z210" s="507">
        <v>9.9973620000000007</v>
      </c>
      <c r="AA210" s="489">
        <v>1.17E-3</v>
      </c>
      <c r="AB210" s="484"/>
    </row>
    <row r="211" spans="1:28" ht="12" thickBot="1">
      <c r="A211" s="490" t="s">
        <v>292</v>
      </c>
      <c r="B211" s="947"/>
      <c r="C211" s="491">
        <f t="shared" ref="C211:N211" si="48">+C204+C205+C206+C207+C208+C209+C210</f>
        <v>369.16494</v>
      </c>
      <c r="D211" s="492">
        <f t="shared" si="48"/>
        <v>369.10949400000004</v>
      </c>
      <c r="E211" s="493">
        <f t="shared" si="48"/>
        <v>1.6400999999999999</v>
      </c>
      <c r="F211" s="493">
        <f t="shared" si="48"/>
        <v>0</v>
      </c>
      <c r="G211" s="493">
        <f t="shared" si="48"/>
        <v>172.47046499999999</v>
      </c>
      <c r="H211" s="494">
        <f t="shared" si="48"/>
        <v>194.99892699999998</v>
      </c>
      <c r="I211" s="491">
        <f t="shared" si="48"/>
        <v>0</v>
      </c>
      <c r="J211" s="493">
        <f t="shared" si="48"/>
        <v>0</v>
      </c>
      <c r="K211" s="491">
        <f t="shared" si="48"/>
        <v>0</v>
      </c>
      <c r="L211" s="494">
        <f t="shared" si="48"/>
        <v>0</v>
      </c>
      <c r="M211" s="491">
        <f t="shared" si="48"/>
        <v>12.367853</v>
      </c>
      <c r="N211" s="493">
        <f t="shared" si="48"/>
        <v>3.1469999999999996E-3</v>
      </c>
      <c r="O211" s="495">
        <v>36.651620000000001</v>
      </c>
      <c r="P211" s="491">
        <f t="shared" ref="P211:AA211" si="49">+P204+P205+P206+P207+P208+P209+P210</f>
        <v>427.03941599999996</v>
      </c>
      <c r="Q211" s="492">
        <f t="shared" si="49"/>
        <v>426.76601799999997</v>
      </c>
      <c r="R211" s="493">
        <f t="shared" si="49"/>
        <v>27.451456</v>
      </c>
      <c r="S211" s="493">
        <f t="shared" si="49"/>
        <v>0</v>
      </c>
      <c r="T211" s="493">
        <f t="shared" si="49"/>
        <v>233.00264500000003</v>
      </c>
      <c r="U211" s="494">
        <f t="shared" si="49"/>
        <v>166.52923500000003</v>
      </c>
      <c r="V211" s="491">
        <f t="shared" si="49"/>
        <v>0</v>
      </c>
      <c r="W211" s="493">
        <f t="shared" si="49"/>
        <v>0</v>
      </c>
      <c r="X211" s="491">
        <f t="shared" si="49"/>
        <v>0</v>
      </c>
      <c r="Y211" s="494">
        <f t="shared" si="49"/>
        <v>0</v>
      </c>
      <c r="Z211" s="491">
        <f t="shared" si="49"/>
        <v>12.175294000000001</v>
      </c>
      <c r="AA211" s="493">
        <f t="shared" si="49"/>
        <v>2.9300000000000003E-3</v>
      </c>
      <c r="AB211" s="495">
        <v>47.425103</v>
      </c>
    </row>
    <row r="212" spans="1:28">
      <c r="A212" s="451" t="s">
        <v>535</v>
      </c>
      <c r="B212" s="945" t="s">
        <v>567</v>
      </c>
      <c r="C212" s="452">
        <v>480.55140599999999</v>
      </c>
      <c r="D212" s="453">
        <v>480.54345899999998</v>
      </c>
      <c r="E212" s="454">
        <v>0</v>
      </c>
      <c r="F212" s="454">
        <v>0</v>
      </c>
      <c r="G212" s="454">
        <v>480.54345899999998</v>
      </c>
      <c r="H212" s="455">
        <v>0</v>
      </c>
      <c r="I212" s="452">
        <v>0</v>
      </c>
      <c r="J212" s="454">
        <v>0</v>
      </c>
      <c r="K212" s="452">
        <v>0</v>
      </c>
      <c r="L212" s="455">
        <v>0</v>
      </c>
      <c r="M212" s="452">
        <v>0</v>
      </c>
      <c r="N212" s="456">
        <v>0</v>
      </c>
      <c r="O212" s="457"/>
      <c r="P212" s="458">
        <v>72.354318000000006</v>
      </c>
      <c r="Q212" s="496">
        <v>62.191614000000001</v>
      </c>
      <c r="R212" s="456">
        <v>72.329224999999994</v>
      </c>
      <c r="S212" s="456">
        <v>0</v>
      </c>
      <c r="T212" s="456">
        <v>0</v>
      </c>
      <c r="U212" s="497">
        <v>2.5086000000000001E-2</v>
      </c>
      <c r="V212" s="498">
        <v>0</v>
      </c>
      <c r="W212" s="462">
        <v>0</v>
      </c>
      <c r="X212" s="498">
        <v>0</v>
      </c>
      <c r="Y212" s="499">
        <v>0</v>
      </c>
      <c r="Z212" s="498">
        <v>0</v>
      </c>
      <c r="AA212" s="462">
        <v>0</v>
      </c>
      <c r="AB212" s="457"/>
    </row>
    <row r="213" spans="1:28">
      <c r="A213" s="463" t="s">
        <v>537</v>
      </c>
      <c r="B213" s="946"/>
      <c r="C213" s="464">
        <v>184.842097</v>
      </c>
      <c r="D213" s="465">
        <v>125.688559</v>
      </c>
      <c r="E213" s="466">
        <v>59.147101999999997</v>
      </c>
      <c r="F213" s="466">
        <v>0</v>
      </c>
      <c r="G213" s="466">
        <v>125.258948</v>
      </c>
      <c r="H213" s="467">
        <v>0.42961100000000002</v>
      </c>
      <c r="I213" s="464">
        <v>0</v>
      </c>
      <c r="J213" s="466">
        <v>0</v>
      </c>
      <c r="K213" s="464">
        <v>0</v>
      </c>
      <c r="L213" s="467">
        <v>0</v>
      </c>
      <c r="M213" s="464">
        <v>0</v>
      </c>
      <c r="N213" s="468">
        <v>0</v>
      </c>
      <c r="O213" s="469"/>
      <c r="P213" s="470">
        <v>734.08755900000006</v>
      </c>
      <c r="Q213" s="500">
        <v>730.73735999999997</v>
      </c>
      <c r="R213" s="468">
        <v>261.31287200000003</v>
      </c>
      <c r="S213" s="468">
        <v>0</v>
      </c>
      <c r="T213" s="468">
        <v>472.32329499999997</v>
      </c>
      <c r="U213" s="501">
        <v>0.39750600000000003</v>
      </c>
      <c r="V213" s="502">
        <v>0</v>
      </c>
      <c r="W213" s="474">
        <v>0</v>
      </c>
      <c r="X213" s="502">
        <v>0</v>
      </c>
      <c r="Y213" s="503">
        <v>0</v>
      </c>
      <c r="Z213" s="502">
        <v>0</v>
      </c>
      <c r="AA213" s="474">
        <v>0</v>
      </c>
      <c r="AB213" s="469"/>
    </row>
    <row r="214" spans="1:28">
      <c r="A214" s="463" t="s">
        <v>538</v>
      </c>
      <c r="B214" s="946"/>
      <c r="C214" s="464">
        <v>346.069704</v>
      </c>
      <c r="D214" s="465">
        <v>342.33644099999998</v>
      </c>
      <c r="E214" s="466">
        <v>3.6733259999999999</v>
      </c>
      <c r="F214" s="466">
        <v>0</v>
      </c>
      <c r="G214" s="466">
        <v>330.423406</v>
      </c>
      <c r="H214" s="467">
        <v>11.913035000000001</v>
      </c>
      <c r="I214" s="464">
        <v>0</v>
      </c>
      <c r="J214" s="475">
        <v>0</v>
      </c>
      <c r="K214" s="464">
        <v>0</v>
      </c>
      <c r="L214" s="475">
        <v>0</v>
      </c>
      <c r="M214" s="464">
        <v>0</v>
      </c>
      <c r="N214" s="468">
        <v>0</v>
      </c>
      <c r="O214" s="476"/>
      <c r="P214" s="470">
        <v>189.60720800000001</v>
      </c>
      <c r="Q214" s="500">
        <v>181.470958</v>
      </c>
      <c r="R214" s="468">
        <v>8.1256649999999997</v>
      </c>
      <c r="S214" s="468">
        <v>0</v>
      </c>
      <c r="T214" s="468">
        <v>175.47601900000001</v>
      </c>
      <c r="U214" s="501">
        <v>5.9949389999999996</v>
      </c>
      <c r="V214" s="502">
        <v>0</v>
      </c>
      <c r="W214" s="504">
        <v>0</v>
      </c>
      <c r="X214" s="502">
        <v>0</v>
      </c>
      <c r="Y214" s="504">
        <v>0</v>
      </c>
      <c r="Z214" s="502">
        <v>0</v>
      </c>
      <c r="AA214" s="474">
        <v>0</v>
      </c>
      <c r="AB214" s="476"/>
    </row>
    <row r="215" spans="1:28">
      <c r="A215" s="463" t="s">
        <v>539</v>
      </c>
      <c r="B215" s="946"/>
      <c r="C215" s="464">
        <v>173.950999</v>
      </c>
      <c r="D215" s="465">
        <v>141.695885</v>
      </c>
      <c r="E215" s="466">
        <v>32.147499000000003</v>
      </c>
      <c r="F215" s="466">
        <v>0</v>
      </c>
      <c r="G215" s="466">
        <v>104.463605</v>
      </c>
      <c r="H215" s="467">
        <v>37.232280000000003</v>
      </c>
      <c r="I215" s="464">
        <v>0</v>
      </c>
      <c r="J215" s="466">
        <v>0</v>
      </c>
      <c r="K215" s="464">
        <v>0</v>
      </c>
      <c r="L215" s="467">
        <v>0</v>
      </c>
      <c r="M215" s="464">
        <v>0</v>
      </c>
      <c r="N215" s="468">
        <v>0</v>
      </c>
      <c r="O215" s="469"/>
      <c r="P215" s="470">
        <v>109.50206900000001</v>
      </c>
      <c r="Q215" s="500">
        <v>81.043959000000001</v>
      </c>
      <c r="R215" s="468">
        <v>28.412706</v>
      </c>
      <c r="S215" s="468">
        <v>0</v>
      </c>
      <c r="T215" s="468">
        <v>51.046022999999998</v>
      </c>
      <c r="U215" s="501">
        <v>29.997935999999999</v>
      </c>
      <c r="V215" s="502">
        <v>0</v>
      </c>
      <c r="W215" s="474">
        <v>0</v>
      </c>
      <c r="X215" s="502">
        <v>0</v>
      </c>
      <c r="Y215" s="503">
        <v>0</v>
      </c>
      <c r="Z215" s="502">
        <v>0</v>
      </c>
      <c r="AA215" s="474">
        <v>0</v>
      </c>
      <c r="AB215" s="469"/>
    </row>
    <row r="216" spans="1:28">
      <c r="A216" s="463" t="s">
        <v>540</v>
      </c>
      <c r="B216" s="946"/>
      <c r="C216" s="464">
        <v>1945.027049</v>
      </c>
      <c r="D216" s="465">
        <v>1467.276351</v>
      </c>
      <c r="E216" s="466">
        <v>477.54380200000003</v>
      </c>
      <c r="F216" s="466">
        <v>0</v>
      </c>
      <c r="G216" s="466">
        <v>1445.077939</v>
      </c>
      <c r="H216" s="467">
        <v>22.198412000000001</v>
      </c>
      <c r="I216" s="464">
        <v>0</v>
      </c>
      <c r="J216" s="466">
        <v>0</v>
      </c>
      <c r="K216" s="464">
        <v>0</v>
      </c>
      <c r="L216" s="467">
        <v>0</v>
      </c>
      <c r="M216" s="464">
        <v>0</v>
      </c>
      <c r="N216" s="468">
        <v>0</v>
      </c>
      <c r="O216" s="469"/>
      <c r="P216" s="470">
        <v>1452.513901</v>
      </c>
      <c r="Q216" s="500">
        <v>1172.3340330000001</v>
      </c>
      <c r="R216" s="468">
        <v>280.01665200000002</v>
      </c>
      <c r="S216" s="468">
        <v>0</v>
      </c>
      <c r="T216" s="468">
        <v>1152.009458</v>
      </c>
      <c r="U216" s="501">
        <v>20.324574999999999</v>
      </c>
      <c r="V216" s="502">
        <v>0</v>
      </c>
      <c r="W216" s="474">
        <v>0</v>
      </c>
      <c r="X216" s="502">
        <v>0</v>
      </c>
      <c r="Y216" s="503">
        <v>0</v>
      </c>
      <c r="Z216" s="502">
        <v>0</v>
      </c>
      <c r="AA216" s="474">
        <v>0</v>
      </c>
      <c r="AB216" s="469"/>
    </row>
    <row r="217" spans="1:28">
      <c r="A217" s="463" t="s">
        <v>541</v>
      </c>
      <c r="B217" s="946"/>
      <c r="C217" s="464">
        <v>6746.8813179999997</v>
      </c>
      <c r="D217" s="465">
        <v>6181.1926470000008</v>
      </c>
      <c r="E217" s="466">
        <v>564.81598499999996</v>
      </c>
      <c r="F217" s="466">
        <v>0</v>
      </c>
      <c r="G217" s="466">
        <v>3283.8102909999998</v>
      </c>
      <c r="H217" s="467">
        <v>2897.3823560000001</v>
      </c>
      <c r="I217" s="464">
        <v>0</v>
      </c>
      <c r="J217" s="466">
        <v>0</v>
      </c>
      <c r="K217" s="464">
        <v>0</v>
      </c>
      <c r="L217" s="467">
        <v>0</v>
      </c>
      <c r="M217" s="464">
        <v>0</v>
      </c>
      <c r="N217" s="468">
        <v>0</v>
      </c>
      <c r="O217" s="469"/>
      <c r="P217" s="470">
        <v>8297.1526969999995</v>
      </c>
      <c r="Q217" s="500">
        <v>7439.3740590000007</v>
      </c>
      <c r="R217" s="468">
        <v>856.71959900000002</v>
      </c>
      <c r="S217" s="468">
        <v>0</v>
      </c>
      <c r="T217" s="468">
        <v>4613.7137070000008</v>
      </c>
      <c r="U217" s="501">
        <v>2825.6603519999999</v>
      </c>
      <c r="V217" s="502">
        <v>0</v>
      </c>
      <c r="W217" s="474">
        <v>0</v>
      </c>
      <c r="X217" s="502">
        <v>0</v>
      </c>
      <c r="Y217" s="503">
        <v>0</v>
      </c>
      <c r="Z217" s="502">
        <v>0</v>
      </c>
      <c r="AA217" s="474">
        <v>0</v>
      </c>
      <c r="AB217" s="469"/>
    </row>
    <row r="218" spans="1:28">
      <c r="A218" s="478" t="s">
        <v>542</v>
      </c>
      <c r="B218" s="946"/>
      <c r="C218" s="479">
        <v>3635.5146169999998</v>
      </c>
      <c r="D218" s="480">
        <v>3239.2042820000001</v>
      </c>
      <c r="E218" s="481">
        <v>395.88263499999999</v>
      </c>
      <c r="F218" s="481">
        <v>0</v>
      </c>
      <c r="G218" s="481">
        <v>2108.130161</v>
      </c>
      <c r="H218" s="482">
        <v>1131.0741210000001</v>
      </c>
      <c r="I218" s="479">
        <v>0</v>
      </c>
      <c r="J218" s="481">
        <v>0</v>
      </c>
      <c r="K218" s="479">
        <v>0</v>
      </c>
      <c r="L218" s="482">
        <v>0</v>
      </c>
      <c r="M218" s="479">
        <v>0</v>
      </c>
      <c r="N218" s="483">
        <v>0</v>
      </c>
      <c r="O218" s="484"/>
      <c r="P218" s="485">
        <v>5186.5817030000007</v>
      </c>
      <c r="Q218" s="505">
        <v>3842.8766970000001</v>
      </c>
      <c r="R218" s="483">
        <v>1343.132157</v>
      </c>
      <c r="S218" s="483">
        <v>0</v>
      </c>
      <c r="T218" s="483">
        <v>2850.8725810000001</v>
      </c>
      <c r="U218" s="506">
        <v>992.00411599999995</v>
      </c>
      <c r="V218" s="507">
        <v>0</v>
      </c>
      <c r="W218" s="489">
        <v>0</v>
      </c>
      <c r="X218" s="507">
        <v>0</v>
      </c>
      <c r="Y218" s="508">
        <v>0</v>
      </c>
      <c r="Z218" s="507">
        <v>0</v>
      </c>
      <c r="AA218" s="489">
        <v>0</v>
      </c>
      <c r="AB218" s="484"/>
    </row>
    <row r="219" spans="1:28" ht="12" thickBot="1">
      <c r="A219" s="490" t="s">
        <v>292</v>
      </c>
      <c r="B219" s="947"/>
      <c r="C219" s="491">
        <f t="shared" ref="C219:N219" si="50">+C212+C213+C214+C215+C216+C217+C218</f>
        <v>13512.837189999998</v>
      </c>
      <c r="D219" s="492">
        <f t="shared" si="50"/>
        <v>11977.937624</v>
      </c>
      <c r="E219" s="493">
        <f t="shared" si="50"/>
        <v>1533.210349</v>
      </c>
      <c r="F219" s="493">
        <f t="shared" si="50"/>
        <v>0</v>
      </c>
      <c r="G219" s="493">
        <f t="shared" si="50"/>
        <v>7877.7078089999995</v>
      </c>
      <c r="H219" s="494">
        <f t="shared" si="50"/>
        <v>4100.2298150000006</v>
      </c>
      <c r="I219" s="491">
        <f t="shared" si="50"/>
        <v>0</v>
      </c>
      <c r="J219" s="493">
        <f t="shared" si="50"/>
        <v>0</v>
      </c>
      <c r="K219" s="491">
        <f t="shared" si="50"/>
        <v>0</v>
      </c>
      <c r="L219" s="494">
        <f t="shared" si="50"/>
        <v>0</v>
      </c>
      <c r="M219" s="491">
        <f t="shared" si="50"/>
        <v>0</v>
      </c>
      <c r="N219" s="493">
        <f t="shared" si="50"/>
        <v>0</v>
      </c>
      <c r="O219" s="495">
        <v>6.4471230000000004</v>
      </c>
      <c r="P219" s="491">
        <f t="shared" ref="P219:AA219" si="51">+P212+P213+P214+P215+P216+P217+P218</f>
        <v>16041.799455</v>
      </c>
      <c r="Q219" s="492">
        <f t="shared" si="51"/>
        <v>13510.028679999999</v>
      </c>
      <c r="R219" s="493">
        <f t="shared" si="51"/>
        <v>2850.0488759999998</v>
      </c>
      <c r="S219" s="493">
        <f t="shared" si="51"/>
        <v>0</v>
      </c>
      <c r="T219" s="493">
        <f t="shared" si="51"/>
        <v>9315.4410830000015</v>
      </c>
      <c r="U219" s="494">
        <f t="shared" si="51"/>
        <v>3874.4045099999998</v>
      </c>
      <c r="V219" s="491">
        <f t="shared" si="51"/>
        <v>0</v>
      </c>
      <c r="W219" s="493">
        <f t="shared" si="51"/>
        <v>0</v>
      </c>
      <c r="X219" s="491">
        <f t="shared" si="51"/>
        <v>0</v>
      </c>
      <c r="Y219" s="494">
        <f t="shared" si="51"/>
        <v>0</v>
      </c>
      <c r="Z219" s="491">
        <f t="shared" si="51"/>
        <v>0</v>
      </c>
      <c r="AA219" s="493">
        <f t="shared" si="51"/>
        <v>0</v>
      </c>
      <c r="AB219" s="495">
        <v>8.7277319999999996</v>
      </c>
    </row>
    <row r="220" spans="1:28">
      <c r="A220" s="451" t="s">
        <v>535</v>
      </c>
      <c r="B220" s="945" t="s">
        <v>568</v>
      </c>
      <c r="C220" s="452">
        <v>4.1999999999999998E-5</v>
      </c>
      <c r="D220" s="453">
        <v>4.1999999999999998E-5</v>
      </c>
      <c r="E220" s="454">
        <v>0</v>
      </c>
      <c r="F220" s="454">
        <v>0</v>
      </c>
      <c r="G220" s="454">
        <v>0</v>
      </c>
      <c r="H220" s="455">
        <v>4.1999999999999998E-5</v>
      </c>
      <c r="I220" s="452">
        <v>0</v>
      </c>
      <c r="J220" s="454">
        <v>0</v>
      </c>
      <c r="K220" s="452">
        <v>0</v>
      </c>
      <c r="L220" s="455">
        <v>0</v>
      </c>
      <c r="M220" s="452">
        <v>0</v>
      </c>
      <c r="N220" s="456">
        <v>0</v>
      </c>
      <c r="O220" s="457"/>
      <c r="P220" s="458">
        <v>2.3854E-2</v>
      </c>
      <c r="Q220" s="496">
        <v>2.3854E-2</v>
      </c>
      <c r="R220" s="456">
        <v>2.3761000000000001E-2</v>
      </c>
      <c r="S220" s="456">
        <v>0</v>
      </c>
      <c r="T220" s="456">
        <v>0</v>
      </c>
      <c r="U220" s="497">
        <v>9.2999999999999997E-5</v>
      </c>
      <c r="V220" s="498">
        <v>0</v>
      </c>
      <c r="W220" s="462">
        <v>0</v>
      </c>
      <c r="X220" s="498">
        <v>0</v>
      </c>
      <c r="Y220" s="499">
        <v>0</v>
      </c>
      <c r="Z220" s="498">
        <v>0</v>
      </c>
      <c r="AA220" s="462">
        <v>0</v>
      </c>
      <c r="AB220" s="457"/>
    </row>
    <row r="221" spans="1:28">
      <c r="A221" s="463" t="s">
        <v>537</v>
      </c>
      <c r="B221" s="946"/>
      <c r="C221" s="464">
        <v>0</v>
      </c>
      <c r="D221" s="465">
        <v>0</v>
      </c>
      <c r="E221" s="466">
        <v>0</v>
      </c>
      <c r="F221" s="466">
        <v>0</v>
      </c>
      <c r="G221" s="466">
        <v>0</v>
      </c>
      <c r="H221" s="467">
        <v>0</v>
      </c>
      <c r="I221" s="464">
        <v>0</v>
      </c>
      <c r="J221" s="466">
        <v>0</v>
      </c>
      <c r="K221" s="464">
        <v>0</v>
      </c>
      <c r="L221" s="467">
        <v>0</v>
      </c>
      <c r="M221" s="464">
        <v>0</v>
      </c>
      <c r="N221" s="468">
        <v>0</v>
      </c>
      <c r="O221" s="469"/>
      <c r="P221" s="470">
        <v>0</v>
      </c>
      <c r="Q221" s="500">
        <v>0</v>
      </c>
      <c r="R221" s="468">
        <v>0</v>
      </c>
      <c r="S221" s="468">
        <v>0</v>
      </c>
      <c r="T221" s="468">
        <v>0</v>
      </c>
      <c r="U221" s="501">
        <v>0</v>
      </c>
      <c r="V221" s="502">
        <v>0</v>
      </c>
      <c r="W221" s="474">
        <v>0</v>
      </c>
      <c r="X221" s="502">
        <v>0</v>
      </c>
      <c r="Y221" s="503">
        <v>0</v>
      </c>
      <c r="Z221" s="502">
        <v>0</v>
      </c>
      <c r="AA221" s="474">
        <v>0</v>
      </c>
      <c r="AB221" s="469"/>
    </row>
    <row r="222" spans="1:28">
      <c r="A222" s="463" t="s">
        <v>538</v>
      </c>
      <c r="B222" s="946"/>
      <c r="C222" s="464">
        <v>0</v>
      </c>
      <c r="D222" s="465">
        <v>0</v>
      </c>
      <c r="E222" s="466">
        <v>0</v>
      </c>
      <c r="F222" s="466">
        <v>0</v>
      </c>
      <c r="G222" s="466">
        <v>0</v>
      </c>
      <c r="H222" s="467">
        <v>0</v>
      </c>
      <c r="I222" s="464">
        <v>0</v>
      </c>
      <c r="J222" s="475">
        <v>0</v>
      </c>
      <c r="K222" s="464">
        <v>0</v>
      </c>
      <c r="L222" s="475">
        <v>0</v>
      </c>
      <c r="M222" s="464">
        <v>0</v>
      </c>
      <c r="N222" s="468">
        <v>0</v>
      </c>
      <c r="O222" s="476"/>
      <c r="P222" s="470">
        <v>0</v>
      </c>
      <c r="Q222" s="500">
        <v>0</v>
      </c>
      <c r="R222" s="468">
        <v>0</v>
      </c>
      <c r="S222" s="468">
        <v>0</v>
      </c>
      <c r="T222" s="468">
        <v>0</v>
      </c>
      <c r="U222" s="501">
        <v>0</v>
      </c>
      <c r="V222" s="502">
        <v>0</v>
      </c>
      <c r="W222" s="504">
        <v>0</v>
      </c>
      <c r="X222" s="502">
        <v>0</v>
      </c>
      <c r="Y222" s="504">
        <v>0</v>
      </c>
      <c r="Z222" s="502">
        <v>0</v>
      </c>
      <c r="AA222" s="474">
        <v>0</v>
      </c>
      <c r="AB222" s="476"/>
    </row>
    <row r="223" spans="1:28">
      <c r="A223" s="463" t="s">
        <v>539</v>
      </c>
      <c r="B223" s="946"/>
      <c r="C223" s="464">
        <v>0</v>
      </c>
      <c r="D223" s="465">
        <v>0</v>
      </c>
      <c r="E223" s="466">
        <v>0</v>
      </c>
      <c r="F223" s="466">
        <v>0</v>
      </c>
      <c r="G223" s="466">
        <v>0</v>
      </c>
      <c r="H223" s="467">
        <v>0</v>
      </c>
      <c r="I223" s="464">
        <v>0</v>
      </c>
      <c r="J223" s="466">
        <v>0</v>
      </c>
      <c r="K223" s="464">
        <v>0</v>
      </c>
      <c r="L223" s="467">
        <v>0</v>
      </c>
      <c r="M223" s="464">
        <v>0</v>
      </c>
      <c r="N223" s="468">
        <v>0</v>
      </c>
      <c r="O223" s="469"/>
      <c r="P223" s="470">
        <v>0</v>
      </c>
      <c r="Q223" s="500">
        <v>0</v>
      </c>
      <c r="R223" s="468">
        <v>0</v>
      </c>
      <c r="S223" s="468">
        <v>0</v>
      </c>
      <c r="T223" s="468">
        <v>0</v>
      </c>
      <c r="U223" s="501">
        <v>0</v>
      </c>
      <c r="V223" s="502">
        <v>0</v>
      </c>
      <c r="W223" s="474">
        <v>0</v>
      </c>
      <c r="X223" s="502">
        <v>0</v>
      </c>
      <c r="Y223" s="503">
        <v>0</v>
      </c>
      <c r="Z223" s="502">
        <v>0</v>
      </c>
      <c r="AA223" s="474">
        <v>0</v>
      </c>
      <c r="AB223" s="469"/>
    </row>
    <row r="224" spans="1:28">
      <c r="A224" s="463" t="s">
        <v>540</v>
      </c>
      <c r="B224" s="946"/>
      <c r="C224" s="464">
        <v>1.0219000000000001E-2</v>
      </c>
      <c r="D224" s="465">
        <v>1.0219000000000001E-2</v>
      </c>
      <c r="E224" s="466">
        <v>1.0219000000000001E-2</v>
      </c>
      <c r="F224" s="466">
        <v>0</v>
      </c>
      <c r="G224" s="466">
        <v>0</v>
      </c>
      <c r="H224" s="467">
        <v>0</v>
      </c>
      <c r="I224" s="464">
        <v>0</v>
      </c>
      <c r="J224" s="466">
        <v>0</v>
      </c>
      <c r="K224" s="464">
        <v>0</v>
      </c>
      <c r="L224" s="467">
        <v>0</v>
      </c>
      <c r="M224" s="464">
        <v>0</v>
      </c>
      <c r="N224" s="468">
        <v>0</v>
      </c>
      <c r="O224" s="469"/>
      <c r="P224" s="470">
        <v>0</v>
      </c>
      <c r="Q224" s="500">
        <v>0</v>
      </c>
      <c r="R224" s="468">
        <v>0</v>
      </c>
      <c r="S224" s="468">
        <v>0</v>
      </c>
      <c r="T224" s="468">
        <v>0</v>
      </c>
      <c r="U224" s="501">
        <v>0</v>
      </c>
      <c r="V224" s="502">
        <v>0</v>
      </c>
      <c r="W224" s="474">
        <v>0</v>
      </c>
      <c r="X224" s="502">
        <v>0</v>
      </c>
      <c r="Y224" s="503">
        <v>0</v>
      </c>
      <c r="Z224" s="502">
        <v>0</v>
      </c>
      <c r="AA224" s="474">
        <v>0</v>
      </c>
      <c r="AB224" s="469"/>
    </row>
    <row r="225" spans="1:28">
      <c r="A225" s="463" t="s">
        <v>541</v>
      </c>
      <c r="B225" s="946"/>
      <c r="C225" s="464">
        <v>1.4411999999999999E-2</v>
      </c>
      <c r="D225" s="465">
        <v>1.4411999999999999E-2</v>
      </c>
      <c r="E225" s="466">
        <v>1.4411999999999999E-2</v>
      </c>
      <c r="F225" s="466">
        <v>0</v>
      </c>
      <c r="G225" s="466">
        <v>0</v>
      </c>
      <c r="H225" s="467">
        <v>0</v>
      </c>
      <c r="I225" s="464">
        <v>0</v>
      </c>
      <c r="J225" s="466">
        <v>0</v>
      </c>
      <c r="K225" s="464">
        <v>0</v>
      </c>
      <c r="L225" s="467">
        <v>0</v>
      </c>
      <c r="M225" s="464">
        <v>0</v>
      </c>
      <c r="N225" s="468">
        <v>0</v>
      </c>
      <c r="O225" s="469"/>
      <c r="P225" s="470">
        <v>0</v>
      </c>
      <c r="Q225" s="500">
        <v>0</v>
      </c>
      <c r="R225" s="468">
        <v>0</v>
      </c>
      <c r="S225" s="468">
        <v>0</v>
      </c>
      <c r="T225" s="468">
        <v>0</v>
      </c>
      <c r="U225" s="501">
        <v>0</v>
      </c>
      <c r="V225" s="502">
        <v>0</v>
      </c>
      <c r="W225" s="474">
        <v>0</v>
      </c>
      <c r="X225" s="502">
        <v>0</v>
      </c>
      <c r="Y225" s="503">
        <v>0</v>
      </c>
      <c r="Z225" s="502">
        <v>0</v>
      </c>
      <c r="AA225" s="474">
        <v>0</v>
      </c>
      <c r="AB225" s="469"/>
    </row>
    <row r="226" spans="1:28">
      <c r="A226" s="478" t="s">
        <v>542</v>
      </c>
      <c r="B226" s="946"/>
      <c r="C226" s="479">
        <v>0</v>
      </c>
      <c r="D226" s="480">
        <v>0</v>
      </c>
      <c r="E226" s="481">
        <v>0</v>
      </c>
      <c r="F226" s="481">
        <v>0</v>
      </c>
      <c r="G226" s="481">
        <v>0</v>
      </c>
      <c r="H226" s="482">
        <v>0</v>
      </c>
      <c r="I226" s="479">
        <v>0</v>
      </c>
      <c r="J226" s="481">
        <v>0</v>
      </c>
      <c r="K226" s="479">
        <v>0</v>
      </c>
      <c r="L226" s="482">
        <v>0</v>
      </c>
      <c r="M226" s="479">
        <v>0</v>
      </c>
      <c r="N226" s="483">
        <v>0</v>
      </c>
      <c r="O226" s="484"/>
      <c r="P226" s="485">
        <v>0</v>
      </c>
      <c r="Q226" s="505">
        <v>0</v>
      </c>
      <c r="R226" s="483">
        <v>0</v>
      </c>
      <c r="S226" s="483">
        <v>0</v>
      </c>
      <c r="T226" s="483">
        <v>0</v>
      </c>
      <c r="U226" s="506">
        <v>0</v>
      </c>
      <c r="V226" s="507">
        <v>0</v>
      </c>
      <c r="W226" s="489">
        <v>0</v>
      </c>
      <c r="X226" s="507">
        <v>0</v>
      </c>
      <c r="Y226" s="508">
        <v>0</v>
      </c>
      <c r="Z226" s="507">
        <v>0</v>
      </c>
      <c r="AA226" s="489">
        <v>0</v>
      </c>
      <c r="AB226" s="484"/>
    </row>
    <row r="227" spans="1:28" ht="12" thickBot="1">
      <c r="A227" s="490" t="s">
        <v>292</v>
      </c>
      <c r="B227" s="947"/>
      <c r="C227" s="491">
        <f t="shared" ref="C227:N227" si="52">+C220+C221+C222+C223+C224+C225+C226</f>
        <v>2.4673E-2</v>
      </c>
      <c r="D227" s="492">
        <f t="shared" si="52"/>
        <v>2.4673E-2</v>
      </c>
      <c r="E227" s="493">
        <f t="shared" si="52"/>
        <v>2.4631E-2</v>
      </c>
      <c r="F227" s="493">
        <f t="shared" si="52"/>
        <v>0</v>
      </c>
      <c r="G227" s="493">
        <f t="shared" si="52"/>
        <v>0</v>
      </c>
      <c r="H227" s="494">
        <f t="shared" si="52"/>
        <v>4.1999999999999998E-5</v>
      </c>
      <c r="I227" s="491">
        <f t="shared" si="52"/>
        <v>0</v>
      </c>
      <c r="J227" s="493">
        <f t="shared" si="52"/>
        <v>0</v>
      </c>
      <c r="K227" s="491">
        <f t="shared" si="52"/>
        <v>0</v>
      </c>
      <c r="L227" s="494">
        <f t="shared" si="52"/>
        <v>0</v>
      </c>
      <c r="M227" s="491">
        <f t="shared" si="52"/>
        <v>0</v>
      </c>
      <c r="N227" s="493">
        <f t="shared" si="52"/>
        <v>0</v>
      </c>
      <c r="O227" s="495">
        <v>0</v>
      </c>
      <c r="P227" s="491">
        <f t="shared" ref="P227:AA227" si="53">+P220+P221+P222+P223+P224+P225+P226</f>
        <v>2.3854E-2</v>
      </c>
      <c r="Q227" s="492">
        <f t="shared" si="53"/>
        <v>2.3854E-2</v>
      </c>
      <c r="R227" s="493">
        <f t="shared" si="53"/>
        <v>2.3761000000000001E-2</v>
      </c>
      <c r="S227" s="493">
        <f t="shared" si="53"/>
        <v>0</v>
      </c>
      <c r="T227" s="493">
        <f t="shared" si="53"/>
        <v>0</v>
      </c>
      <c r="U227" s="494">
        <f t="shared" si="53"/>
        <v>9.2999999999999997E-5</v>
      </c>
      <c r="V227" s="491">
        <f t="shared" si="53"/>
        <v>0</v>
      </c>
      <c r="W227" s="493">
        <f t="shared" si="53"/>
        <v>0</v>
      </c>
      <c r="X227" s="491">
        <f t="shared" si="53"/>
        <v>0</v>
      </c>
      <c r="Y227" s="494">
        <f t="shared" si="53"/>
        <v>0</v>
      </c>
      <c r="Z227" s="491">
        <f t="shared" si="53"/>
        <v>0</v>
      </c>
      <c r="AA227" s="493">
        <f t="shared" si="53"/>
        <v>0</v>
      </c>
      <c r="AB227" s="495">
        <v>0</v>
      </c>
    </row>
    <row r="228" spans="1:28">
      <c r="A228" s="451" t="s">
        <v>535</v>
      </c>
      <c r="B228" s="945" t="s">
        <v>569</v>
      </c>
      <c r="C228" s="452">
        <v>2.5099999999999998E-4</v>
      </c>
      <c r="D228" s="453">
        <v>0</v>
      </c>
      <c r="E228" s="454">
        <v>0</v>
      </c>
      <c r="F228" s="454">
        <v>0</v>
      </c>
      <c r="G228" s="454">
        <v>0</v>
      </c>
      <c r="H228" s="455">
        <v>0</v>
      </c>
      <c r="I228" s="452">
        <v>0</v>
      </c>
      <c r="J228" s="454">
        <v>0</v>
      </c>
      <c r="K228" s="452">
        <v>0</v>
      </c>
      <c r="L228" s="455">
        <v>0</v>
      </c>
      <c r="M228" s="452">
        <v>0</v>
      </c>
      <c r="N228" s="456">
        <v>0</v>
      </c>
      <c r="O228" s="457"/>
      <c r="P228" s="458">
        <v>8.2000000000000001E-5</v>
      </c>
      <c r="Q228" s="496">
        <v>8.2000000000000001E-5</v>
      </c>
      <c r="R228" s="456">
        <v>0</v>
      </c>
      <c r="S228" s="456">
        <v>0</v>
      </c>
      <c r="T228" s="456">
        <v>0</v>
      </c>
      <c r="U228" s="497">
        <v>8.2000000000000001E-5</v>
      </c>
      <c r="V228" s="498">
        <v>0</v>
      </c>
      <c r="W228" s="462">
        <v>0</v>
      </c>
      <c r="X228" s="498">
        <v>0</v>
      </c>
      <c r="Y228" s="499">
        <v>0</v>
      </c>
      <c r="Z228" s="498">
        <v>0</v>
      </c>
      <c r="AA228" s="462">
        <v>0</v>
      </c>
      <c r="AB228" s="457"/>
    </row>
    <row r="229" spans="1:28">
      <c r="A229" s="463" t="s">
        <v>537</v>
      </c>
      <c r="B229" s="946"/>
      <c r="C229" s="464">
        <v>0</v>
      </c>
      <c r="D229" s="465">
        <v>0</v>
      </c>
      <c r="E229" s="466">
        <v>0</v>
      </c>
      <c r="F229" s="466">
        <v>0</v>
      </c>
      <c r="G229" s="466">
        <v>0</v>
      </c>
      <c r="H229" s="467">
        <v>0</v>
      </c>
      <c r="I229" s="464">
        <v>0</v>
      </c>
      <c r="J229" s="466">
        <v>0</v>
      </c>
      <c r="K229" s="464">
        <v>0</v>
      </c>
      <c r="L229" s="467">
        <v>0</v>
      </c>
      <c r="M229" s="464">
        <v>0</v>
      </c>
      <c r="N229" s="468">
        <v>0</v>
      </c>
      <c r="O229" s="469"/>
      <c r="P229" s="470">
        <v>4.2072849999999997</v>
      </c>
      <c r="Q229" s="500">
        <v>4.2072849999999997</v>
      </c>
      <c r="R229" s="468">
        <v>0</v>
      </c>
      <c r="S229" s="468">
        <v>0</v>
      </c>
      <c r="T229" s="468">
        <v>4.2072849999999997</v>
      </c>
      <c r="U229" s="501">
        <v>0</v>
      </c>
      <c r="V229" s="502">
        <v>0</v>
      </c>
      <c r="W229" s="474">
        <v>0</v>
      </c>
      <c r="X229" s="502">
        <v>0</v>
      </c>
      <c r="Y229" s="503">
        <v>0</v>
      </c>
      <c r="Z229" s="502">
        <v>0</v>
      </c>
      <c r="AA229" s="474">
        <v>0</v>
      </c>
      <c r="AB229" s="469"/>
    </row>
    <row r="230" spans="1:28">
      <c r="A230" s="463" t="s">
        <v>538</v>
      </c>
      <c r="B230" s="946"/>
      <c r="C230" s="464">
        <v>0</v>
      </c>
      <c r="D230" s="465">
        <v>0</v>
      </c>
      <c r="E230" s="466">
        <v>0</v>
      </c>
      <c r="F230" s="466">
        <v>0</v>
      </c>
      <c r="G230" s="466">
        <v>0</v>
      </c>
      <c r="H230" s="467">
        <v>0</v>
      </c>
      <c r="I230" s="464">
        <v>0</v>
      </c>
      <c r="J230" s="475">
        <v>0</v>
      </c>
      <c r="K230" s="464">
        <v>0</v>
      </c>
      <c r="L230" s="475">
        <v>0</v>
      </c>
      <c r="M230" s="464">
        <v>0</v>
      </c>
      <c r="N230" s="468">
        <v>0</v>
      </c>
      <c r="O230" s="476"/>
      <c r="P230" s="470">
        <v>0</v>
      </c>
      <c r="Q230" s="500">
        <v>0</v>
      </c>
      <c r="R230" s="468">
        <v>0</v>
      </c>
      <c r="S230" s="468">
        <v>0</v>
      </c>
      <c r="T230" s="468">
        <v>0</v>
      </c>
      <c r="U230" s="501">
        <v>0</v>
      </c>
      <c r="V230" s="502">
        <v>0</v>
      </c>
      <c r="W230" s="504">
        <v>0</v>
      </c>
      <c r="X230" s="502">
        <v>0</v>
      </c>
      <c r="Y230" s="504">
        <v>0</v>
      </c>
      <c r="Z230" s="502">
        <v>0</v>
      </c>
      <c r="AA230" s="474">
        <v>0</v>
      </c>
      <c r="AB230" s="476"/>
    </row>
    <row r="231" spans="1:28">
      <c r="A231" s="463" t="s">
        <v>539</v>
      </c>
      <c r="B231" s="946"/>
      <c r="C231" s="464">
        <v>0</v>
      </c>
      <c r="D231" s="465">
        <v>0</v>
      </c>
      <c r="E231" s="466">
        <v>0</v>
      </c>
      <c r="F231" s="466">
        <v>0</v>
      </c>
      <c r="G231" s="466">
        <v>0</v>
      </c>
      <c r="H231" s="467">
        <v>0</v>
      </c>
      <c r="I231" s="464">
        <v>0</v>
      </c>
      <c r="J231" s="466">
        <v>0</v>
      </c>
      <c r="K231" s="464">
        <v>0</v>
      </c>
      <c r="L231" s="467">
        <v>0</v>
      </c>
      <c r="M231" s="464">
        <v>0</v>
      </c>
      <c r="N231" s="468">
        <v>0</v>
      </c>
      <c r="O231" s="469"/>
      <c r="P231" s="470">
        <v>0</v>
      </c>
      <c r="Q231" s="500">
        <v>0</v>
      </c>
      <c r="R231" s="468">
        <v>0</v>
      </c>
      <c r="S231" s="468">
        <v>0</v>
      </c>
      <c r="T231" s="468">
        <v>0</v>
      </c>
      <c r="U231" s="501">
        <v>0</v>
      </c>
      <c r="V231" s="502">
        <v>0</v>
      </c>
      <c r="W231" s="474">
        <v>0</v>
      </c>
      <c r="X231" s="502">
        <v>0</v>
      </c>
      <c r="Y231" s="503">
        <v>0</v>
      </c>
      <c r="Z231" s="502">
        <v>0</v>
      </c>
      <c r="AA231" s="474">
        <v>0</v>
      </c>
      <c r="AB231" s="469"/>
    </row>
    <row r="232" spans="1:28">
      <c r="A232" s="463" t="s">
        <v>540</v>
      </c>
      <c r="B232" s="946"/>
      <c r="C232" s="464">
        <v>0</v>
      </c>
      <c r="D232" s="465">
        <v>0</v>
      </c>
      <c r="E232" s="466">
        <v>0</v>
      </c>
      <c r="F232" s="466">
        <v>0</v>
      </c>
      <c r="G232" s="466">
        <v>0</v>
      </c>
      <c r="H232" s="467">
        <v>0</v>
      </c>
      <c r="I232" s="464">
        <v>0</v>
      </c>
      <c r="J232" s="466">
        <v>0</v>
      </c>
      <c r="K232" s="464">
        <v>0</v>
      </c>
      <c r="L232" s="467">
        <v>0</v>
      </c>
      <c r="M232" s="464">
        <v>0</v>
      </c>
      <c r="N232" s="468">
        <v>0</v>
      </c>
      <c r="O232" s="469"/>
      <c r="P232" s="470">
        <v>0</v>
      </c>
      <c r="Q232" s="500">
        <v>0</v>
      </c>
      <c r="R232" s="468">
        <v>0</v>
      </c>
      <c r="S232" s="468">
        <v>0</v>
      </c>
      <c r="T232" s="468">
        <v>0</v>
      </c>
      <c r="U232" s="501">
        <v>0</v>
      </c>
      <c r="V232" s="502">
        <v>0</v>
      </c>
      <c r="W232" s="474">
        <v>0</v>
      </c>
      <c r="X232" s="502">
        <v>0</v>
      </c>
      <c r="Y232" s="503">
        <v>0</v>
      </c>
      <c r="Z232" s="502">
        <v>0</v>
      </c>
      <c r="AA232" s="474">
        <v>0</v>
      </c>
      <c r="AB232" s="469"/>
    </row>
    <row r="233" spans="1:28">
      <c r="A233" s="463" t="s">
        <v>541</v>
      </c>
      <c r="B233" s="946"/>
      <c r="C233" s="464">
        <v>0</v>
      </c>
      <c r="D233" s="465">
        <v>0</v>
      </c>
      <c r="E233" s="466">
        <v>0</v>
      </c>
      <c r="F233" s="466">
        <v>0</v>
      </c>
      <c r="G233" s="466">
        <v>0</v>
      </c>
      <c r="H233" s="467">
        <v>0</v>
      </c>
      <c r="I233" s="464">
        <v>0</v>
      </c>
      <c r="J233" s="466">
        <v>0</v>
      </c>
      <c r="K233" s="464">
        <v>0</v>
      </c>
      <c r="L233" s="467">
        <v>0</v>
      </c>
      <c r="M233" s="464">
        <v>0</v>
      </c>
      <c r="N233" s="468">
        <v>0</v>
      </c>
      <c r="O233" s="469"/>
      <c r="P233" s="470">
        <v>136.17157499999999</v>
      </c>
      <c r="Q233" s="500">
        <v>136.165863</v>
      </c>
      <c r="R233" s="468">
        <v>0</v>
      </c>
      <c r="S233" s="468">
        <v>0</v>
      </c>
      <c r="T233" s="468">
        <v>136.165863</v>
      </c>
      <c r="U233" s="501">
        <v>0</v>
      </c>
      <c r="V233" s="502">
        <v>0</v>
      </c>
      <c r="W233" s="474">
        <v>0</v>
      </c>
      <c r="X233" s="502">
        <v>0</v>
      </c>
      <c r="Y233" s="503">
        <v>0</v>
      </c>
      <c r="Z233" s="502">
        <v>0</v>
      </c>
      <c r="AA233" s="474">
        <v>0</v>
      </c>
      <c r="AB233" s="469"/>
    </row>
    <row r="234" spans="1:28">
      <c r="A234" s="478" t="s">
        <v>542</v>
      </c>
      <c r="B234" s="946"/>
      <c r="C234" s="479">
        <v>0</v>
      </c>
      <c r="D234" s="480">
        <v>0</v>
      </c>
      <c r="E234" s="481">
        <v>0</v>
      </c>
      <c r="F234" s="481">
        <v>0</v>
      </c>
      <c r="G234" s="481">
        <v>0</v>
      </c>
      <c r="H234" s="482">
        <v>0</v>
      </c>
      <c r="I234" s="479">
        <v>0</v>
      </c>
      <c r="J234" s="481">
        <v>0</v>
      </c>
      <c r="K234" s="479">
        <v>0</v>
      </c>
      <c r="L234" s="482">
        <v>0</v>
      </c>
      <c r="M234" s="479">
        <v>0</v>
      </c>
      <c r="N234" s="483">
        <v>0</v>
      </c>
      <c r="O234" s="484"/>
      <c r="P234" s="485">
        <v>0</v>
      </c>
      <c r="Q234" s="505">
        <v>0</v>
      </c>
      <c r="R234" s="483">
        <v>0</v>
      </c>
      <c r="S234" s="483">
        <v>0</v>
      </c>
      <c r="T234" s="483">
        <v>0</v>
      </c>
      <c r="U234" s="506">
        <v>0</v>
      </c>
      <c r="V234" s="507">
        <v>0</v>
      </c>
      <c r="W234" s="489">
        <v>0</v>
      </c>
      <c r="X234" s="507">
        <v>0</v>
      </c>
      <c r="Y234" s="508">
        <v>0</v>
      </c>
      <c r="Z234" s="507">
        <v>0</v>
      </c>
      <c r="AA234" s="489">
        <v>0</v>
      </c>
      <c r="AB234" s="484"/>
    </row>
    <row r="235" spans="1:28" ht="12" thickBot="1">
      <c r="A235" s="490" t="s">
        <v>292</v>
      </c>
      <c r="B235" s="947"/>
      <c r="C235" s="491">
        <f t="shared" ref="C235:N235" si="54">+C228+C229+C230+C231+C232+C233+C234</f>
        <v>2.5099999999999998E-4</v>
      </c>
      <c r="D235" s="492">
        <f t="shared" si="54"/>
        <v>0</v>
      </c>
      <c r="E235" s="493">
        <f t="shared" si="54"/>
        <v>0</v>
      </c>
      <c r="F235" s="493">
        <f t="shared" si="54"/>
        <v>0</v>
      </c>
      <c r="G235" s="493">
        <f t="shared" si="54"/>
        <v>0</v>
      </c>
      <c r="H235" s="494">
        <f t="shared" si="54"/>
        <v>0</v>
      </c>
      <c r="I235" s="491">
        <f t="shared" si="54"/>
        <v>0</v>
      </c>
      <c r="J235" s="493">
        <f t="shared" si="54"/>
        <v>0</v>
      </c>
      <c r="K235" s="491">
        <f t="shared" si="54"/>
        <v>0</v>
      </c>
      <c r="L235" s="494">
        <f t="shared" si="54"/>
        <v>0</v>
      </c>
      <c r="M235" s="491">
        <f t="shared" si="54"/>
        <v>0</v>
      </c>
      <c r="N235" s="493">
        <f t="shared" si="54"/>
        <v>0</v>
      </c>
      <c r="O235" s="495">
        <v>3.7444899999999999</v>
      </c>
      <c r="P235" s="491">
        <f t="shared" ref="P235:AA235" si="55">+P228+P229+P230+P231+P232+P233+P234</f>
        <v>140.378942</v>
      </c>
      <c r="Q235" s="492">
        <f t="shared" si="55"/>
        <v>140.37323000000001</v>
      </c>
      <c r="R235" s="493">
        <f t="shared" si="55"/>
        <v>0</v>
      </c>
      <c r="S235" s="493">
        <f t="shared" si="55"/>
        <v>0</v>
      </c>
      <c r="T235" s="493">
        <f t="shared" si="55"/>
        <v>140.37314800000001</v>
      </c>
      <c r="U235" s="494">
        <f t="shared" si="55"/>
        <v>8.2000000000000001E-5</v>
      </c>
      <c r="V235" s="491">
        <f t="shared" si="55"/>
        <v>0</v>
      </c>
      <c r="W235" s="493">
        <f t="shared" si="55"/>
        <v>0</v>
      </c>
      <c r="X235" s="491">
        <f t="shared" si="55"/>
        <v>0</v>
      </c>
      <c r="Y235" s="494">
        <f t="shared" si="55"/>
        <v>0</v>
      </c>
      <c r="Z235" s="491">
        <f t="shared" si="55"/>
        <v>0</v>
      </c>
      <c r="AA235" s="493">
        <f t="shared" si="55"/>
        <v>0</v>
      </c>
      <c r="AB235" s="495">
        <v>0.84147300000000003</v>
      </c>
    </row>
    <row r="236" spans="1:28">
      <c r="A236" s="451" t="s">
        <v>535</v>
      </c>
      <c r="B236" s="945" t="s">
        <v>570</v>
      </c>
      <c r="C236" s="452">
        <v>0</v>
      </c>
      <c r="D236" s="453">
        <v>0</v>
      </c>
      <c r="E236" s="454">
        <v>0</v>
      </c>
      <c r="F236" s="454">
        <v>0</v>
      </c>
      <c r="G236" s="454">
        <v>0</v>
      </c>
      <c r="H236" s="455">
        <v>0</v>
      </c>
      <c r="I236" s="452">
        <v>0</v>
      </c>
      <c r="J236" s="454">
        <v>0</v>
      </c>
      <c r="K236" s="452">
        <v>0</v>
      </c>
      <c r="L236" s="455">
        <v>0</v>
      </c>
      <c r="M236" s="452">
        <v>0</v>
      </c>
      <c r="N236" s="456">
        <v>0</v>
      </c>
      <c r="O236" s="457"/>
      <c r="P236" s="458">
        <v>0</v>
      </c>
      <c r="Q236" s="496">
        <v>0</v>
      </c>
      <c r="R236" s="456">
        <v>0</v>
      </c>
      <c r="S236" s="456">
        <v>0</v>
      </c>
      <c r="T236" s="456">
        <v>0</v>
      </c>
      <c r="U236" s="497">
        <v>0</v>
      </c>
      <c r="V236" s="498">
        <v>0</v>
      </c>
      <c r="W236" s="462">
        <v>0</v>
      </c>
      <c r="X236" s="498">
        <v>0</v>
      </c>
      <c r="Y236" s="499">
        <v>0</v>
      </c>
      <c r="Z236" s="498">
        <v>0</v>
      </c>
      <c r="AA236" s="462">
        <v>0</v>
      </c>
      <c r="AB236" s="457"/>
    </row>
    <row r="237" spans="1:28">
      <c r="A237" s="463" t="s">
        <v>537</v>
      </c>
      <c r="B237" s="946"/>
      <c r="C237" s="464">
        <v>0</v>
      </c>
      <c r="D237" s="465">
        <v>0</v>
      </c>
      <c r="E237" s="466">
        <v>0</v>
      </c>
      <c r="F237" s="466">
        <v>0</v>
      </c>
      <c r="G237" s="466">
        <v>0</v>
      </c>
      <c r="H237" s="467">
        <v>0</v>
      </c>
      <c r="I237" s="464">
        <v>0</v>
      </c>
      <c r="J237" s="466">
        <v>0</v>
      </c>
      <c r="K237" s="464">
        <v>0</v>
      </c>
      <c r="L237" s="467">
        <v>0</v>
      </c>
      <c r="M237" s="464">
        <v>0</v>
      </c>
      <c r="N237" s="468">
        <v>0</v>
      </c>
      <c r="O237" s="469"/>
      <c r="P237" s="470">
        <v>0</v>
      </c>
      <c r="Q237" s="500">
        <v>0</v>
      </c>
      <c r="R237" s="468">
        <v>0</v>
      </c>
      <c r="S237" s="468">
        <v>0</v>
      </c>
      <c r="T237" s="468">
        <v>0</v>
      </c>
      <c r="U237" s="501">
        <v>0</v>
      </c>
      <c r="V237" s="502">
        <v>0</v>
      </c>
      <c r="W237" s="474">
        <v>0</v>
      </c>
      <c r="X237" s="502">
        <v>0</v>
      </c>
      <c r="Y237" s="503">
        <v>0</v>
      </c>
      <c r="Z237" s="502">
        <v>0</v>
      </c>
      <c r="AA237" s="474">
        <v>0</v>
      </c>
      <c r="AB237" s="469"/>
    </row>
    <row r="238" spans="1:28">
      <c r="A238" s="463" t="s">
        <v>538</v>
      </c>
      <c r="B238" s="946"/>
      <c r="C238" s="464">
        <v>0</v>
      </c>
      <c r="D238" s="465">
        <v>0</v>
      </c>
      <c r="E238" s="466">
        <v>0</v>
      </c>
      <c r="F238" s="466">
        <v>0</v>
      </c>
      <c r="G238" s="466">
        <v>0</v>
      </c>
      <c r="H238" s="467">
        <v>0</v>
      </c>
      <c r="I238" s="464">
        <v>0</v>
      </c>
      <c r="J238" s="475">
        <v>0</v>
      </c>
      <c r="K238" s="464">
        <v>0</v>
      </c>
      <c r="L238" s="475">
        <v>0</v>
      </c>
      <c r="M238" s="464">
        <v>0</v>
      </c>
      <c r="N238" s="468">
        <v>0</v>
      </c>
      <c r="O238" s="476"/>
      <c r="P238" s="470">
        <v>0</v>
      </c>
      <c r="Q238" s="500">
        <v>0</v>
      </c>
      <c r="R238" s="468">
        <v>0</v>
      </c>
      <c r="S238" s="468">
        <v>0</v>
      </c>
      <c r="T238" s="468">
        <v>0</v>
      </c>
      <c r="U238" s="501">
        <v>0</v>
      </c>
      <c r="V238" s="502">
        <v>0</v>
      </c>
      <c r="W238" s="504">
        <v>0</v>
      </c>
      <c r="X238" s="502">
        <v>0</v>
      </c>
      <c r="Y238" s="504">
        <v>0</v>
      </c>
      <c r="Z238" s="502">
        <v>0</v>
      </c>
      <c r="AA238" s="474">
        <v>0</v>
      </c>
      <c r="AB238" s="476"/>
    </row>
    <row r="239" spans="1:28">
      <c r="A239" s="463" t="s">
        <v>539</v>
      </c>
      <c r="B239" s="946"/>
      <c r="C239" s="464">
        <v>0</v>
      </c>
      <c r="D239" s="465">
        <v>0</v>
      </c>
      <c r="E239" s="466">
        <v>0</v>
      </c>
      <c r="F239" s="466">
        <v>0</v>
      </c>
      <c r="G239" s="466">
        <v>0</v>
      </c>
      <c r="H239" s="467">
        <v>0</v>
      </c>
      <c r="I239" s="464">
        <v>0</v>
      </c>
      <c r="J239" s="466">
        <v>0</v>
      </c>
      <c r="K239" s="464">
        <v>0</v>
      </c>
      <c r="L239" s="467">
        <v>0</v>
      </c>
      <c r="M239" s="464">
        <v>0</v>
      </c>
      <c r="N239" s="468">
        <v>0</v>
      </c>
      <c r="O239" s="469"/>
      <c r="P239" s="470">
        <v>0</v>
      </c>
      <c r="Q239" s="500">
        <v>0</v>
      </c>
      <c r="R239" s="468">
        <v>0</v>
      </c>
      <c r="S239" s="468">
        <v>0</v>
      </c>
      <c r="T239" s="468">
        <v>0</v>
      </c>
      <c r="U239" s="501">
        <v>0</v>
      </c>
      <c r="V239" s="502">
        <v>0</v>
      </c>
      <c r="W239" s="474">
        <v>0</v>
      </c>
      <c r="X239" s="502">
        <v>0</v>
      </c>
      <c r="Y239" s="503">
        <v>0</v>
      </c>
      <c r="Z239" s="502">
        <v>0</v>
      </c>
      <c r="AA239" s="474">
        <v>0</v>
      </c>
      <c r="AB239" s="469"/>
    </row>
    <row r="240" spans="1:28">
      <c r="A240" s="463" t="s">
        <v>540</v>
      </c>
      <c r="B240" s="946"/>
      <c r="C240" s="464">
        <v>0</v>
      </c>
      <c r="D240" s="465">
        <v>0</v>
      </c>
      <c r="E240" s="466">
        <v>0</v>
      </c>
      <c r="F240" s="466">
        <v>0</v>
      </c>
      <c r="G240" s="466">
        <v>0</v>
      </c>
      <c r="H240" s="467">
        <v>0</v>
      </c>
      <c r="I240" s="464">
        <v>0</v>
      </c>
      <c r="J240" s="466">
        <v>0</v>
      </c>
      <c r="K240" s="464">
        <v>0</v>
      </c>
      <c r="L240" s="467">
        <v>0</v>
      </c>
      <c r="M240" s="464">
        <v>0</v>
      </c>
      <c r="N240" s="468">
        <v>0</v>
      </c>
      <c r="O240" s="469"/>
      <c r="P240" s="470">
        <v>5.005795</v>
      </c>
      <c r="Q240" s="500">
        <v>5.0053970000000003</v>
      </c>
      <c r="R240" s="468">
        <v>0</v>
      </c>
      <c r="S240" s="468">
        <v>0</v>
      </c>
      <c r="T240" s="468">
        <v>5.0053970000000003</v>
      </c>
      <c r="U240" s="501">
        <v>0</v>
      </c>
      <c r="V240" s="502">
        <v>0</v>
      </c>
      <c r="W240" s="474">
        <v>0</v>
      </c>
      <c r="X240" s="502">
        <v>0</v>
      </c>
      <c r="Y240" s="503">
        <v>0</v>
      </c>
      <c r="Z240" s="502">
        <v>0</v>
      </c>
      <c r="AA240" s="474">
        <v>0</v>
      </c>
      <c r="AB240" s="469"/>
    </row>
    <row r="241" spans="1:28">
      <c r="A241" s="463" t="s">
        <v>541</v>
      </c>
      <c r="B241" s="946"/>
      <c r="C241" s="464">
        <v>0</v>
      </c>
      <c r="D241" s="465">
        <v>0</v>
      </c>
      <c r="E241" s="466">
        <v>0</v>
      </c>
      <c r="F241" s="466">
        <v>0</v>
      </c>
      <c r="G241" s="466">
        <v>0</v>
      </c>
      <c r="H241" s="467">
        <v>0</v>
      </c>
      <c r="I241" s="464">
        <v>0</v>
      </c>
      <c r="J241" s="466">
        <v>0</v>
      </c>
      <c r="K241" s="464">
        <v>0</v>
      </c>
      <c r="L241" s="467">
        <v>0</v>
      </c>
      <c r="M241" s="464">
        <v>0</v>
      </c>
      <c r="N241" s="468">
        <v>0</v>
      </c>
      <c r="O241" s="469"/>
      <c r="P241" s="470">
        <v>10.959432</v>
      </c>
      <c r="Q241" s="500">
        <v>10.958337</v>
      </c>
      <c r="R241" s="468">
        <v>0</v>
      </c>
      <c r="S241" s="468">
        <v>0</v>
      </c>
      <c r="T241" s="468">
        <v>10.958337</v>
      </c>
      <c r="U241" s="501">
        <v>0</v>
      </c>
      <c r="V241" s="502">
        <v>0</v>
      </c>
      <c r="W241" s="474">
        <v>0</v>
      </c>
      <c r="X241" s="502">
        <v>0</v>
      </c>
      <c r="Y241" s="503">
        <v>0</v>
      </c>
      <c r="Z241" s="502">
        <v>0</v>
      </c>
      <c r="AA241" s="474">
        <v>0</v>
      </c>
      <c r="AB241" s="469"/>
    </row>
    <row r="242" spans="1:28">
      <c r="A242" s="478" t="s">
        <v>542</v>
      </c>
      <c r="B242" s="946"/>
      <c r="C242" s="479">
        <v>0</v>
      </c>
      <c r="D242" s="480">
        <v>0</v>
      </c>
      <c r="E242" s="481">
        <v>0</v>
      </c>
      <c r="F242" s="481">
        <v>0</v>
      </c>
      <c r="G242" s="481">
        <v>0</v>
      </c>
      <c r="H242" s="482">
        <v>0</v>
      </c>
      <c r="I242" s="479">
        <v>0</v>
      </c>
      <c r="J242" s="481">
        <v>0</v>
      </c>
      <c r="K242" s="479">
        <v>0</v>
      </c>
      <c r="L242" s="482">
        <v>0</v>
      </c>
      <c r="M242" s="479">
        <v>0</v>
      </c>
      <c r="N242" s="483">
        <v>0</v>
      </c>
      <c r="O242" s="484"/>
      <c r="P242" s="485">
        <v>0</v>
      </c>
      <c r="Q242" s="505">
        <v>0</v>
      </c>
      <c r="R242" s="483">
        <v>0</v>
      </c>
      <c r="S242" s="483">
        <v>0</v>
      </c>
      <c r="T242" s="483">
        <v>0</v>
      </c>
      <c r="U242" s="506">
        <v>0</v>
      </c>
      <c r="V242" s="507">
        <v>0</v>
      </c>
      <c r="W242" s="489">
        <v>0</v>
      </c>
      <c r="X242" s="507">
        <v>0</v>
      </c>
      <c r="Y242" s="508">
        <v>0</v>
      </c>
      <c r="Z242" s="507">
        <v>0</v>
      </c>
      <c r="AA242" s="489">
        <v>0</v>
      </c>
      <c r="AB242" s="484"/>
    </row>
    <row r="243" spans="1:28" ht="12" thickBot="1">
      <c r="A243" s="490" t="s">
        <v>292</v>
      </c>
      <c r="B243" s="947"/>
      <c r="C243" s="491">
        <f t="shared" ref="C243:N243" si="56">+C236+C237+C238+C239+C240+C241+C242</f>
        <v>0</v>
      </c>
      <c r="D243" s="492">
        <f t="shared" si="56"/>
        <v>0</v>
      </c>
      <c r="E243" s="493">
        <f t="shared" si="56"/>
        <v>0</v>
      </c>
      <c r="F243" s="493">
        <f t="shared" si="56"/>
        <v>0</v>
      </c>
      <c r="G243" s="493">
        <f t="shared" si="56"/>
        <v>0</v>
      </c>
      <c r="H243" s="494">
        <f t="shared" si="56"/>
        <v>0</v>
      </c>
      <c r="I243" s="491">
        <f t="shared" si="56"/>
        <v>0</v>
      </c>
      <c r="J243" s="493">
        <f t="shared" si="56"/>
        <v>0</v>
      </c>
      <c r="K243" s="491">
        <f t="shared" si="56"/>
        <v>0</v>
      </c>
      <c r="L243" s="494">
        <f t="shared" si="56"/>
        <v>0</v>
      </c>
      <c r="M243" s="491">
        <f t="shared" si="56"/>
        <v>0</v>
      </c>
      <c r="N243" s="493">
        <f t="shared" si="56"/>
        <v>0</v>
      </c>
      <c r="O243" s="495">
        <v>0</v>
      </c>
      <c r="P243" s="491">
        <f t="shared" ref="P243:AA243" si="57">+P236+P237+P238+P239+P240+P241+P242</f>
        <v>15.965226999999999</v>
      </c>
      <c r="Q243" s="492">
        <f t="shared" si="57"/>
        <v>15.963734000000001</v>
      </c>
      <c r="R243" s="493">
        <f t="shared" si="57"/>
        <v>0</v>
      </c>
      <c r="S243" s="493">
        <f t="shared" si="57"/>
        <v>0</v>
      </c>
      <c r="T243" s="493">
        <f t="shared" si="57"/>
        <v>15.963734000000001</v>
      </c>
      <c r="U243" s="494">
        <f t="shared" si="57"/>
        <v>0</v>
      </c>
      <c r="V243" s="491">
        <f t="shared" si="57"/>
        <v>0</v>
      </c>
      <c r="W243" s="493">
        <f t="shared" si="57"/>
        <v>0</v>
      </c>
      <c r="X243" s="491">
        <f t="shared" si="57"/>
        <v>0</v>
      </c>
      <c r="Y243" s="494">
        <f t="shared" si="57"/>
        <v>0</v>
      </c>
      <c r="Z243" s="491">
        <f t="shared" si="57"/>
        <v>0</v>
      </c>
      <c r="AA243" s="493">
        <f t="shared" si="57"/>
        <v>0</v>
      </c>
      <c r="AB243" s="495">
        <v>0</v>
      </c>
    </row>
    <row r="244" spans="1:28">
      <c r="A244" s="451" t="s">
        <v>535</v>
      </c>
      <c r="B244" s="945" t="s">
        <v>571</v>
      </c>
      <c r="C244" s="513">
        <v>0</v>
      </c>
      <c r="D244" s="514">
        <v>0</v>
      </c>
      <c r="E244" s="515">
        <v>0</v>
      </c>
      <c r="F244" s="515">
        <v>0</v>
      </c>
      <c r="G244" s="515">
        <v>0</v>
      </c>
      <c r="H244" s="516">
        <v>0</v>
      </c>
      <c r="I244" s="513">
        <v>0</v>
      </c>
      <c r="J244" s="515">
        <v>0</v>
      </c>
      <c r="K244" s="513">
        <v>0</v>
      </c>
      <c r="L244" s="516">
        <v>0</v>
      </c>
      <c r="M244" s="513">
        <v>0</v>
      </c>
      <c r="N244" s="517">
        <v>0</v>
      </c>
      <c r="O244" s="518"/>
      <c r="P244" s="519">
        <v>0</v>
      </c>
      <c r="Q244" s="520">
        <v>0</v>
      </c>
      <c r="R244" s="517">
        <v>0</v>
      </c>
      <c r="S244" s="517">
        <v>0</v>
      </c>
      <c r="T244" s="517">
        <v>0</v>
      </c>
      <c r="U244" s="521">
        <v>0</v>
      </c>
      <c r="V244" s="522">
        <v>0</v>
      </c>
      <c r="W244" s="523">
        <v>0</v>
      </c>
      <c r="X244" s="522">
        <v>0</v>
      </c>
      <c r="Y244" s="524">
        <v>0</v>
      </c>
      <c r="Z244" s="522">
        <v>0</v>
      </c>
      <c r="AA244" s="523">
        <v>0</v>
      </c>
      <c r="AB244" s="518"/>
    </row>
    <row r="245" spans="1:28">
      <c r="A245" s="463" t="s">
        <v>537</v>
      </c>
      <c r="B245" s="946"/>
      <c r="C245" s="525">
        <v>0</v>
      </c>
      <c r="D245" s="526">
        <v>0</v>
      </c>
      <c r="E245" s="527">
        <v>0</v>
      </c>
      <c r="F245" s="527">
        <v>0</v>
      </c>
      <c r="G245" s="527">
        <v>0</v>
      </c>
      <c r="H245" s="528">
        <v>0</v>
      </c>
      <c r="I245" s="525">
        <v>0</v>
      </c>
      <c r="J245" s="527">
        <v>0</v>
      </c>
      <c r="K245" s="525">
        <v>0</v>
      </c>
      <c r="L245" s="528">
        <v>0</v>
      </c>
      <c r="M245" s="525">
        <v>0</v>
      </c>
      <c r="N245" s="529">
        <v>0</v>
      </c>
      <c r="O245" s="530"/>
      <c r="P245" s="531">
        <v>0</v>
      </c>
      <c r="Q245" s="532">
        <v>0</v>
      </c>
      <c r="R245" s="529">
        <v>0</v>
      </c>
      <c r="S245" s="529">
        <v>0</v>
      </c>
      <c r="T245" s="529">
        <v>0</v>
      </c>
      <c r="U245" s="533">
        <v>0</v>
      </c>
      <c r="V245" s="534">
        <v>0</v>
      </c>
      <c r="W245" s="535">
        <v>0</v>
      </c>
      <c r="X245" s="534">
        <v>0</v>
      </c>
      <c r="Y245" s="536">
        <v>0</v>
      </c>
      <c r="Z245" s="534">
        <v>0</v>
      </c>
      <c r="AA245" s="535">
        <v>0</v>
      </c>
      <c r="AB245" s="530"/>
    </row>
    <row r="246" spans="1:28">
      <c r="A246" s="463" t="s">
        <v>538</v>
      </c>
      <c r="B246" s="946"/>
      <c r="C246" s="525">
        <v>0</v>
      </c>
      <c r="D246" s="526">
        <v>0</v>
      </c>
      <c r="E246" s="527">
        <v>0</v>
      </c>
      <c r="F246" s="527">
        <v>0</v>
      </c>
      <c r="G246" s="527">
        <v>0</v>
      </c>
      <c r="H246" s="528">
        <v>0</v>
      </c>
      <c r="I246" s="525">
        <v>0</v>
      </c>
      <c r="J246" s="537">
        <v>0</v>
      </c>
      <c r="K246" s="525">
        <v>0</v>
      </c>
      <c r="L246" s="537">
        <v>0</v>
      </c>
      <c r="M246" s="525">
        <v>0</v>
      </c>
      <c r="N246" s="529">
        <v>0</v>
      </c>
      <c r="O246" s="538"/>
      <c r="P246" s="531">
        <v>0</v>
      </c>
      <c r="Q246" s="532">
        <v>0</v>
      </c>
      <c r="R246" s="529">
        <v>0</v>
      </c>
      <c r="S246" s="529">
        <v>0</v>
      </c>
      <c r="T246" s="529">
        <v>0</v>
      </c>
      <c r="U246" s="533">
        <v>0</v>
      </c>
      <c r="V246" s="534">
        <v>0</v>
      </c>
      <c r="W246" s="539">
        <v>0</v>
      </c>
      <c r="X246" s="534">
        <v>0</v>
      </c>
      <c r="Y246" s="539">
        <v>0</v>
      </c>
      <c r="Z246" s="534">
        <v>0</v>
      </c>
      <c r="AA246" s="535">
        <v>0</v>
      </c>
      <c r="AB246" s="538"/>
    </row>
    <row r="247" spans="1:28">
      <c r="A247" s="463" t="s">
        <v>539</v>
      </c>
      <c r="B247" s="946"/>
      <c r="C247" s="525">
        <v>0</v>
      </c>
      <c r="D247" s="526">
        <v>0</v>
      </c>
      <c r="E247" s="527">
        <v>0</v>
      </c>
      <c r="F247" s="527">
        <v>0</v>
      </c>
      <c r="G247" s="527">
        <v>0</v>
      </c>
      <c r="H247" s="528">
        <v>0</v>
      </c>
      <c r="I247" s="525">
        <v>0</v>
      </c>
      <c r="J247" s="527">
        <v>0</v>
      </c>
      <c r="K247" s="525">
        <v>0</v>
      </c>
      <c r="L247" s="528">
        <v>0</v>
      </c>
      <c r="M247" s="525">
        <v>0</v>
      </c>
      <c r="N247" s="529">
        <v>0</v>
      </c>
      <c r="O247" s="530"/>
      <c r="P247" s="531">
        <v>0</v>
      </c>
      <c r="Q247" s="532">
        <v>0</v>
      </c>
      <c r="R247" s="529">
        <v>0</v>
      </c>
      <c r="S247" s="529">
        <v>0</v>
      </c>
      <c r="T247" s="529">
        <v>0</v>
      </c>
      <c r="U247" s="533">
        <v>0</v>
      </c>
      <c r="V247" s="534">
        <v>0</v>
      </c>
      <c r="W247" s="535">
        <v>0</v>
      </c>
      <c r="X247" s="534">
        <v>0</v>
      </c>
      <c r="Y247" s="536">
        <v>0</v>
      </c>
      <c r="Z247" s="534">
        <v>0</v>
      </c>
      <c r="AA247" s="535">
        <v>0</v>
      </c>
      <c r="AB247" s="530"/>
    </row>
    <row r="248" spans="1:28">
      <c r="A248" s="463" t="s">
        <v>540</v>
      </c>
      <c r="B248" s="946"/>
      <c r="C248" s="525">
        <v>0</v>
      </c>
      <c r="D248" s="526">
        <v>0</v>
      </c>
      <c r="E248" s="527">
        <v>0</v>
      </c>
      <c r="F248" s="527">
        <v>0</v>
      </c>
      <c r="G248" s="527">
        <v>0</v>
      </c>
      <c r="H248" s="528">
        <v>0</v>
      </c>
      <c r="I248" s="525">
        <v>0</v>
      </c>
      <c r="J248" s="527">
        <v>0</v>
      </c>
      <c r="K248" s="525">
        <v>0</v>
      </c>
      <c r="L248" s="528">
        <v>0</v>
      </c>
      <c r="M248" s="525">
        <v>0</v>
      </c>
      <c r="N248" s="529">
        <v>0</v>
      </c>
      <c r="O248" s="530"/>
      <c r="P248" s="531">
        <v>0</v>
      </c>
      <c r="Q248" s="532">
        <v>0</v>
      </c>
      <c r="R248" s="529">
        <v>0</v>
      </c>
      <c r="S248" s="529">
        <v>0</v>
      </c>
      <c r="T248" s="529">
        <v>0</v>
      </c>
      <c r="U248" s="533">
        <v>0</v>
      </c>
      <c r="V248" s="534">
        <v>0</v>
      </c>
      <c r="W248" s="535">
        <v>0</v>
      </c>
      <c r="X248" s="534">
        <v>0</v>
      </c>
      <c r="Y248" s="536">
        <v>0</v>
      </c>
      <c r="Z248" s="534">
        <v>0</v>
      </c>
      <c r="AA248" s="535">
        <v>0</v>
      </c>
      <c r="AB248" s="530"/>
    </row>
    <row r="249" spans="1:28">
      <c r="A249" s="463" t="s">
        <v>541</v>
      </c>
      <c r="B249" s="946"/>
      <c r="C249" s="525">
        <v>0</v>
      </c>
      <c r="D249" s="526">
        <v>0</v>
      </c>
      <c r="E249" s="527">
        <v>0</v>
      </c>
      <c r="F249" s="527">
        <v>0</v>
      </c>
      <c r="G249" s="527">
        <v>0</v>
      </c>
      <c r="H249" s="528">
        <v>0</v>
      </c>
      <c r="I249" s="525">
        <v>0</v>
      </c>
      <c r="J249" s="527">
        <v>0</v>
      </c>
      <c r="K249" s="525">
        <v>0</v>
      </c>
      <c r="L249" s="528">
        <v>0</v>
      </c>
      <c r="M249" s="525">
        <v>0</v>
      </c>
      <c r="N249" s="529">
        <v>0</v>
      </c>
      <c r="O249" s="530"/>
      <c r="P249" s="531">
        <v>0</v>
      </c>
      <c r="Q249" s="532">
        <v>0</v>
      </c>
      <c r="R249" s="529">
        <v>0</v>
      </c>
      <c r="S249" s="529">
        <v>0</v>
      </c>
      <c r="T249" s="529">
        <v>0</v>
      </c>
      <c r="U249" s="533">
        <v>0</v>
      </c>
      <c r="V249" s="534">
        <v>0</v>
      </c>
      <c r="W249" s="535">
        <v>0</v>
      </c>
      <c r="X249" s="534">
        <v>0</v>
      </c>
      <c r="Y249" s="536">
        <v>0</v>
      </c>
      <c r="Z249" s="534">
        <v>0</v>
      </c>
      <c r="AA249" s="535">
        <v>0</v>
      </c>
      <c r="AB249" s="530"/>
    </row>
    <row r="250" spans="1:28">
      <c r="A250" s="478" t="s">
        <v>542</v>
      </c>
      <c r="B250" s="946"/>
      <c r="C250" s="540">
        <v>0</v>
      </c>
      <c r="D250" s="541">
        <v>0</v>
      </c>
      <c r="E250" s="542">
        <v>0</v>
      </c>
      <c r="F250" s="542">
        <v>0</v>
      </c>
      <c r="G250" s="542">
        <v>0</v>
      </c>
      <c r="H250" s="543">
        <v>0</v>
      </c>
      <c r="I250" s="540">
        <v>0</v>
      </c>
      <c r="J250" s="542">
        <v>0</v>
      </c>
      <c r="K250" s="540">
        <v>0</v>
      </c>
      <c r="L250" s="543">
        <v>0</v>
      </c>
      <c r="M250" s="540">
        <v>0</v>
      </c>
      <c r="N250" s="544">
        <v>0</v>
      </c>
      <c r="O250" s="545"/>
      <c r="P250" s="546">
        <v>0</v>
      </c>
      <c r="Q250" s="547">
        <v>0</v>
      </c>
      <c r="R250" s="544">
        <v>0</v>
      </c>
      <c r="S250" s="544">
        <v>0</v>
      </c>
      <c r="T250" s="544">
        <v>0</v>
      </c>
      <c r="U250" s="548">
        <v>0</v>
      </c>
      <c r="V250" s="549">
        <v>0</v>
      </c>
      <c r="W250" s="550">
        <v>0</v>
      </c>
      <c r="X250" s="549">
        <v>0</v>
      </c>
      <c r="Y250" s="551">
        <v>0</v>
      </c>
      <c r="Z250" s="549">
        <v>0</v>
      </c>
      <c r="AA250" s="550">
        <v>0</v>
      </c>
      <c r="AB250" s="545"/>
    </row>
    <row r="251" spans="1:28" ht="12" thickBot="1">
      <c r="A251" s="490" t="s">
        <v>292</v>
      </c>
      <c r="B251" s="947"/>
      <c r="C251" s="552">
        <f t="shared" ref="C251:N251" si="58">+C244+C245+C246+C247+C248+C249+C250</f>
        <v>0</v>
      </c>
      <c r="D251" s="553">
        <f t="shared" si="58"/>
        <v>0</v>
      </c>
      <c r="E251" s="554">
        <f t="shared" si="58"/>
        <v>0</v>
      </c>
      <c r="F251" s="554">
        <f t="shared" si="58"/>
        <v>0</v>
      </c>
      <c r="G251" s="554">
        <f t="shared" si="58"/>
        <v>0</v>
      </c>
      <c r="H251" s="555">
        <f t="shared" si="58"/>
        <v>0</v>
      </c>
      <c r="I251" s="552">
        <f t="shared" si="58"/>
        <v>0</v>
      </c>
      <c r="J251" s="554">
        <f t="shared" si="58"/>
        <v>0</v>
      </c>
      <c r="K251" s="552">
        <f t="shared" si="58"/>
        <v>0</v>
      </c>
      <c r="L251" s="555">
        <f t="shared" si="58"/>
        <v>0</v>
      </c>
      <c r="M251" s="552">
        <f t="shared" si="58"/>
        <v>0</v>
      </c>
      <c r="N251" s="554">
        <f t="shared" si="58"/>
        <v>0</v>
      </c>
      <c r="O251" s="556">
        <v>0</v>
      </c>
      <c r="P251" s="552">
        <f t="shared" ref="P251:AA251" si="59">+P244+P245+P246+P247+P248+P249+P250</f>
        <v>0</v>
      </c>
      <c r="Q251" s="553">
        <f t="shared" si="59"/>
        <v>0</v>
      </c>
      <c r="R251" s="554">
        <f t="shared" si="59"/>
        <v>0</v>
      </c>
      <c r="S251" s="554">
        <f t="shared" si="59"/>
        <v>0</v>
      </c>
      <c r="T251" s="554">
        <f t="shared" si="59"/>
        <v>0</v>
      </c>
      <c r="U251" s="555">
        <f t="shared" si="59"/>
        <v>0</v>
      </c>
      <c r="V251" s="552">
        <f t="shared" si="59"/>
        <v>0</v>
      </c>
      <c r="W251" s="554">
        <f t="shared" si="59"/>
        <v>0</v>
      </c>
      <c r="X251" s="552">
        <f t="shared" si="59"/>
        <v>0</v>
      </c>
      <c r="Y251" s="555">
        <f t="shared" si="59"/>
        <v>0</v>
      </c>
      <c r="Z251" s="552">
        <f t="shared" si="59"/>
        <v>0</v>
      </c>
      <c r="AA251" s="554">
        <f t="shared" si="59"/>
        <v>0</v>
      </c>
      <c r="AB251" s="556">
        <v>0</v>
      </c>
    </row>
    <row r="252" spans="1:28">
      <c r="A252" s="451" t="s">
        <v>535</v>
      </c>
      <c r="B252" s="945" t="s">
        <v>572</v>
      </c>
      <c r="C252" s="452">
        <v>4.3999999999999999E-5</v>
      </c>
      <c r="D252" s="453">
        <v>4.3999999999999999E-5</v>
      </c>
      <c r="E252" s="454">
        <v>0</v>
      </c>
      <c r="F252" s="454">
        <v>0</v>
      </c>
      <c r="G252" s="454">
        <v>0</v>
      </c>
      <c r="H252" s="455">
        <v>4.3999999999999999E-5</v>
      </c>
      <c r="I252" s="452">
        <v>0</v>
      </c>
      <c r="J252" s="454">
        <v>0</v>
      </c>
      <c r="K252" s="452">
        <v>0</v>
      </c>
      <c r="L252" s="455">
        <v>0</v>
      </c>
      <c r="M252" s="452">
        <v>0</v>
      </c>
      <c r="N252" s="456">
        <v>0</v>
      </c>
      <c r="O252" s="457"/>
      <c r="P252" s="458">
        <v>2.1649999999999998E-3</v>
      </c>
      <c r="Q252" s="496">
        <v>2.1649999999999998E-3</v>
      </c>
      <c r="R252" s="456">
        <v>2.1280000000000001E-3</v>
      </c>
      <c r="S252" s="456">
        <v>0</v>
      </c>
      <c r="T252" s="456">
        <v>0</v>
      </c>
      <c r="U252" s="497">
        <v>3.6999999999999998E-5</v>
      </c>
      <c r="V252" s="498">
        <v>0</v>
      </c>
      <c r="W252" s="462">
        <v>0</v>
      </c>
      <c r="X252" s="498">
        <v>0</v>
      </c>
      <c r="Y252" s="499">
        <v>0</v>
      </c>
      <c r="Z252" s="498">
        <v>0</v>
      </c>
      <c r="AA252" s="462">
        <v>0</v>
      </c>
      <c r="AB252" s="457"/>
    </row>
    <row r="253" spans="1:28">
      <c r="A253" s="463" t="s">
        <v>537</v>
      </c>
      <c r="B253" s="946"/>
      <c r="C253" s="464">
        <v>2.97E-3</v>
      </c>
      <c r="D253" s="465">
        <v>2.97E-3</v>
      </c>
      <c r="E253" s="466">
        <v>2.97E-3</v>
      </c>
      <c r="F253" s="466">
        <v>0</v>
      </c>
      <c r="G253" s="466">
        <v>0</v>
      </c>
      <c r="H253" s="467">
        <v>0</v>
      </c>
      <c r="I253" s="464">
        <v>0</v>
      </c>
      <c r="J253" s="466">
        <v>0</v>
      </c>
      <c r="K253" s="464">
        <v>0</v>
      </c>
      <c r="L253" s="467">
        <v>0</v>
      </c>
      <c r="M253" s="464">
        <v>0</v>
      </c>
      <c r="N253" s="468">
        <v>0</v>
      </c>
      <c r="O253" s="469"/>
      <c r="P253" s="470">
        <v>0</v>
      </c>
      <c r="Q253" s="500">
        <v>0</v>
      </c>
      <c r="R253" s="468">
        <v>0</v>
      </c>
      <c r="S253" s="468">
        <v>0</v>
      </c>
      <c r="T253" s="468">
        <v>0</v>
      </c>
      <c r="U253" s="501">
        <v>0</v>
      </c>
      <c r="V253" s="502">
        <v>0</v>
      </c>
      <c r="W253" s="474">
        <v>0</v>
      </c>
      <c r="X253" s="502">
        <v>0</v>
      </c>
      <c r="Y253" s="503">
        <v>0</v>
      </c>
      <c r="Z253" s="502">
        <v>0</v>
      </c>
      <c r="AA253" s="474">
        <v>0</v>
      </c>
      <c r="AB253" s="469"/>
    </row>
    <row r="254" spans="1:28">
      <c r="A254" s="463" t="s">
        <v>538</v>
      </c>
      <c r="B254" s="946"/>
      <c r="C254" s="464">
        <v>0</v>
      </c>
      <c r="D254" s="465">
        <v>0</v>
      </c>
      <c r="E254" s="466">
        <v>0</v>
      </c>
      <c r="F254" s="466">
        <v>0</v>
      </c>
      <c r="G254" s="466">
        <v>0</v>
      </c>
      <c r="H254" s="467">
        <v>0</v>
      </c>
      <c r="I254" s="464">
        <v>0</v>
      </c>
      <c r="J254" s="475">
        <v>0</v>
      </c>
      <c r="K254" s="464">
        <v>0</v>
      </c>
      <c r="L254" s="475">
        <v>0</v>
      </c>
      <c r="M254" s="464">
        <v>0</v>
      </c>
      <c r="N254" s="468">
        <v>0</v>
      </c>
      <c r="O254" s="476"/>
      <c r="P254" s="470">
        <v>0</v>
      </c>
      <c r="Q254" s="500">
        <v>0</v>
      </c>
      <c r="R254" s="468">
        <v>0</v>
      </c>
      <c r="S254" s="468">
        <v>0</v>
      </c>
      <c r="T254" s="468">
        <v>0</v>
      </c>
      <c r="U254" s="501">
        <v>0</v>
      </c>
      <c r="V254" s="502">
        <v>0</v>
      </c>
      <c r="W254" s="504">
        <v>0</v>
      </c>
      <c r="X254" s="502">
        <v>0</v>
      </c>
      <c r="Y254" s="504">
        <v>0</v>
      </c>
      <c r="Z254" s="502">
        <v>0</v>
      </c>
      <c r="AA254" s="474">
        <v>0</v>
      </c>
      <c r="AB254" s="476"/>
    </row>
    <row r="255" spans="1:28">
      <c r="A255" s="463" t="s">
        <v>539</v>
      </c>
      <c r="B255" s="946"/>
      <c r="C255" s="464">
        <v>0</v>
      </c>
      <c r="D255" s="465">
        <v>0</v>
      </c>
      <c r="E255" s="466">
        <v>0</v>
      </c>
      <c r="F255" s="466">
        <v>0</v>
      </c>
      <c r="G255" s="466">
        <v>0</v>
      </c>
      <c r="H255" s="467">
        <v>0</v>
      </c>
      <c r="I255" s="464">
        <v>0</v>
      </c>
      <c r="J255" s="466">
        <v>0</v>
      </c>
      <c r="K255" s="464">
        <v>0</v>
      </c>
      <c r="L255" s="467">
        <v>0</v>
      </c>
      <c r="M255" s="464">
        <v>0</v>
      </c>
      <c r="N255" s="468">
        <v>0</v>
      </c>
      <c r="O255" s="469"/>
      <c r="P255" s="470">
        <v>0</v>
      </c>
      <c r="Q255" s="500">
        <v>0</v>
      </c>
      <c r="R255" s="468">
        <v>0</v>
      </c>
      <c r="S255" s="468">
        <v>0</v>
      </c>
      <c r="T255" s="468">
        <v>0</v>
      </c>
      <c r="U255" s="501">
        <v>0</v>
      </c>
      <c r="V255" s="502">
        <v>0</v>
      </c>
      <c r="W255" s="474">
        <v>0</v>
      </c>
      <c r="X255" s="502">
        <v>0</v>
      </c>
      <c r="Y255" s="503">
        <v>0</v>
      </c>
      <c r="Z255" s="502">
        <v>0</v>
      </c>
      <c r="AA255" s="474">
        <v>0</v>
      </c>
      <c r="AB255" s="469"/>
    </row>
    <row r="256" spans="1:28">
      <c r="A256" s="463" t="s">
        <v>540</v>
      </c>
      <c r="B256" s="946"/>
      <c r="C256" s="464">
        <v>2.0310999999999999E-2</v>
      </c>
      <c r="D256" s="465">
        <v>2.0310999999999999E-2</v>
      </c>
      <c r="E256" s="466">
        <v>2.0310999999999999E-2</v>
      </c>
      <c r="F256" s="466">
        <v>0</v>
      </c>
      <c r="G256" s="466">
        <v>0</v>
      </c>
      <c r="H256" s="467">
        <v>0</v>
      </c>
      <c r="I256" s="464">
        <v>0</v>
      </c>
      <c r="J256" s="466">
        <v>0</v>
      </c>
      <c r="K256" s="464">
        <v>0</v>
      </c>
      <c r="L256" s="467">
        <v>0</v>
      </c>
      <c r="M256" s="464">
        <v>0</v>
      </c>
      <c r="N256" s="468">
        <v>0</v>
      </c>
      <c r="O256" s="469"/>
      <c r="P256" s="470">
        <v>0</v>
      </c>
      <c r="Q256" s="500">
        <v>0</v>
      </c>
      <c r="R256" s="468">
        <v>0</v>
      </c>
      <c r="S256" s="468">
        <v>0</v>
      </c>
      <c r="T256" s="468">
        <v>0</v>
      </c>
      <c r="U256" s="501">
        <v>0</v>
      </c>
      <c r="V256" s="502">
        <v>0</v>
      </c>
      <c r="W256" s="474">
        <v>0</v>
      </c>
      <c r="X256" s="502">
        <v>0</v>
      </c>
      <c r="Y256" s="503">
        <v>0</v>
      </c>
      <c r="Z256" s="502">
        <v>0</v>
      </c>
      <c r="AA256" s="474">
        <v>0</v>
      </c>
      <c r="AB256" s="469"/>
    </row>
    <row r="257" spans="1:28">
      <c r="A257" s="463" t="s">
        <v>541</v>
      </c>
      <c r="B257" s="946"/>
      <c r="C257" s="464">
        <v>2.1570000000000001E-3</v>
      </c>
      <c r="D257" s="465">
        <v>2.0569999999999998E-3</v>
      </c>
      <c r="E257" s="466">
        <v>2.1570000000000001E-3</v>
      </c>
      <c r="F257" s="466">
        <v>0</v>
      </c>
      <c r="G257" s="466">
        <v>0</v>
      </c>
      <c r="H257" s="467">
        <v>0</v>
      </c>
      <c r="I257" s="464">
        <v>0</v>
      </c>
      <c r="J257" s="466">
        <v>0</v>
      </c>
      <c r="K257" s="464">
        <v>0</v>
      </c>
      <c r="L257" s="467">
        <v>0</v>
      </c>
      <c r="M257" s="464">
        <v>0</v>
      </c>
      <c r="N257" s="468">
        <v>0</v>
      </c>
      <c r="O257" s="469"/>
      <c r="P257" s="470">
        <v>0</v>
      </c>
      <c r="Q257" s="500">
        <v>0</v>
      </c>
      <c r="R257" s="468">
        <v>0</v>
      </c>
      <c r="S257" s="468">
        <v>0</v>
      </c>
      <c r="T257" s="468">
        <v>0</v>
      </c>
      <c r="U257" s="501">
        <v>0</v>
      </c>
      <c r="V257" s="502">
        <v>0</v>
      </c>
      <c r="W257" s="474">
        <v>0</v>
      </c>
      <c r="X257" s="502">
        <v>0</v>
      </c>
      <c r="Y257" s="503">
        <v>0</v>
      </c>
      <c r="Z257" s="502">
        <v>0</v>
      </c>
      <c r="AA257" s="474">
        <v>0</v>
      </c>
      <c r="AB257" s="469"/>
    </row>
    <row r="258" spans="1:28">
      <c r="A258" s="478" t="s">
        <v>542</v>
      </c>
      <c r="B258" s="946"/>
      <c r="C258" s="479">
        <v>0</v>
      </c>
      <c r="D258" s="480">
        <v>0</v>
      </c>
      <c r="E258" s="481">
        <v>0</v>
      </c>
      <c r="F258" s="481">
        <v>0</v>
      </c>
      <c r="G258" s="481">
        <v>0</v>
      </c>
      <c r="H258" s="482">
        <v>0</v>
      </c>
      <c r="I258" s="479">
        <v>0</v>
      </c>
      <c r="J258" s="481">
        <v>0</v>
      </c>
      <c r="K258" s="479">
        <v>0</v>
      </c>
      <c r="L258" s="482">
        <v>0</v>
      </c>
      <c r="M258" s="479">
        <v>0</v>
      </c>
      <c r="N258" s="483">
        <v>0</v>
      </c>
      <c r="O258" s="484"/>
      <c r="P258" s="485">
        <v>0</v>
      </c>
      <c r="Q258" s="505">
        <v>0</v>
      </c>
      <c r="R258" s="483">
        <v>0</v>
      </c>
      <c r="S258" s="483">
        <v>0</v>
      </c>
      <c r="T258" s="483">
        <v>0</v>
      </c>
      <c r="U258" s="506">
        <v>0</v>
      </c>
      <c r="V258" s="507">
        <v>0</v>
      </c>
      <c r="W258" s="489">
        <v>0</v>
      </c>
      <c r="X258" s="507">
        <v>0</v>
      </c>
      <c r="Y258" s="508">
        <v>0</v>
      </c>
      <c r="Z258" s="507">
        <v>0</v>
      </c>
      <c r="AA258" s="489">
        <v>0</v>
      </c>
      <c r="AB258" s="484"/>
    </row>
    <row r="259" spans="1:28" ht="12" thickBot="1">
      <c r="A259" s="490" t="s">
        <v>292</v>
      </c>
      <c r="B259" s="947"/>
      <c r="C259" s="491">
        <f t="shared" ref="C259:N259" si="60">+C252+C253+C254+C255+C256+C257+C258</f>
        <v>2.5481999999999998E-2</v>
      </c>
      <c r="D259" s="492">
        <f t="shared" si="60"/>
        <v>2.5381999999999998E-2</v>
      </c>
      <c r="E259" s="493">
        <f t="shared" si="60"/>
        <v>2.5437999999999999E-2</v>
      </c>
      <c r="F259" s="493">
        <f t="shared" si="60"/>
        <v>0</v>
      </c>
      <c r="G259" s="493">
        <f t="shared" si="60"/>
        <v>0</v>
      </c>
      <c r="H259" s="494">
        <f t="shared" si="60"/>
        <v>4.3999999999999999E-5</v>
      </c>
      <c r="I259" s="491">
        <f t="shared" si="60"/>
        <v>0</v>
      </c>
      <c r="J259" s="493">
        <f t="shared" si="60"/>
        <v>0</v>
      </c>
      <c r="K259" s="491">
        <f t="shared" si="60"/>
        <v>0</v>
      </c>
      <c r="L259" s="494">
        <f t="shared" si="60"/>
        <v>0</v>
      </c>
      <c r="M259" s="491">
        <f t="shared" si="60"/>
        <v>0</v>
      </c>
      <c r="N259" s="493">
        <f t="shared" si="60"/>
        <v>0</v>
      </c>
      <c r="O259" s="495">
        <v>0</v>
      </c>
      <c r="P259" s="491">
        <f t="shared" ref="P259:AA259" si="61">+P252+P253+P254+P255+P256+P257+P258</f>
        <v>2.1649999999999998E-3</v>
      </c>
      <c r="Q259" s="492">
        <f t="shared" si="61"/>
        <v>2.1649999999999998E-3</v>
      </c>
      <c r="R259" s="493">
        <f t="shared" si="61"/>
        <v>2.1280000000000001E-3</v>
      </c>
      <c r="S259" s="493">
        <f t="shared" si="61"/>
        <v>0</v>
      </c>
      <c r="T259" s="493">
        <f t="shared" si="61"/>
        <v>0</v>
      </c>
      <c r="U259" s="494">
        <f t="shared" si="61"/>
        <v>3.6999999999999998E-5</v>
      </c>
      <c r="V259" s="491">
        <f t="shared" si="61"/>
        <v>0</v>
      </c>
      <c r="W259" s="493">
        <f t="shared" si="61"/>
        <v>0</v>
      </c>
      <c r="X259" s="491">
        <f t="shared" si="61"/>
        <v>0</v>
      </c>
      <c r="Y259" s="494">
        <f t="shared" si="61"/>
        <v>0</v>
      </c>
      <c r="Z259" s="491">
        <f t="shared" si="61"/>
        <v>0</v>
      </c>
      <c r="AA259" s="493">
        <f t="shared" si="61"/>
        <v>0</v>
      </c>
      <c r="AB259" s="495">
        <v>0</v>
      </c>
    </row>
    <row r="260" spans="1:28">
      <c r="A260" s="451" t="s">
        <v>535</v>
      </c>
      <c r="B260" s="945" t="s">
        <v>573</v>
      </c>
      <c r="C260" s="452">
        <v>0</v>
      </c>
      <c r="D260" s="453">
        <v>0</v>
      </c>
      <c r="E260" s="454">
        <v>0</v>
      </c>
      <c r="F260" s="454">
        <v>0</v>
      </c>
      <c r="G260" s="454">
        <v>0</v>
      </c>
      <c r="H260" s="455">
        <v>0</v>
      </c>
      <c r="I260" s="452">
        <v>0</v>
      </c>
      <c r="J260" s="454">
        <v>0</v>
      </c>
      <c r="K260" s="452">
        <v>0</v>
      </c>
      <c r="L260" s="455">
        <v>0</v>
      </c>
      <c r="M260" s="452">
        <v>0</v>
      </c>
      <c r="N260" s="456">
        <v>0</v>
      </c>
      <c r="O260" s="457"/>
      <c r="P260" s="458">
        <v>0</v>
      </c>
      <c r="Q260" s="496">
        <v>0</v>
      </c>
      <c r="R260" s="456">
        <v>0</v>
      </c>
      <c r="S260" s="456">
        <v>0</v>
      </c>
      <c r="T260" s="456">
        <v>0</v>
      </c>
      <c r="U260" s="497">
        <v>0</v>
      </c>
      <c r="V260" s="498">
        <v>0</v>
      </c>
      <c r="W260" s="462">
        <v>0</v>
      </c>
      <c r="X260" s="498">
        <v>0</v>
      </c>
      <c r="Y260" s="499">
        <v>0</v>
      </c>
      <c r="Z260" s="498">
        <v>0</v>
      </c>
      <c r="AA260" s="462">
        <v>0</v>
      </c>
      <c r="AB260" s="457"/>
    </row>
    <row r="261" spans="1:28">
      <c r="A261" s="463" t="s">
        <v>537</v>
      </c>
      <c r="B261" s="946"/>
      <c r="C261" s="464">
        <v>0</v>
      </c>
      <c r="D261" s="465">
        <v>0</v>
      </c>
      <c r="E261" s="466">
        <v>0</v>
      </c>
      <c r="F261" s="466">
        <v>0</v>
      </c>
      <c r="G261" s="466">
        <v>0</v>
      </c>
      <c r="H261" s="467">
        <v>0</v>
      </c>
      <c r="I261" s="464">
        <v>0</v>
      </c>
      <c r="J261" s="466">
        <v>0</v>
      </c>
      <c r="K261" s="464">
        <v>0</v>
      </c>
      <c r="L261" s="467">
        <v>0</v>
      </c>
      <c r="M261" s="464">
        <v>0</v>
      </c>
      <c r="N261" s="468">
        <v>0</v>
      </c>
      <c r="O261" s="469"/>
      <c r="P261" s="470">
        <v>0</v>
      </c>
      <c r="Q261" s="500">
        <v>0</v>
      </c>
      <c r="R261" s="468">
        <v>0</v>
      </c>
      <c r="S261" s="468">
        <v>0</v>
      </c>
      <c r="T261" s="468">
        <v>0</v>
      </c>
      <c r="U261" s="501">
        <v>0</v>
      </c>
      <c r="V261" s="502">
        <v>0</v>
      </c>
      <c r="W261" s="474">
        <v>0</v>
      </c>
      <c r="X261" s="502">
        <v>0</v>
      </c>
      <c r="Y261" s="503">
        <v>0</v>
      </c>
      <c r="Z261" s="502">
        <v>0</v>
      </c>
      <c r="AA261" s="474">
        <v>0</v>
      </c>
      <c r="AB261" s="469"/>
    </row>
    <row r="262" spans="1:28">
      <c r="A262" s="463" t="s">
        <v>538</v>
      </c>
      <c r="B262" s="946"/>
      <c r="C262" s="464">
        <v>0</v>
      </c>
      <c r="D262" s="465">
        <v>0</v>
      </c>
      <c r="E262" s="466">
        <v>0</v>
      </c>
      <c r="F262" s="466">
        <v>0</v>
      </c>
      <c r="G262" s="466">
        <v>0</v>
      </c>
      <c r="H262" s="467">
        <v>0</v>
      </c>
      <c r="I262" s="464">
        <v>0</v>
      </c>
      <c r="J262" s="475">
        <v>0</v>
      </c>
      <c r="K262" s="464">
        <v>0</v>
      </c>
      <c r="L262" s="475">
        <v>0</v>
      </c>
      <c r="M262" s="464">
        <v>0</v>
      </c>
      <c r="N262" s="468">
        <v>0</v>
      </c>
      <c r="O262" s="476"/>
      <c r="P262" s="470">
        <v>0</v>
      </c>
      <c r="Q262" s="500">
        <v>0</v>
      </c>
      <c r="R262" s="468">
        <v>0</v>
      </c>
      <c r="S262" s="468">
        <v>0</v>
      </c>
      <c r="T262" s="468">
        <v>0</v>
      </c>
      <c r="U262" s="501">
        <v>0</v>
      </c>
      <c r="V262" s="502">
        <v>0</v>
      </c>
      <c r="W262" s="504">
        <v>0</v>
      </c>
      <c r="X262" s="502">
        <v>0</v>
      </c>
      <c r="Y262" s="504">
        <v>0</v>
      </c>
      <c r="Z262" s="502">
        <v>0</v>
      </c>
      <c r="AA262" s="474">
        <v>0</v>
      </c>
      <c r="AB262" s="476"/>
    </row>
    <row r="263" spans="1:28">
      <c r="A263" s="463" t="s">
        <v>539</v>
      </c>
      <c r="B263" s="946"/>
      <c r="C263" s="464">
        <v>0</v>
      </c>
      <c r="D263" s="465">
        <v>0</v>
      </c>
      <c r="E263" s="466">
        <v>0</v>
      </c>
      <c r="F263" s="466">
        <v>0</v>
      </c>
      <c r="G263" s="466">
        <v>0</v>
      </c>
      <c r="H263" s="467">
        <v>0</v>
      </c>
      <c r="I263" s="464">
        <v>0</v>
      </c>
      <c r="J263" s="466">
        <v>0</v>
      </c>
      <c r="K263" s="464">
        <v>0</v>
      </c>
      <c r="L263" s="467">
        <v>0</v>
      </c>
      <c r="M263" s="464">
        <v>0</v>
      </c>
      <c r="N263" s="468">
        <v>0</v>
      </c>
      <c r="O263" s="469"/>
      <c r="P263" s="470">
        <v>6.8099999999999996E-4</v>
      </c>
      <c r="Q263" s="500">
        <v>6.8099999999999996E-4</v>
      </c>
      <c r="R263" s="468">
        <v>6.8099999999999996E-4</v>
      </c>
      <c r="S263" s="468">
        <v>0</v>
      </c>
      <c r="T263" s="468">
        <v>0</v>
      </c>
      <c r="U263" s="501">
        <v>0</v>
      </c>
      <c r="V263" s="502">
        <v>0</v>
      </c>
      <c r="W263" s="474">
        <v>0</v>
      </c>
      <c r="X263" s="502">
        <v>0</v>
      </c>
      <c r="Y263" s="503">
        <v>0</v>
      </c>
      <c r="Z263" s="502">
        <v>0</v>
      </c>
      <c r="AA263" s="474">
        <v>0</v>
      </c>
      <c r="AB263" s="469"/>
    </row>
    <row r="264" spans="1:28">
      <c r="A264" s="463" t="s">
        <v>540</v>
      </c>
      <c r="B264" s="946"/>
      <c r="C264" s="464">
        <v>6.87E-4</v>
      </c>
      <c r="D264" s="465">
        <v>0</v>
      </c>
      <c r="E264" s="466">
        <v>6.87E-4</v>
      </c>
      <c r="F264" s="466">
        <v>0</v>
      </c>
      <c r="G264" s="466">
        <v>0</v>
      </c>
      <c r="H264" s="467">
        <v>0</v>
      </c>
      <c r="I264" s="464">
        <v>0</v>
      </c>
      <c r="J264" s="466">
        <v>0</v>
      </c>
      <c r="K264" s="464">
        <v>0</v>
      </c>
      <c r="L264" s="467">
        <v>0</v>
      </c>
      <c r="M264" s="464">
        <v>0</v>
      </c>
      <c r="N264" s="468">
        <v>0</v>
      </c>
      <c r="O264" s="469"/>
      <c r="P264" s="470">
        <v>71.250834999999995</v>
      </c>
      <c r="Q264" s="500">
        <v>71.250095999999999</v>
      </c>
      <c r="R264" s="468">
        <v>15.687449000000001</v>
      </c>
      <c r="S264" s="468">
        <v>0</v>
      </c>
      <c r="T264" s="468">
        <v>55.562646999999998</v>
      </c>
      <c r="U264" s="501">
        <v>0</v>
      </c>
      <c r="V264" s="502">
        <v>0</v>
      </c>
      <c r="W264" s="474">
        <v>0</v>
      </c>
      <c r="X264" s="502">
        <v>0</v>
      </c>
      <c r="Y264" s="503">
        <v>0</v>
      </c>
      <c r="Z264" s="502">
        <v>0</v>
      </c>
      <c r="AA264" s="474">
        <v>0</v>
      </c>
      <c r="AB264" s="469"/>
    </row>
    <row r="265" spans="1:28">
      <c r="A265" s="463" t="s">
        <v>541</v>
      </c>
      <c r="B265" s="946"/>
      <c r="C265" s="464">
        <v>147.15997400000001</v>
      </c>
      <c r="D265" s="465">
        <v>129.146683</v>
      </c>
      <c r="E265" s="466">
        <v>18.011583000000002</v>
      </c>
      <c r="F265" s="466">
        <v>0</v>
      </c>
      <c r="G265" s="466">
        <v>129.146683</v>
      </c>
      <c r="H265" s="467">
        <v>0</v>
      </c>
      <c r="I265" s="464">
        <v>0</v>
      </c>
      <c r="J265" s="466">
        <v>0</v>
      </c>
      <c r="K265" s="464">
        <v>0</v>
      </c>
      <c r="L265" s="467">
        <v>0</v>
      </c>
      <c r="M265" s="464">
        <v>0</v>
      </c>
      <c r="N265" s="468">
        <v>0</v>
      </c>
      <c r="O265" s="469"/>
      <c r="P265" s="470">
        <v>130.65303599999999</v>
      </c>
      <c r="Q265" s="500">
        <v>99.597832999999994</v>
      </c>
      <c r="R265" s="468">
        <v>31.053709999999999</v>
      </c>
      <c r="S265" s="468">
        <v>0</v>
      </c>
      <c r="T265" s="468">
        <v>99.597832999999994</v>
      </c>
      <c r="U265" s="501">
        <v>0</v>
      </c>
      <c r="V265" s="502">
        <v>0</v>
      </c>
      <c r="W265" s="474">
        <v>0</v>
      </c>
      <c r="X265" s="502">
        <v>0</v>
      </c>
      <c r="Y265" s="503">
        <v>0</v>
      </c>
      <c r="Z265" s="502">
        <v>0</v>
      </c>
      <c r="AA265" s="474">
        <v>0</v>
      </c>
      <c r="AB265" s="469"/>
    </row>
    <row r="266" spans="1:28">
      <c r="A266" s="478" t="s">
        <v>542</v>
      </c>
      <c r="B266" s="946"/>
      <c r="C266" s="479">
        <v>265.84788300000002</v>
      </c>
      <c r="D266" s="480">
        <v>246.93104700000001</v>
      </c>
      <c r="E266" s="481">
        <v>75.998981000000001</v>
      </c>
      <c r="F266" s="481">
        <v>0</v>
      </c>
      <c r="G266" s="481">
        <v>189.84627699999999</v>
      </c>
      <c r="H266" s="482">
        <v>0</v>
      </c>
      <c r="I266" s="479">
        <v>0</v>
      </c>
      <c r="J266" s="481">
        <v>0</v>
      </c>
      <c r="K266" s="479">
        <v>0</v>
      </c>
      <c r="L266" s="482">
        <v>0</v>
      </c>
      <c r="M266" s="479">
        <v>0</v>
      </c>
      <c r="N266" s="483">
        <v>0</v>
      </c>
      <c r="O266" s="484"/>
      <c r="P266" s="485">
        <v>519.76746300000002</v>
      </c>
      <c r="Q266" s="505">
        <v>494.77583700000002</v>
      </c>
      <c r="R266" s="483">
        <v>55.30894</v>
      </c>
      <c r="S266" s="483">
        <v>0</v>
      </c>
      <c r="T266" s="483">
        <v>464.45177200000001</v>
      </c>
      <c r="U266" s="506">
        <v>0</v>
      </c>
      <c r="V266" s="507">
        <v>0</v>
      </c>
      <c r="W266" s="489">
        <v>0</v>
      </c>
      <c r="X266" s="507">
        <v>0</v>
      </c>
      <c r="Y266" s="508">
        <v>0</v>
      </c>
      <c r="Z266" s="507">
        <v>0</v>
      </c>
      <c r="AA266" s="489">
        <v>0</v>
      </c>
      <c r="AB266" s="484"/>
    </row>
    <row r="267" spans="1:28" ht="12" thickBot="1">
      <c r="A267" s="490" t="s">
        <v>292</v>
      </c>
      <c r="B267" s="947"/>
      <c r="C267" s="491">
        <f t="shared" ref="C267:N267" si="62">+C260+C261+C262+C263+C264+C265+C266</f>
        <v>413.00854400000003</v>
      </c>
      <c r="D267" s="492">
        <f t="shared" si="62"/>
        <v>376.07772999999997</v>
      </c>
      <c r="E267" s="493">
        <f t="shared" si="62"/>
        <v>94.011251000000001</v>
      </c>
      <c r="F267" s="493">
        <f t="shared" si="62"/>
        <v>0</v>
      </c>
      <c r="G267" s="493">
        <f t="shared" si="62"/>
        <v>318.99295999999998</v>
      </c>
      <c r="H267" s="494">
        <f t="shared" si="62"/>
        <v>0</v>
      </c>
      <c r="I267" s="491">
        <f t="shared" si="62"/>
        <v>0</v>
      </c>
      <c r="J267" s="493">
        <f t="shared" si="62"/>
        <v>0</v>
      </c>
      <c r="K267" s="491">
        <f t="shared" si="62"/>
        <v>0</v>
      </c>
      <c r="L267" s="494">
        <f t="shared" si="62"/>
        <v>0</v>
      </c>
      <c r="M267" s="491">
        <f t="shared" si="62"/>
        <v>0</v>
      </c>
      <c r="N267" s="493">
        <f t="shared" si="62"/>
        <v>0</v>
      </c>
      <c r="O267" s="495">
        <v>0</v>
      </c>
      <c r="P267" s="491">
        <f t="shared" ref="P267:AA267" si="63">+P260+P261+P262+P263+P264+P265+P266</f>
        <v>721.67201499999999</v>
      </c>
      <c r="Q267" s="492">
        <f t="shared" si="63"/>
        <v>665.62444700000003</v>
      </c>
      <c r="R267" s="493">
        <f t="shared" si="63"/>
        <v>102.05078</v>
      </c>
      <c r="S267" s="493">
        <f t="shared" si="63"/>
        <v>0</v>
      </c>
      <c r="T267" s="493">
        <f t="shared" si="63"/>
        <v>619.61225200000001</v>
      </c>
      <c r="U267" s="494">
        <f t="shared" si="63"/>
        <v>0</v>
      </c>
      <c r="V267" s="491">
        <f t="shared" si="63"/>
        <v>0</v>
      </c>
      <c r="W267" s="493">
        <f t="shared" si="63"/>
        <v>0</v>
      </c>
      <c r="X267" s="491">
        <f t="shared" si="63"/>
        <v>0</v>
      </c>
      <c r="Y267" s="494">
        <f t="shared" si="63"/>
        <v>0</v>
      </c>
      <c r="Z267" s="491">
        <f t="shared" si="63"/>
        <v>0</v>
      </c>
      <c r="AA267" s="493">
        <f t="shared" si="63"/>
        <v>0</v>
      </c>
      <c r="AB267" s="495">
        <v>0</v>
      </c>
    </row>
    <row r="268" spans="1:28">
      <c r="A268" s="451" t="s">
        <v>535</v>
      </c>
      <c r="B268" s="945" t="s">
        <v>574</v>
      </c>
      <c r="C268" s="452">
        <v>0</v>
      </c>
      <c r="D268" s="453">
        <v>0</v>
      </c>
      <c r="E268" s="454">
        <v>0</v>
      </c>
      <c r="F268" s="454">
        <v>0</v>
      </c>
      <c r="G268" s="454">
        <v>0</v>
      </c>
      <c r="H268" s="455">
        <v>0</v>
      </c>
      <c r="I268" s="452">
        <v>0</v>
      </c>
      <c r="J268" s="454">
        <v>0</v>
      </c>
      <c r="K268" s="452">
        <v>0</v>
      </c>
      <c r="L268" s="455">
        <v>0</v>
      </c>
      <c r="M268" s="452">
        <v>0</v>
      </c>
      <c r="N268" s="456">
        <v>0</v>
      </c>
      <c r="O268" s="457"/>
      <c r="P268" s="458">
        <v>0</v>
      </c>
      <c r="Q268" s="496">
        <v>0</v>
      </c>
      <c r="R268" s="456">
        <v>0</v>
      </c>
      <c r="S268" s="456">
        <v>0</v>
      </c>
      <c r="T268" s="456">
        <v>0</v>
      </c>
      <c r="U268" s="497">
        <v>0</v>
      </c>
      <c r="V268" s="498">
        <v>0</v>
      </c>
      <c r="W268" s="462">
        <v>0</v>
      </c>
      <c r="X268" s="498">
        <v>0</v>
      </c>
      <c r="Y268" s="499">
        <v>0</v>
      </c>
      <c r="Z268" s="498">
        <v>0</v>
      </c>
      <c r="AA268" s="462">
        <v>0</v>
      </c>
      <c r="AB268" s="457"/>
    </row>
    <row r="269" spans="1:28">
      <c r="A269" s="463" t="s">
        <v>537</v>
      </c>
      <c r="B269" s="946"/>
      <c r="C269" s="464">
        <v>0</v>
      </c>
      <c r="D269" s="465">
        <v>0</v>
      </c>
      <c r="E269" s="466">
        <v>0</v>
      </c>
      <c r="F269" s="466">
        <v>0</v>
      </c>
      <c r="G269" s="466">
        <v>0</v>
      </c>
      <c r="H269" s="467">
        <v>0</v>
      </c>
      <c r="I269" s="464">
        <v>0</v>
      </c>
      <c r="J269" s="466">
        <v>0</v>
      </c>
      <c r="K269" s="464">
        <v>0</v>
      </c>
      <c r="L269" s="467">
        <v>0</v>
      </c>
      <c r="M269" s="464">
        <v>0</v>
      </c>
      <c r="N269" s="468">
        <v>0</v>
      </c>
      <c r="O269" s="469"/>
      <c r="P269" s="470">
        <v>0</v>
      </c>
      <c r="Q269" s="500">
        <v>0</v>
      </c>
      <c r="R269" s="468">
        <v>0</v>
      </c>
      <c r="S269" s="468">
        <v>0</v>
      </c>
      <c r="T269" s="468">
        <v>0</v>
      </c>
      <c r="U269" s="501">
        <v>0</v>
      </c>
      <c r="V269" s="502">
        <v>0</v>
      </c>
      <c r="W269" s="474">
        <v>0</v>
      </c>
      <c r="X269" s="502">
        <v>0</v>
      </c>
      <c r="Y269" s="503">
        <v>0</v>
      </c>
      <c r="Z269" s="502">
        <v>0</v>
      </c>
      <c r="AA269" s="474">
        <v>0</v>
      </c>
      <c r="AB269" s="469"/>
    </row>
    <row r="270" spans="1:28">
      <c r="A270" s="463" t="s">
        <v>538</v>
      </c>
      <c r="B270" s="946"/>
      <c r="C270" s="464">
        <v>21.165724999999998</v>
      </c>
      <c r="D270" s="465">
        <v>21.165448999999999</v>
      </c>
      <c r="E270" s="466">
        <v>0</v>
      </c>
      <c r="F270" s="466">
        <v>0</v>
      </c>
      <c r="G270" s="466">
        <v>21.165448999999999</v>
      </c>
      <c r="H270" s="467">
        <v>0</v>
      </c>
      <c r="I270" s="464">
        <v>0</v>
      </c>
      <c r="J270" s="475">
        <v>0</v>
      </c>
      <c r="K270" s="464">
        <v>0</v>
      </c>
      <c r="L270" s="475">
        <v>0</v>
      </c>
      <c r="M270" s="464">
        <v>0</v>
      </c>
      <c r="N270" s="468">
        <v>0</v>
      </c>
      <c r="O270" s="476"/>
      <c r="P270" s="470">
        <v>63.267226999999998</v>
      </c>
      <c r="Q270" s="500">
        <v>63.265712999999998</v>
      </c>
      <c r="R270" s="468">
        <v>0</v>
      </c>
      <c r="S270" s="468">
        <v>0</v>
      </c>
      <c r="T270" s="468">
        <v>63.265712999999998</v>
      </c>
      <c r="U270" s="501">
        <v>0</v>
      </c>
      <c r="V270" s="502">
        <v>0</v>
      </c>
      <c r="W270" s="504">
        <v>0</v>
      </c>
      <c r="X270" s="502">
        <v>0</v>
      </c>
      <c r="Y270" s="504">
        <v>0</v>
      </c>
      <c r="Z270" s="502">
        <v>0</v>
      </c>
      <c r="AA270" s="474">
        <v>0</v>
      </c>
      <c r="AB270" s="476"/>
    </row>
    <row r="271" spans="1:28">
      <c r="A271" s="463" t="s">
        <v>539</v>
      </c>
      <c r="B271" s="946"/>
      <c r="C271" s="464">
        <v>71.043190999999993</v>
      </c>
      <c r="D271" s="465">
        <v>71.042509999999993</v>
      </c>
      <c r="E271" s="466">
        <v>19.677989</v>
      </c>
      <c r="F271" s="466">
        <v>0</v>
      </c>
      <c r="G271" s="466">
        <v>51.364521000000003</v>
      </c>
      <c r="H271" s="467">
        <v>0</v>
      </c>
      <c r="I271" s="464">
        <v>0</v>
      </c>
      <c r="J271" s="466">
        <v>0</v>
      </c>
      <c r="K271" s="464">
        <v>0</v>
      </c>
      <c r="L271" s="467">
        <v>0</v>
      </c>
      <c r="M271" s="464">
        <v>0</v>
      </c>
      <c r="N271" s="468">
        <v>0</v>
      </c>
      <c r="O271" s="469"/>
      <c r="P271" s="470">
        <v>71.069118000000003</v>
      </c>
      <c r="Q271" s="500">
        <v>71.067272000000003</v>
      </c>
      <c r="R271" s="468">
        <v>0</v>
      </c>
      <c r="S271" s="468">
        <v>0</v>
      </c>
      <c r="T271" s="468">
        <v>71.067272000000003</v>
      </c>
      <c r="U271" s="501">
        <v>0</v>
      </c>
      <c r="V271" s="502">
        <v>0</v>
      </c>
      <c r="W271" s="474">
        <v>0</v>
      </c>
      <c r="X271" s="502">
        <v>0</v>
      </c>
      <c r="Y271" s="503">
        <v>0</v>
      </c>
      <c r="Z271" s="502">
        <v>0</v>
      </c>
      <c r="AA271" s="474">
        <v>0</v>
      </c>
      <c r="AB271" s="469"/>
    </row>
    <row r="272" spans="1:28">
      <c r="A272" s="463" t="s">
        <v>540</v>
      </c>
      <c r="B272" s="946"/>
      <c r="C272" s="464">
        <v>355.79814299999998</v>
      </c>
      <c r="D272" s="465">
        <v>355.79389600000002</v>
      </c>
      <c r="E272" s="466">
        <v>17.837793000000001</v>
      </c>
      <c r="F272" s="466">
        <v>0</v>
      </c>
      <c r="G272" s="466">
        <v>337.95610299999998</v>
      </c>
      <c r="H272" s="467">
        <v>0</v>
      </c>
      <c r="I272" s="464">
        <v>0</v>
      </c>
      <c r="J272" s="466">
        <v>0</v>
      </c>
      <c r="K272" s="464">
        <v>0</v>
      </c>
      <c r="L272" s="467">
        <v>0</v>
      </c>
      <c r="M272" s="464">
        <v>0</v>
      </c>
      <c r="N272" s="468">
        <v>0</v>
      </c>
      <c r="O272" s="469"/>
      <c r="P272" s="470">
        <v>410.43571600000001</v>
      </c>
      <c r="Q272" s="500">
        <v>410.42527200000001</v>
      </c>
      <c r="R272" s="468">
        <v>0</v>
      </c>
      <c r="S272" s="468">
        <v>0</v>
      </c>
      <c r="T272" s="468">
        <v>410.42527200000001</v>
      </c>
      <c r="U272" s="501">
        <v>0</v>
      </c>
      <c r="V272" s="502">
        <v>0</v>
      </c>
      <c r="W272" s="474">
        <v>0</v>
      </c>
      <c r="X272" s="502">
        <v>0</v>
      </c>
      <c r="Y272" s="503">
        <v>0</v>
      </c>
      <c r="Z272" s="502">
        <v>0</v>
      </c>
      <c r="AA272" s="474">
        <v>0</v>
      </c>
      <c r="AB272" s="469"/>
    </row>
    <row r="273" spans="1:28">
      <c r="A273" s="463" t="s">
        <v>541</v>
      </c>
      <c r="B273" s="946"/>
      <c r="C273" s="464">
        <v>83.607691000000003</v>
      </c>
      <c r="D273" s="465">
        <v>83.606806000000006</v>
      </c>
      <c r="E273" s="466">
        <v>0</v>
      </c>
      <c r="F273" s="466">
        <v>0</v>
      </c>
      <c r="G273" s="466">
        <v>83.606806000000006</v>
      </c>
      <c r="H273" s="467">
        <v>0</v>
      </c>
      <c r="I273" s="464">
        <v>0</v>
      </c>
      <c r="J273" s="466">
        <v>0</v>
      </c>
      <c r="K273" s="464">
        <v>0</v>
      </c>
      <c r="L273" s="467">
        <v>0</v>
      </c>
      <c r="M273" s="464">
        <v>0</v>
      </c>
      <c r="N273" s="468">
        <v>0</v>
      </c>
      <c r="O273" s="469"/>
      <c r="P273" s="470">
        <v>168.35091</v>
      </c>
      <c r="Q273" s="500">
        <v>168.34694099999999</v>
      </c>
      <c r="R273" s="468">
        <v>0</v>
      </c>
      <c r="S273" s="468">
        <v>0</v>
      </c>
      <c r="T273" s="468">
        <v>168.34694099999999</v>
      </c>
      <c r="U273" s="501">
        <v>0</v>
      </c>
      <c r="V273" s="502">
        <v>0</v>
      </c>
      <c r="W273" s="474">
        <v>0</v>
      </c>
      <c r="X273" s="502">
        <v>0</v>
      </c>
      <c r="Y273" s="503">
        <v>0</v>
      </c>
      <c r="Z273" s="502">
        <v>0</v>
      </c>
      <c r="AA273" s="474">
        <v>0</v>
      </c>
      <c r="AB273" s="469"/>
    </row>
    <row r="274" spans="1:28">
      <c r="A274" s="478" t="s">
        <v>542</v>
      </c>
      <c r="B274" s="946"/>
      <c r="C274" s="479">
        <v>0</v>
      </c>
      <c r="D274" s="480">
        <v>0</v>
      </c>
      <c r="E274" s="481">
        <v>0</v>
      </c>
      <c r="F274" s="481">
        <v>0</v>
      </c>
      <c r="G274" s="481">
        <v>0</v>
      </c>
      <c r="H274" s="482">
        <v>0</v>
      </c>
      <c r="I274" s="479">
        <v>0</v>
      </c>
      <c r="J274" s="481">
        <v>0</v>
      </c>
      <c r="K274" s="479">
        <v>0</v>
      </c>
      <c r="L274" s="482">
        <v>0</v>
      </c>
      <c r="M274" s="479">
        <v>0</v>
      </c>
      <c r="N274" s="483">
        <v>0</v>
      </c>
      <c r="O274" s="484"/>
      <c r="P274" s="485">
        <v>12.456384999999999</v>
      </c>
      <c r="Q274" s="505">
        <v>12.455705999999999</v>
      </c>
      <c r="R274" s="483">
        <v>0</v>
      </c>
      <c r="S274" s="483">
        <v>0</v>
      </c>
      <c r="T274" s="483">
        <v>12.455705999999999</v>
      </c>
      <c r="U274" s="506">
        <v>0</v>
      </c>
      <c r="V274" s="507">
        <v>0</v>
      </c>
      <c r="W274" s="489">
        <v>0</v>
      </c>
      <c r="X274" s="507">
        <v>0</v>
      </c>
      <c r="Y274" s="508">
        <v>0</v>
      </c>
      <c r="Z274" s="507">
        <v>0</v>
      </c>
      <c r="AA274" s="489">
        <v>0</v>
      </c>
      <c r="AB274" s="484"/>
    </row>
    <row r="275" spans="1:28" ht="12" thickBot="1">
      <c r="A275" s="490" t="s">
        <v>292</v>
      </c>
      <c r="B275" s="947"/>
      <c r="C275" s="491">
        <f t="shared" ref="C275:N275" si="64">+C268+C269+C270+C271+C272+C273+C274</f>
        <v>531.61474999999996</v>
      </c>
      <c r="D275" s="492">
        <f t="shared" si="64"/>
        <v>531.60866099999998</v>
      </c>
      <c r="E275" s="493">
        <f t="shared" si="64"/>
        <v>37.515782000000002</v>
      </c>
      <c r="F275" s="493">
        <f t="shared" si="64"/>
        <v>0</v>
      </c>
      <c r="G275" s="493">
        <f t="shared" si="64"/>
        <v>494.09287899999998</v>
      </c>
      <c r="H275" s="494">
        <f t="shared" si="64"/>
        <v>0</v>
      </c>
      <c r="I275" s="491">
        <f t="shared" si="64"/>
        <v>0</v>
      </c>
      <c r="J275" s="493">
        <f t="shared" si="64"/>
        <v>0</v>
      </c>
      <c r="K275" s="491">
        <f t="shared" si="64"/>
        <v>0</v>
      </c>
      <c r="L275" s="494">
        <f t="shared" si="64"/>
        <v>0</v>
      </c>
      <c r="M275" s="491">
        <f t="shared" si="64"/>
        <v>0</v>
      </c>
      <c r="N275" s="493">
        <f t="shared" si="64"/>
        <v>0</v>
      </c>
      <c r="O275" s="495">
        <v>4.2330899999999998</v>
      </c>
      <c r="P275" s="491">
        <f t="shared" ref="P275:AA275" si="65">+P268+P269+P270+P271+P272+P273+P274</f>
        <v>725.57935599999996</v>
      </c>
      <c r="Q275" s="492">
        <f t="shared" si="65"/>
        <v>725.56090399999994</v>
      </c>
      <c r="R275" s="493">
        <f t="shared" si="65"/>
        <v>0</v>
      </c>
      <c r="S275" s="493">
        <f t="shared" si="65"/>
        <v>0</v>
      </c>
      <c r="T275" s="493">
        <f t="shared" si="65"/>
        <v>725.56090399999994</v>
      </c>
      <c r="U275" s="494">
        <f t="shared" si="65"/>
        <v>0</v>
      </c>
      <c r="V275" s="491">
        <f t="shared" si="65"/>
        <v>0</v>
      </c>
      <c r="W275" s="493">
        <f t="shared" si="65"/>
        <v>0</v>
      </c>
      <c r="X275" s="491">
        <f t="shared" si="65"/>
        <v>0</v>
      </c>
      <c r="Y275" s="494">
        <f t="shared" si="65"/>
        <v>0</v>
      </c>
      <c r="Z275" s="491">
        <f t="shared" si="65"/>
        <v>0</v>
      </c>
      <c r="AA275" s="493">
        <f t="shared" si="65"/>
        <v>0</v>
      </c>
      <c r="AB275" s="495">
        <v>4.3311380000000002</v>
      </c>
    </row>
    <row r="276" spans="1:28">
      <c r="A276" s="451" t="s">
        <v>535</v>
      </c>
      <c r="B276" s="945" t="s">
        <v>575</v>
      </c>
      <c r="C276" s="452">
        <v>78.827117000000001</v>
      </c>
      <c r="D276" s="453">
        <v>78.826938999999996</v>
      </c>
      <c r="E276" s="454">
        <v>0</v>
      </c>
      <c r="F276" s="454">
        <v>0</v>
      </c>
      <c r="G276" s="454">
        <v>78.826938999999996</v>
      </c>
      <c r="H276" s="455">
        <v>0</v>
      </c>
      <c r="I276" s="452">
        <v>0</v>
      </c>
      <c r="J276" s="454">
        <v>0</v>
      </c>
      <c r="K276" s="452">
        <v>0</v>
      </c>
      <c r="L276" s="455">
        <v>0</v>
      </c>
      <c r="M276" s="452">
        <v>0</v>
      </c>
      <c r="N276" s="456">
        <v>0</v>
      </c>
      <c r="O276" s="457"/>
      <c r="P276" s="458">
        <v>81.263423000000003</v>
      </c>
      <c r="Q276" s="496">
        <v>81.262981999999994</v>
      </c>
      <c r="R276" s="456">
        <v>0</v>
      </c>
      <c r="S276" s="456">
        <v>0</v>
      </c>
      <c r="T276" s="456">
        <v>81.262981999999994</v>
      </c>
      <c r="U276" s="497">
        <v>0</v>
      </c>
      <c r="V276" s="498">
        <v>0</v>
      </c>
      <c r="W276" s="462">
        <v>0</v>
      </c>
      <c r="X276" s="498">
        <v>0</v>
      </c>
      <c r="Y276" s="499">
        <v>0</v>
      </c>
      <c r="Z276" s="498">
        <v>0</v>
      </c>
      <c r="AA276" s="462">
        <v>0</v>
      </c>
      <c r="AB276" s="457"/>
    </row>
    <row r="277" spans="1:28">
      <c r="A277" s="463" t="s">
        <v>537</v>
      </c>
      <c r="B277" s="946"/>
      <c r="C277" s="464">
        <v>0</v>
      </c>
      <c r="D277" s="465">
        <v>0</v>
      </c>
      <c r="E277" s="466">
        <v>0</v>
      </c>
      <c r="F277" s="466">
        <v>0</v>
      </c>
      <c r="G277" s="466">
        <v>0</v>
      </c>
      <c r="H277" s="467">
        <v>0</v>
      </c>
      <c r="I277" s="464">
        <v>0</v>
      </c>
      <c r="J277" s="466">
        <v>0</v>
      </c>
      <c r="K277" s="464">
        <v>0</v>
      </c>
      <c r="L277" s="467">
        <v>0</v>
      </c>
      <c r="M277" s="464">
        <v>0</v>
      </c>
      <c r="N277" s="468">
        <v>0</v>
      </c>
      <c r="O277" s="469"/>
      <c r="P277" s="470">
        <v>0</v>
      </c>
      <c r="Q277" s="500">
        <v>0</v>
      </c>
      <c r="R277" s="468">
        <v>0</v>
      </c>
      <c r="S277" s="468">
        <v>0</v>
      </c>
      <c r="T277" s="468">
        <v>0</v>
      </c>
      <c r="U277" s="501">
        <v>0</v>
      </c>
      <c r="V277" s="502">
        <v>0</v>
      </c>
      <c r="W277" s="474">
        <v>0</v>
      </c>
      <c r="X277" s="502">
        <v>0</v>
      </c>
      <c r="Y277" s="503">
        <v>0</v>
      </c>
      <c r="Z277" s="502">
        <v>0</v>
      </c>
      <c r="AA277" s="474">
        <v>0</v>
      </c>
      <c r="AB277" s="469"/>
    </row>
    <row r="278" spans="1:28">
      <c r="A278" s="463" t="s">
        <v>538</v>
      </c>
      <c r="B278" s="946"/>
      <c r="C278" s="464">
        <v>0</v>
      </c>
      <c r="D278" s="465">
        <v>0</v>
      </c>
      <c r="E278" s="466">
        <v>0</v>
      </c>
      <c r="F278" s="466">
        <v>0</v>
      </c>
      <c r="G278" s="466">
        <v>0</v>
      </c>
      <c r="H278" s="467">
        <v>0</v>
      </c>
      <c r="I278" s="464">
        <v>0</v>
      </c>
      <c r="J278" s="475">
        <v>0</v>
      </c>
      <c r="K278" s="464">
        <v>0</v>
      </c>
      <c r="L278" s="475">
        <v>0</v>
      </c>
      <c r="M278" s="464">
        <v>0</v>
      </c>
      <c r="N278" s="468">
        <v>0</v>
      </c>
      <c r="O278" s="476"/>
      <c r="P278" s="470">
        <v>0</v>
      </c>
      <c r="Q278" s="500">
        <v>0</v>
      </c>
      <c r="R278" s="468">
        <v>0</v>
      </c>
      <c r="S278" s="468">
        <v>0</v>
      </c>
      <c r="T278" s="468">
        <v>0</v>
      </c>
      <c r="U278" s="501">
        <v>0</v>
      </c>
      <c r="V278" s="502">
        <v>0</v>
      </c>
      <c r="W278" s="504">
        <v>0</v>
      </c>
      <c r="X278" s="502">
        <v>0</v>
      </c>
      <c r="Y278" s="504">
        <v>0</v>
      </c>
      <c r="Z278" s="502">
        <v>0</v>
      </c>
      <c r="AA278" s="474">
        <v>0</v>
      </c>
      <c r="AB278" s="476"/>
    </row>
    <row r="279" spans="1:28">
      <c r="A279" s="463" t="s">
        <v>539</v>
      </c>
      <c r="B279" s="946"/>
      <c r="C279" s="464">
        <v>0</v>
      </c>
      <c r="D279" s="465">
        <v>0</v>
      </c>
      <c r="E279" s="466">
        <v>0</v>
      </c>
      <c r="F279" s="466">
        <v>0</v>
      </c>
      <c r="G279" s="466">
        <v>0</v>
      </c>
      <c r="H279" s="467">
        <v>0</v>
      </c>
      <c r="I279" s="464">
        <v>0</v>
      </c>
      <c r="J279" s="466">
        <v>0</v>
      </c>
      <c r="K279" s="464">
        <v>0</v>
      </c>
      <c r="L279" s="467">
        <v>0</v>
      </c>
      <c r="M279" s="464">
        <v>0</v>
      </c>
      <c r="N279" s="468">
        <v>0</v>
      </c>
      <c r="O279" s="469"/>
      <c r="P279" s="470">
        <v>0</v>
      </c>
      <c r="Q279" s="500">
        <v>0</v>
      </c>
      <c r="R279" s="468">
        <v>0</v>
      </c>
      <c r="S279" s="468">
        <v>0</v>
      </c>
      <c r="T279" s="468">
        <v>0</v>
      </c>
      <c r="U279" s="501">
        <v>0</v>
      </c>
      <c r="V279" s="502">
        <v>0</v>
      </c>
      <c r="W279" s="474">
        <v>0</v>
      </c>
      <c r="X279" s="502">
        <v>0</v>
      </c>
      <c r="Y279" s="503">
        <v>0</v>
      </c>
      <c r="Z279" s="502">
        <v>0</v>
      </c>
      <c r="AA279" s="474">
        <v>0</v>
      </c>
      <c r="AB279" s="469"/>
    </row>
    <row r="280" spans="1:28">
      <c r="A280" s="463" t="s">
        <v>540</v>
      </c>
      <c r="B280" s="946"/>
      <c r="C280" s="464">
        <v>0</v>
      </c>
      <c r="D280" s="465">
        <v>0</v>
      </c>
      <c r="E280" s="466">
        <v>0</v>
      </c>
      <c r="F280" s="466">
        <v>0</v>
      </c>
      <c r="G280" s="466">
        <v>0</v>
      </c>
      <c r="H280" s="467">
        <v>0</v>
      </c>
      <c r="I280" s="464">
        <v>0</v>
      </c>
      <c r="J280" s="466">
        <v>0</v>
      </c>
      <c r="K280" s="464">
        <v>0</v>
      </c>
      <c r="L280" s="467">
        <v>0</v>
      </c>
      <c r="M280" s="464">
        <v>0</v>
      </c>
      <c r="N280" s="468">
        <v>0</v>
      </c>
      <c r="O280" s="469"/>
      <c r="P280" s="470">
        <v>6.6390539999999998</v>
      </c>
      <c r="Q280" s="500">
        <v>6.638782</v>
      </c>
      <c r="R280" s="468">
        <v>0</v>
      </c>
      <c r="S280" s="468">
        <v>0</v>
      </c>
      <c r="T280" s="468">
        <v>6.638782</v>
      </c>
      <c r="U280" s="501">
        <v>0</v>
      </c>
      <c r="V280" s="502">
        <v>0</v>
      </c>
      <c r="W280" s="474">
        <v>0</v>
      </c>
      <c r="X280" s="502">
        <v>0</v>
      </c>
      <c r="Y280" s="503">
        <v>0</v>
      </c>
      <c r="Z280" s="502">
        <v>0</v>
      </c>
      <c r="AA280" s="474">
        <v>0</v>
      </c>
      <c r="AB280" s="469"/>
    </row>
    <row r="281" spans="1:28">
      <c r="A281" s="463" t="s">
        <v>541</v>
      </c>
      <c r="B281" s="946"/>
      <c r="C281" s="464">
        <v>0</v>
      </c>
      <c r="D281" s="465">
        <v>0</v>
      </c>
      <c r="E281" s="466">
        <v>0</v>
      </c>
      <c r="F281" s="466">
        <v>0</v>
      </c>
      <c r="G281" s="466">
        <v>0</v>
      </c>
      <c r="H281" s="467">
        <v>0</v>
      </c>
      <c r="I281" s="464">
        <v>0</v>
      </c>
      <c r="J281" s="466">
        <v>0</v>
      </c>
      <c r="K281" s="464">
        <v>0</v>
      </c>
      <c r="L281" s="467">
        <v>0</v>
      </c>
      <c r="M281" s="464">
        <v>0</v>
      </c>
      <c r="N281" s="468">
        <v>0</v>
      </c>
      <c r="O281" s="469"/>
      <c r="P281" s="470">
        <v>0</v>
      </c>
      <c r="Q281" s="500">
        <v>0</v>
      </c>
      <c r="R281" s="468">
        <v>0</v>
      </c>
      <c r="S281" s="468">
        <v>0</v>
      </c>
      <c r="T281" s="468">
        <v>0</v>
      </c>
      <c r="U281" s="501">
        <v>0</v>
      </c>
      <c r="V281" s="502">
        <v>0</v>
      </c>
      <c r="W281" s="474">
        <v>0</v>
      </c>
      <c r="X281" s="502">
        <v>0</v>
      </c>
      <c r="Y281" s="503">
        <v>0</v>
      </c>
      <c r="Z281" s="502">
        <v>0</v>
      </c>
      <c r="AA281" s="474">
        <v>0</v>
      </c>
      <c r="AB281" s="469"/>
    </row>
    <row r="282" spans="1:28">
      <c r="A282" s="478" t="s">
        <v>542</v>
      </c>
      <c r="B282" s="946"/>
      <c r="C282" s="479">
        <v>0</v>
      </c>
      <c r="D282" s="480">
        <v>0</v>
      </c>
      <c r="E282" s="481">
        <v>0</v>
      </c>
      <c r="F282" s="481">
        <v>0</v>
      </c>
      <c r="G282" s="481">
        <v>0</v>
      </c>
      <c r="H282" s="482">
        <v>0</v>
      </c>
      <c r="I282" s="479">
        <v>0</v>
      </c>
      <c r="J282" s="481">
        <v>0</v>
      </c>
      <c r="K282" s="479">
        <v>0</v>
      </c>
      <c r="L282" s="482">
        <v>0</v>
      </c>
      <c r="M282" s="479">
        <v>0</v>
      </c>
      <c r="N282" s="483">
        <v>0</v>
      </c>
      <c r="O282" s="484"/>
      <c r="P282" s="485">
        <v>0</v>
      </c>
      <c r="Q282" s="505">
        <v>0</v>
      </c>
      <c r="R282" s="483">
        <v>0</v>
      </c>
      <c r="S282" s="483">
        <v>0</v>
      </c>
      <c r="T282" s="483">
        <v>0</v>
      </c>
      <c r="U282" s="506">
        <v>0</v>
      </c>
      <c r="V282" s="507">
        <v>0</v>
      </c>
      <c r="W282" s="489">
        <v>0</v>
      </c>
      <c r="X282" s="507">
        <v>0</v>
      </c>
      <c r="Y282" s="508">
        <v>0</v>
      </c>
      <c r="Z282" s="507">
        <v>0</v>
      </c>
      <c r="AA282" s="489">
        <v>0</v>
      </c>
      <c r="AB282" s="484"/>
    </row>
    <row r="283" spans="1:28" ht="12" thickBot="1">
      <c r="A283" s="490" t="s">
        <v>292</v>
      </c>
      <c r="B283" s="947"/>
      <c r="C283" s="491">
        <f t="shared" ref="C283:N283" si="66">+C276+C277+C278+C279+C280+C281+C282</f>
        <v>78.827117000000001</v>
      </c>
      <c r="D283" s="492">
        <f t="shared" si="66"/>
        <v>78.826938999999996</v>
      </c>
      <c r="E283" s="493">
        <f t="shared" si="66"/>
        <v>0</v>
      </c>
      <c r="F283" s="493">
        <f t="shared" si="66"/>
        <v>0</v>
      </c>
      <c r="G283" s="493">
        <f t="shared" si="66"/>
        <v>78.826938999999996</v>
      </c>
      <c r="H283" s="494">
        <f t="shared" si="66"/>
        <v>0</v>
      </c>
      <c r="I283" s="491">
        <f t="shared" si="66"/>
        <v>0</v>
      </c>
      <c r="J283" s="493">
        <f t="shared" si="66"/>
        <v>0</v>
      </c>
      <c r="K283" s="491">
        <f t="shared" si="66"/>
        <v>0</v>
      </c>
      <c r="L283" s="494">
        <f t="shared" si="66"/>
        <v>0</v>
      </c>
      <c r="M283" s="491">
        <f t="shared" si="66"/>
        <v>0</v>
      </c>
      <c r="N283" s="493">
        <f t="shared" si="66"/>
        <v>0</v>
      </c>
      <c r="O283" s="495">
        <v>0</v>
      </c>
      <c r="P283" s="491">
        <f t="shared" ref="P283:AA283" si="67">+P276+P277+P278+P279+P280+P281+P282</f>
        <v>87.902477000000005</v>
      </c>
      <c r="Q283" s="492">
        <f t="shared" si="67"/>
        <v>87.901764</v>
      </c>
      <c r="R283" s="493">
        <f t="shared" si="67"/>
        <v>0</v>
      </c>
      <c r="S283" s="493">
        <f t="shared" si="67"/>
        <v>0</v>
      </c>
      <c r="T283" s="493">
        <f t="shared" si="67"/>
        <v>87.901764</v>
      </c>
      <c r="U283" s="494">
        <f t="shared" si="67"/>
        <v>0</v>
      </c>
      <c r="V283" s="491">
        <f t="shared" si="67"/>
        <v>0</v>
      </c>
      <c r="W283" s="493">
        <f t="shared" si="67"/>
        <v>0</v>
      </c>
      <c r="X283" s="491">
        <f t="shared" si="67"/>
        <v>0</v>
      </c>
      <c r="Y283" s="494">
        <f t="shared" si="67"/>
        <v>0</v>
      </c>
      <c r="Z283" s="491">
        <f t="shared" si="67"/>
        <v>0</v>
      </c>
      <c r="AA283" s="493">
        <f t="shared" si="67"/>
        <v>0</v>
      </c>
      <c r="AB283" s="495">
        <v>0</v>
      </c>
    </row>
    <row r="284" spans="1:28">
      <c r="A284" s="451" t="s">
        <v>535</v>
      </c>
      <c r="B284" s="945" t="s">
        <v>576</v>
      </c>
      <c r="C284" s="452">
        <v>1.8E-5</v>
      </c>
      <c r="D284" s="453">
        <v>1.8E-5</v>
      </c>
      <c r="E284" s="454">
        <v>0</v>
      </c>
      <c r="F284" s="454">
        <v>0</v>
      </c>
      <c r="G284" s="454">
        <v>0</v>
      </c>
      <c r="H284" s="455">
        <v>1.8E-5</v>
      </c>
      <c r="I284" s="452">
        <v>0</v>
      </c>
      <c r="J284" s="454">
        <v>0</v>
      </c>
      <c r="K284" s="452">
        <v>0</v>
      </c>
      <c r="L284" s="455">
        <v>0</v>
      </c>
      <c r="M284" s="452">
        <v>0</v>
      </c>
      <c r="N284" s="456">
        <v>0</v>
      </c>
      <c r="O284" s="457"/>
      <c r="P284" s="458">
        <v>137.00695999999999</v>
      </c>
      <c r="Q284" s="496">
        <v>137.00695999999999</v>
      </c>
      <c r="R284" s="456">
        <v>137.00693799999999</v>
      </c>
      <c r="S284" s="456">
        <v>0</v>
      </c>
      <c r="T284" s="456">
        <v>0</v>
      </c>
      <c r="U284" s="497">
        <v>2.1999999999999999E-5</v>
      </c>
      <c r="V284" s="498">
        <v>0</v>
      </c>
      <c r="W284" s="462">
        <v>0</v>
      </c>
      <c r="X284" s="498">
        <v>0</v>
      </c>
      <c r="Y284" s="499">
        <v>0</v>
      </c>
      <c r="Z284" s="498">
        <v>0</v>
      </c>
      <c r="AA284" s="462">
        <v>0</v>
      </c>
      <c r="AB284" s="457"/>
    </row>
    <row r="285" spans="1:28">
      <c r="A285" s="463" t="s">
        <v>537</v>
      </c>
      <c r="B285" s="946"/>
      <c r="C285" s="464">
        <v>315.52493800000002</v>
      </c>
      <c r="D285" s="465">
        <v>315.52493800000002</v>
      </c>
      <c r="E285" s="466">
        <v>315.52493800000002</v>
      </c>
      <c r="F285" s="466">
        <v>0</v>
      </c>
      <c r="G285" s="466">
        <v>0</v>
      </c>
      <c r="H285" s="467">
        <v>0</v>
      </c>
      <c r="I285" s="464">
        <v>0</v>
      </c>
      <c r="J285" s="466">
        <v>0</v>
      </c>
      <c r="K285" s="464">
        <v>0</v>
      </c>
      <c r="L285" s="467">
        <v>0</v>
      </c>
      <c r="M285" s="464">
        <v>0</v>
      </c>
      <c r="N285" s="468">
        <v>0</v>
      </c>
      <c r="O285" s="469"/>
      <c r="P285" s="470">
        <v>0</v>
      </c>
      <c r="Q285" s="500">
        <v>0</v>
      </c>
      <c r="R285" s="468">
        <v>0</v>
      </c>
      <c r="S285" s="468">
        <v>0</v>
      </c>
      <c r="T285" s="468">
        <v>0</v>
      </c>
      <c r="U285" s="501">
        <v>0</v>
      </c>
      <c r="V285" s="502">
        <v>0</v>
      </c>
      <c r="W285" s="474">
        <v>0</v>
      </c>
      <c r="X285" s="502">
        <v>0</v>
      </c>
      <c r="Y285" s="503">
        <v>0</v>
      </c>
      <c r="Z285" s="502">
        <v>0</v>
      </c>
      <c r="AA285" s="474">
        <v>0</v>
      </c>
      <c r="AB285" s="469"/>
    </row>
    <row r="286" spans="1:28">
      <c r="A286" s="463" t="s">
        <v>538</v>
      </c>
      <c r="B286" s="946"/>
      <c r="C286" s="464">
        <v>44.058177000000001</v>
      </c>
      <c r="D286" s="465">
        <v>44.056665000000002</v>
      </c>
      <c r="E286" s="466">
        <v>36.944077999999998</v>
      </c>
      <c r="F286" s="466">
        <v>0</v>
      </c>
      <c r="G286" s="466">
        <v>7.1125870000000004</v>
      </c>
      <c r="H286" s="467">
        <v>0</v>
      </c>
      <c r="I286" s="464">
        <v>0</v>
      </c>
      <c r="J286" s="475">
        <v>0</v>
      </c>
      <c r="K286" s="464">
        <v>0</v>
      </c>
      <c r="L286" s="475">
        <v>0</v>
      </c>
      <c r="M286" s="464">
        <v>0</v>
      </c>
      <c r="N286" s="468">
        <v>0</v>
      </c>
      <c r="O286" s="476"/>
      <c r="P286" s="470">
        <v>38.399720000000002</v>
      </c>
      <c r="Q286" s="500">
        <v>38.391494000000002</v>
      </c>
      <c r="R286" s="468">
        <v>0</v>
      </c>
      <c r="S286" s="468">
        <v>0</v>
      </c>
      <c r="T286" s="468">
        <v>38.391494000000002</v>
      </c>
      <c r="U286" s="501">
        <v>0</v>
      </c>
      <c r="V286" s="502">
        <v>0</v>
      </c>
      <c r="W286" s="504">
        <v>0</v>
      </c>
      <c r="X286" s="502">
        <v>0</v>
      </c>
      <c r="Y286" s="504">
        <v>0</v>
      </c>
      <c r="Z286" s="502">
        <v>0</v>
      </c>
      <c r="AA286" s="474">
        <v>0</v>
      </c>
      <c r="AB286" s="476"/>
    </row>
    <row r="287" spans="1:28">
      <c r="A287" s="463" t="s">
        <v>539</v>
      </c>
      <c r="B287" s="946"/>
      <c r="C287" s="464">
        <v>21.394549000000001</v>
      </c>
      <c r="D287" s="465">
        <v>21.390112999999999</v>
      </c>
      <c r="E287" s="466">
        <v>0</v>
      </c>
      <c r="F287" s="466">
        <v>0</v>
      </c>
      <c r="G287" s="466">
        <v>21.390112999999999</v>
      </c>
      <c r="H287" s="467">
        <v>0</v>
      </c>
      <c r="I287" s="464">
        <v>0</v>
      </c>
      <c r="J287" s="466">
        <v>0</v>
      </c>
      <c r="K287" s="464">
        <v>0</v>
      </c>
      <c r="L287" s="467">
        <v>0</v>
      </c>
      <c r="M287" s="464">
        <v>0</v>
      </c>
      <c r="N287" s="468">
        <v>0</v>
      </c>
      <c r="O287" s="469"/>
      <c r="P287" s="470">
        <v>1582.491855</v>
      </c>
      <c r="Q287" s="500">
        <v>1582.1400160000001</v>
      </c>
      <c r="R287" s="468">
        <v>0</v>
      </c>
      <c r="S287" s="468">
        <v>0</v>
      </c>
      <c r="T287" s="468">
        <v>1582.1400160000001</v>
      </c>
      <c r="U287" s="501">
        <v>0</v>
      </c>
      <c r="V287" s="502">
        <v>0</v>
      </c>
      <c r="W287" s="474">
        <v>0</v>
      </c>
      <c r="X287" s="502">
        <v>0</v>
      </c>
      <c r="Y287" s="503">
        <v>0</v>
      </c>
      <c r="Z287" s="502">
        <v>0</v>
      </c>
      <c r="AA287" s="474">
        <v>0</v>
      </c>
      <c r="AB287" s="469"/>
    </row>
    <row r="288" spans="1:28">
      <c r="A288" s="463" t="s">
        <v>540</v>
      </c>
      <c r="B288" s="946"/>
      <c r="C288" s="464">
        <v>1979.309788</v>
      </c>
      <c r="D288" s="465">
        <v>1978.888514</v>
      </c>
      <c r="E288" s="466">
        <v>0</v>
      </c>
      <c r="F288" s="466">
        <v>0</v>
      </c>
      <c r="G288" s="466">
        <v>1978.888514</v>
      </c>
      <c r="H288" s="467">
        <v>0</v>
      </c>
      <c r="I288" s="464">
        <v>0</v>
      </c>
      <c r="J288" s="466">
        <v>0</v>
      </c>
      <c r="K288" s="464">
        <v>0</v>
      </c>
      <c r="L288" s="467">
        <v>0</v>
      </c>
      <c r="M288" s="464">
        <v>0</v>
      </c>
      <c r="N288" s="468">
        <v>0</v>
      </c>
      <c r="O288" s="469"/>
      <c r="P288" s="470">
        <v>422.03566599999999</v>
      </c>
      <c r="Q288" s="500">
        <v>421.94226099999997</v>
      </c>
      <c r="R288" s="468">
        <v>0</v>
      </c>
      <c r="S288" s="468">
        <v>0</v>
      </c>
      <c r="T288" s="468">
        <v>421.94226099999997</v>
      </c>
      <c r="U288" s="501">
        <v>0</v>
      </c>
      <c r="V288" s="502">
        <v>0</v>
      </c>
      <c r="W288" s="474">
        <v>0</v>
      </c>
      <c r="X288" s="502">
        <v>0</v>
      </c>
      <c r="Y288" s="503">
        <v>0</v>
      </c>
      <c r="Z288" s="502">
        <v>0</v>
      </c>
      <c r="AA288" s="474">
        <v>0</v>
      </c>
      <c r="AB288" s="469"/>
    </row>
    <row r="289" spans="1:28">
      <c r="A289" s="463" t="s">
        <v>541</v>
      </c>
      <c r="B289" s="946"/>
      <c r="C289" s="464">
        <v>0</v>
      </c>
      <c r="D289" s="465">
        <v>0</v>
      </c>
      <c r="E289" s="466">
        <v>0</v>
      </c>
      <c r="F289" s="466">
        <v>0</v>
      </c>
      <c r="G289" s="466">
        <v>0</v>
      </c>
      <c r="H289" s="467">
        <v>0</v>
      </c>
      <c r="I289" s="464">
        <v>0</v>
      </c>
      <c r="J289" s="466">
        <v>0</v>
      </c>
      <c r="K289" s="464">
        <v>0</v>
      </c>
      <c r="L289" s="467">
        <v>0</v>
      </c>
      <c r="M289" s="464">
        <v>0</v>
      </c>
      <c r="N289" s="468">
        <v>0</v>
      </c>
      <c r="O289" s="469"/>
      <c r="P289" s="470">
        <v>3.000267</v>
      </c>
      <c r="Q289" s="500">
        <v>2.9995940000000001</v>
      </c>
      <c r="R289" s="468">
        <v>0</v>
      </c>
      <c r="S289" s="468">
        <v>0</v>
      </c>
      <c r="T289" s="468">
        <v>2.9995940000000001</v>
      </c>
      <c r="U289" s="501">
        <v>0</v>
      </c>
      <c r="V289" s="502">
        <v>0</v>
      </c>
      <c r="W289" s="474">
        <v>0</v>
      </c>
      <c r="X289" s="502">
        <v>0</v>
      </c>
      <c r="Y289" s="503">
        <v>0</v>
      </c>
      <c r="Z289" s="502">
        <v>0</v>
      </c>
      <c r="AA289" s="474">
        <v>0</v>
      </c>
      <c r="AB289" s="469"/>
    </row>
    <row r="290" spans="1:28">
      <c r="A290" s="478" t="s">
        <v>542</v>
      </c>
      <c r="B290" s="946"/>
      <c r="C290" s="479">
        <v>0</v>
      </c>
      <c r="D290" s="480">
        <v>0</v>
      </c>
      <c r="E290" s="481">
        <v>0</v>
      </c>
      <c r="F290" s="481">
        <v>0</v>
      </c>
      <c r="G290" s="481">
        <v>0</v>
      </c>
      <c r="H290" s="482">
        <v>0</v>
      </c>
      <c r="I290" s="479">
        <v>0</v>
      </c>
      <c r="J290" s="481">
        <v>0</v>
      </c>
      <c r="K290" s="479">
        <v>0</v>
      </c>
      <c r="L290" s="482">
        <v>0</v>
      </c>
      <c r="M290" s="479">
        <v>0</v>
      </c>
      <c r="N290" s="483">
        <v>0</v>
      </c>
      <c r="O290" s="484"/>
      <c r="P290" s="485">
        <v>0</v>
      </c>
      <c r="Q290" s="505">
        <v>0</v>
      </c>
      <c r="R290" s="483">
        <v>0</v>
      </c>
      <c r="S290" s="483">
        <v>0</v>
      </c>
      <c r="T290" s="483">
        <v>0</v>
      </c>
      <c r="U290" s="506">
        <v>0</v>
      </c>
      <c r="V290" s="507">
        <v>0</v>
      </c>
      <c r="W290" s="489">
        <v>0</v>
      </c>
      <c r="X290" s="507">
        <v>0</v>
      </c>
      <c r="Y290" s="508">
        <v>0</v>
      </c>
      <c r="Z290" s="507">
        <v>0</v>
      </c>
      <c r="AA290" s="489">
        <v>0</v>
      </c>
      <c r="AB290" s="484"/>
    </row>
    <row r="291" spans="1:28" ht="12" thickBot="1">
      <c r="A291" s="490" t="s">
        <v>292</v>
      </c>
      <c r="B291" s="947"/>
      <c r="C291" s="491">
        <f t="shared" ref="C291:N291" si="68">+C284+C285+C286+C287+C288+C289+C290</f>
        <v>2360.2874700000002</v>
      </c>
      <c r="D291" s="492">
        <f t="shared" si="68"/>
        <v>2359.860248</v>
      </c>
      <c r="E291" s="493">
        <f t="shared" si="68"/>
        <v>352.46901600000001</v>
      </c>
      <c r="F291" s="493">
        <f t="shared" si="68"/>
        <v>0</v>
      </c>
      <c r="G291" s="493">
        <f t="shared" si="68"/>
        <v>2007.391214</v>
      </c>
      <c r="H291" s="494">
        <f t="shared" si="68"/>
        <v>1.8E-5</v>
      </c>
      <c r="I291" s="491">
        <f t="shared" si="68"/>
        <v>0</v>
      </c>
      <c r="J291" s="493">
        <f t="shared" si="68"/>
        <v>0</v>
      </c>
      <c r="K291" s="491">
        <f t="shared" si="68"/>
        <v>0</v>
      </c>
      <c r="L291" s="494">
        <f t="shared" si="68"/>
        <v>0</v>
      </c>
      <c r="M291" s="491">
        <f t="shared" si="68"/>
        <v>0</v>
      </c>
      <c r="N291" s="493">
        <f t="shared" si="68"/>
        <v>0</v>
      </c>
      <c r="O291" s="495">
        <v>9.5792560000000009</v>
      </c>
      <c r="P291" s="491">
        <f t="shared" ref="P291:AA291" si="69">+P284+P285+P286+P287+P288+P289+P290</f>
        <v>2182.9344679999999</v>
      </c>
      <c r="Q291" s="492">
        <f t="shared" si="69"/>
        <v>2182.480325</v>
      </c>
      <c r="R291" s="493">
        <f t="shared" si="69"/>
        <v>137.00693799999999</v>
      </c>
      <c r="S291" s="493">
        <f t="shared" si="69"/>
        <v>0</v>
      </c>
      <c r="T291" s="493">
        <f t="shared" si="69"/>
        <v>2045.4733649999998</v>
      </c>
      <c r="U291" s="494">
        <f t="shared" si="69"/>
        <v>2.1999999999999999E-5</v>
      </c>
      <c r="V291" s="491">
        <f t="shared" si="69"/>
        <v>0</v>
      </c>
      <c r="W291" s="493">
        <f t="shared" si="69"/>
        <v>0</v>
      </c>
      <c r="X291" s="491">
        <f t="shared" si="69"/>
        <v>0</v>
      </c>
      <c r="Y291" s="494">
        <f t="shared" si="69"/>
        <v>0</v>
      </c>
      <c r="Z291" s="491">
        <f t="shared" si="69"/>
        <v>0</v>
      </c>
      <c r="AA291" s="493">
        <f t="shared" si="69"/>
        <v>0</v>
      </c>
      <c r="AB291" s="495">
        <v>17.112155999999999</v>
      </c>
    </row>
    <row r="292" spans="1:28">
      <c r="A292" s="451" t="s">
        <v>535</v>
      </c>
      <c r="B292" s="945" t="s">
        <v>577</v>
      </c>
      <c r="C292" s="452">
        <v>49.218975999999998</v>
      </c>
      <c r="D292" s="453">
        <v>49.218975999999998</v>
      </c>
      <c r="E292" s="454">
        <v>8.1534429999999993</v>
      </c>
      <c r="F292" s="454">
        <v>0</v>
      </c>
      <c r="G292" s="454">
        <v>41.065533000000002</v>
      </c>
      <c r="H292" s="455">
        <v>0</v>
      </c>
      <c r="I292" s="452">
        <v>0</v>
      </c>
      <c r="J292" s="454">
        <v>0</v>
      </c>
      <c r="K292" s="452">
        <v>0</v>
      </c>
      <c r="L292" s="455">
        <v>0</v>
      </c>
      <c r="M292" s="452">
        <v>0</v>
      </c>
      <c r="N292" s="456">
        <v>0</v>
      </c>
      <c r="O292" s="457"/>
      <c r="P292" s="458">
        <v>26.125561999999999</v>
      </c>
      <c r="Q292" s="496">
        <v>26.125561999999999</v>
      </c>
      <c r="R292" s="456">
        <v>26.125561000000001</v>
      </c>
      <c r="S292" s="456">
        <v>0</v>
      </c>
      <c r="T292" s="456">
        <v>0</v>
      </c>
      <c r="U292" s="497">
        <v>9.9999999999999995E-7</v>
      </c>
      <c r="V292" s="498">
        <v>0</v>
      </c>
      <c r="W292" s="462">
        <v>0</v>
      </c>
      <c r="X292" s="498">
        <v>0</v>
      </c>
      <c r="Y292" s="499">
        <v>0</v>
      </c>
      <c r="Z292" s="498">
        <v>0</v>
      </c>
      <c r="AA292" s="462">
        <v>0</v>
      </c>
      <c r="AB292" s="457"/>
    </row>
    <row r="293" spans="1:28">
      <c r="A293" s="463" t="s">
        <v>537</v>
      </c>
      <c r="B293" s="946"/>
      <c r="C293" s="464">
        <v>1100.757773</v>
      </c>
      <c r="D293" s="465">
        <v>1100.756208</v>
      </c>
      <c r="E293" s="466">
        <v>445.223342</v>
      </c>
      <c r="F293" s="466">
        <v>0</v>
      </c>
      <c r="G293" s="466">
        <v>655.53286700000001</v>
      </c>
      <c r="H293" s="467">
        <v>0</v>
      </c>
      <c r="I293" s="464">
        <v>0</v>
      </c>
      <c r="J293" s="466">
        <v>0</v>
      </c>
      <c r="K293" s="464">
        <v>0</v>
      </c>
      <c r="L293" s="467">
        <v>0</v>
      </c>
      <c r="M293" s="464">
        <v>0</v>
      </c>
      <c r="N293" s="468">
        <v>0</v>
      </c>
      <c r="O293" s="469"/>
      <c r="P293" s="470">
        <v>198.395081</v>
      </c>
      <c r="Q293" s="500">
        <v>198.39317199999999</v>
      </c>
      <c r="R293" s="468">
        <v>29.557421999999999</v>
      </c>
      <c r="S293" s="468">
        <v>0</v>
      </c>
      <c r="T293" s="468">
        <v>168.83574999999999</v>
      </c>
      <c r="U293" s="501">
        <v>0</v>
      </c>
      <c r="V293" s="502">
        <v>0</v>
      </c>
      <c r="W293" s="474">
        <v>0</v>
      </c>
      <c r="X293" s="502">
        <v>0</v>
      </c>
      <c r="Y293" s="503">
        <v>0</v>
      </c>
      <c r="Z293" s="502">
        <v>0</v>
      </c>
      <c r="AA293" s="474">
        <v>0</v>
      </c>
      <c r="AB293" s="469"/>
    </row>
    <row r="294" spans="1:28">
      <c r="A294" s="463" t="s">
        <v>538</v>
      </c>
      <c r="B294" s="946"/>
      <c r="C294" s="464">
        <v>113.925596</v>
      </c>
      <c r="D294" s="465">
        <v>113.925596</v>
      </c>
      <c r="E294" s="466">
        <v>21.230767</v>
      </c>
      <c r="F294" s="466">
        <v>0</v>
      </c>
      <c r="G294" s="466">
        <v>92.694828999999999</v>
      </c>
      <c r="H294" s="467">
        <v>0</v>
      </c>
      <c r="I294" s="464">
        <v>0</v>
      </c>
      <c r="J294" s="475">
        <v>0</v>
      </c>
      <c r="K294" s="464">
        <v>0</v>
      </c>
      <c r="L294" s="475">
        <v>0</v>
      </c>
      <c r="M294" s="464">
        <v>0</v>
      </c>
      <c r="N294" s="468">
        <v>0</v>
      </c>
      <c r="O294" s="476"/>
      <c r="P294" s="470">
        <v>84.644587000000001</v>
      </c>
      <c r="Q294" s="500">
        <v>47.067872000000001</v>
      </c>
      <c r="R294" s="468">
        <v>42.625453</v>
      </c>
      <c r="S294" s="468">
        <v>0</v>
      </c>
      <c r="T294" s="468">
        <v>42.018475000000002</v>
      </c>
      <c r="U294" s="501">
        <v>0</v>
      </c>
      <c r="V294" s="502">
        <v>0</v>
      </c>
      <c r="W294" s="504">
        <v>0</v>
      </c>
      <c r="X294" s="502">
        <v>0</v>
      </c>
      <c r="Y294" s="504">
        <v>0</v>
      </c>
      <c r="Z294" s="502">
        <v>0</v>
      </c>
      <c r="AA294" s="474">
        <v>0</v>
      </c>
      <c r="AB294" s="476"/>
    </row>
    <row r="295" spans="1:28">
      <c r="A295" s="463" t="s">
        <v>539</v>
      </c>
      <c r="B295" s="946"/>
      <c r="C295" s="464">
        <v>16.300491000000001</v>
      </c>
      <c r="D295" s="465">
        <v>16.300270000000001</v>
      </c>
      <c r="E295" s="466">
        <v>3.8299999999999999E-4</v>
      </c>
      <c r="F295" s="466">
        <v>0</v>
      </c>
      <c r="G295" s="466">
        <v>16.299886999999998</v>
      </c>
      <c r="H295" s="467">
        <v>0</v>
      </c>
      <c r="I295" s="464">
        <v>0</v>
      </c>
      <c r="J295" s="466">
        <v>0</v>
      </c>
      <c r="K295" s="464">
        <v>0</v>
      </c>
      <c r="L295" s="467">
        <v>0</v>
      </c>
      <c r="M295" s="464">
        <v>0</v>
      </c>
      <c r="N295" s="468">
        <v>0</v>
      </c>
      <c r="O295" s="469"/>
      <c r="P295" s="470">
        <v>85.880213999999995</v>
      </c>
      <c r="Q295" s="500">
        <v>85.879886999999997</v>
      </c>
      <c r="R295" s="468">
        <v>52.341800999999997</v>
      </c>
      <c r="S295" s="468">
        <v>0</v>
      </c>
      <c r="T295" s="468">
        <v>33.538086</v>
      </c>
      <c r="U295" s="501">
        <v>0</v>
      </c>
      <c r="V295" s="502">
        <v>0</v>
      </c>
      <c r="W295" s="474">
        <v>0</v>
      </c>
      <c r="X295" s="502">
        <v>0</v>
      </c>
      <c r="Y295" s="503">
        <v>0</v>
      </c>
      <c r="Z295" s="502">
        <v>0</v>
      </c>
      <c r="AA295" s="474">
        <v>0</v>
      </c>
      <c r="AB295" s="469"/>
    </row>
    <row r="296" spans="1:28">
      <c r="A296" s="463" t="s">
        <v>540</v>
      </c>
      <c r="B296" s="946"/>
      <c r="C296" s="464">
        <v>108.543598</v>
      </c>
      <c r="D296" s="465">
        <v>87.789400000000001</v>
      </c>
      <c r="E296" s="466">
        <v>23.905719999999999</v>
      </c>
      <c r="F296" s="466">
        <v>0</v>
      </c>
      <c r="G296" s="466">
        <v>84.637878000000001</v>
      </c>
      <c r="H296" s="467">
        <v>0</v>
      </c>
      <c r="I296" s="464">
        <v>0</v>
      </c>
      <c r="J296" s="466">
        <v>0</v>
      </c>
      <c r="K296" s="464">
        <v>0</v>
      </c>
      <c r="L296" s="467">
        <v>0</v>
      </c>
      <c r="M296" s="464">
        <v>0</v>
      </c>
      <c r="N296" s="468">
        <v>0</v>
      </c>
      <c r="O296" s="469"/>
      <c r="P296" s="470">
        <v>108.69317599999999</v>
      </c>
      <c r="Q296" s="500">
        <v>24.748376</v>
      </c>
      <c r="R296" s="468">
        <v>83.944558000000001</v>
      </c>
      <c r="S296" s="468">
        <v>0</v>
      </c>
      <c r="T296" s="468">
        <v>24.748376</v>
      </c>
      <c r="U296" s="501">
        <v>0</v>
      </c>
      <c r="V296" s="502">
        <v>0</v>
      </c>
      <c r="W296" s="474">
        <v>0</v>
      </c>
      <c r="X296" s="502">
        <v>0</v>
      </c>
      <c r="Y296" s="503">
        <v>0</v>
      </c>
      <c r="Z296" s="502">
        <v>0</v>
      </c>
      <c r="AA296" s="474">
        <v>0</v>
      </c>
      <c r="AB296" s="469"/>
    </row>
    <row r="297" spans="1:28">
      <c r="A297" s="463" t="s">
        <v>541</v>
      </c>
      <c r="B297" s="946"/>
      <c r="C297" s="464">
        <v>1411.904121</v>
      </c>
      <c r="D297" s="465">
        <v>1409.79528</v>
      </c>
      <c r="E297" s="466">
        <v>135.41610499999999</v>
      </c>
      <c r="F297" s="466">
        <v>0</v>
      </c>
      <c r="G297" s="466">
        <v>1155.167269</v>
      </c>
      <c r="H297" s="467">
        <v>121.303614</v>
      </c>
      <c r="I297" s="464">
        <v>0</v>
      </c>
      <c r="J297" s="466">
        <v>0</v>
      </c>
      <c r="K297" s="464">
        <v>0</v>
      </c>
      <c r="L297" s="467">
        <v>0</v>
      </c>
      <c r="M297" s="464">
        <v>0</v>
      </c>
      <c r="N297" s="468">
        <v>0</v>
      </c>
      <c r="O297" s="469"/>
      <c r="P297" s="470">
        <v>2271.8383760000002</v>
      </c>
      <c r="Q297" s="500">
        <v>2261.211468</v>
      </c>
      <c r="R297" s="468">
        <v>96.099862999999999</v>
      </c>
      <c r="S297" s="468">
        <v>0</v>
      </c>
      <c r="T297" s="468">
        <v>2050.4045959999999</v>
      </c>
      <c r="U297" s="501">
        <v>125.30202</v>
      </c>
      <c r="V297" s="502">
        <v>0</v>
      </c>
      <c r="W297" s="474">
        <v>0</v>
      </c>
      <c r="X297" s="502">
        <v>0</v>
      </c>
      <c r="Y297" s="503">
        <v>0</v>
      </c>
      <c r="Z297" s="502">
        <v>0</v>
      </c>
      <c r="AA297" s="474">
        <v>0</v>
      </c>
      <c r="AB297" s="469"/>
    </row>
    <row r="298" spans="1:28">
      <c r="A298" s="478" t="s">
        <v>542</v>
      </c>
      <c r="B298" s="946"/>
      <c r="C298" s="479">
        <v>2874.0925090000001</v>
      </c>
      <c r="D298" s="480">
        <v>2835.4193300000002</v>
      </c>
      <c r="E298" s="481">
        <v>141.96625</v>
      </c>
      <c r="F298" s="481">
        <v>0</v>
      </c>
      <c r="G298" s="481">
        <v>1625.355241</v>
      </c>
      <c r="H298" s="482">
        <v>1106.7353639999999</v>
      </c>
      <c r="I298" s="479">
        <v>0</v>
      </c>
      <c r="J298" s="481">
        <v>0</v>
      </c>
      <c r="K298" s="479">
        <v>0</v>
      </c>
      <c r="L298" s="482">
        <v>0</v>
      </c>
      <c r="M298" s="479">
        <v>0</v>
      </c>
      <c r="N298" s="483">
        <v>0</v>
      </c>
      <c r="O298" s="484"/>
      <c r="P298" s="485">
        <v>2959.570545</v>
      </c>
      <c r="Q298" s="505">
        <v>2959.4970440000002</v>
      </c>
      <c r="R298" s="483">
        <v>3.0197000000000002E-2</v>
      </c>
      <c r="S298" s="483">
        <v>0</v>
      </c>
      <c r="T298" s="483">
        <v>1828.883407</v>
      </c>
      <c r="U298" s="506">
        <v>1130.6136369999999</v>
      </c>
      <c r="V298" s="507">
        <v>0</v>
      </c>
      <c r="W298" s="489">
        <v>0</v>
      </c>
      <c r="X298" s="507">
        <v>0</v>
      </c>
      <c r="Y298" s="508">
        <v>0</v>
      </c>
      <c r="Z298" s="507">
        <v>0</v>
      </c>
      <c r="AA298" s="489">
        <v>0</v>
      </c>
      <c r="AB298" s="484"/>
    </row>
    <row r="299" spans="1:28" ht="12" thickBot="1">
      <c r="A299" s="490" t="s">
        <v>292</v>
      </c>
      <c r="B299" s="947"/>
      <c r="C299" s="491">
        <f t="shared" ref="C299:N299" si="70">+C292+C293+C294+C295+C296+C297+C298</f>
        <v>5674.7430640000002</v>
      </c>
      <c r="D299" s="492">
        <f t="shared" si="70"/>
        <v>5613.2050600000002</v>
      </c>
      <c r="E299" s="493">
        <f t="shared" si="70"/>
        <v>775.89600999999993</v>
      </c>
      <c r="F299" s="493">
        <f t="shared" si="70"/>
        <v>0</v>
      </c>
      <c r="G299" s="493">
        <f t="shared" si="70"/>
        <v>3670.7535040000002</v>
      </c>
      <c r="H299" s="494">
        <f t="shared" si="70"/>
        <v>1228.0389779999998</v>
      </c>
      <c r="I299" s="491">
        <f t="shared" si="70"/>
        <v>0</v>
      </c>
      <c r="J299" s="493">
        <f t="shared" si="70"/>
        <v>0</v>
      </c>
      <c r="K299" s="491">
        <f t="shared" si="70"/>
        <v>0</v>
      </c>
      <c r="L299" s="494">
        <f t="shared" si="70"/>
        <v>0</v>
      </c>
      <c r="M299" s="491">
        <f t="shared" si="70"/>
        <v>0</v>
      </c>
      <c r="N299" s="493">
        <f t="shared" si="70"/>
        <v>0</v>
      </c>
      <c r="O299" s="495">
        <v>1.698701</v>
      </c>
      <c r="P299" s="491">
        <f t="shared" ref="P299:AA299" si="71">+P292+P293+P294+P295+P296+P297+P298</f>
        <v>5735.1475410000003</v>
      </c>
      <c r="Q299" s="492">
        <f t="shared" si="71"/>
        <v>5602.9233810000005</v>
      </c>
      <c r="R299" s="493">
        <f t="shared" si="71"/>
        <v>330.72485499999999</v>
      </c>
      <c r="S299" s="493">
        <f t="shared" si="71"/>
        <v>0</v>
      </c>
      <c r="T299" s="493">
        <f t="shared" si="71"/>
        <v>4148.4286899999997</v>
      </c>
      <c r="U299" s="494">
        <f t="shared" si="71"/>
        <v>1255.9156579999999</v>
      </c>
      <c r="V299" s="491">
        <f t="shared" si="71"/>
        <v>0</v>
      </c>
      <c r="W299" s="493">
        <f t="shared" si="71"/>
        <v>0</v>
      </c>
      <c r="X299" s="491">
        <f t="shared" si="71"/>
        <v>0</v>
      </c>
      <c r="Y299" s="494">
        <f t="shared" si="71"/>
        <v>0</v>
      </c>
      <c r="Z299" s="491">
        <f t="shared" si="71"/>
        <v>0</v>
      </c>
      <c r="AA299" s="493">
        <f t="shared" si="71"/>
        <v>0</v>
      </c>
      <c r="AB299" s="495">
        <v>0.40051799999999999</v>
      </c>
    </row>
    <row r="300" spans="1:28">
      <c r="A300" s="451" t="s">
        <v>535</v>
      </c>
      <c r="B300" s="945" t="s">
        <v>578</v>
      </c>
      <c r="C300" s="452">
        <v>0</v>
      </c>
      <c r="D300" s="453">
        <v>0</v>
      </c>
      <c r="E300" s="454">
        <v>0</v>
      </c>
      <c r="F300" s="454">
        <v>0</v>
      </c>
      <c r="G300" s="454">
        <v>0</v>
      </c>
      <c r="H300" s="455">
        <v>0</v>
      </c>
      <c r="I300" s="452">
        <v>0</v>
      </c>
      <c r="J300" s="454">
        <v>0</v>
      </c>
      <c r="K300" s="452">
        <v>0</v>
      </c>
      <c r="L300" s="455">
        <v>0</v>
      </c>
      <c r="M300" s="452">
        <v>0</v>
      </c>
      <c r="N300" s="456">
        <v>0</v>
      </c>
      <c r="O300" s="457"/>
      <c r="P300" s="458">
        <v>0.104</v>
      </c>
      <c r="Q300" s="496">
        <v>0.10399799999999999</v>
      </c>
      <c r="R300" s="456">
        <v>0</v>
      </c>
      <c r="S300" s="456">
        <v>0</v>
      </c>
      <c r="T300" s="456">
        <v>0</v>
      </c>
      <c r="U300" s="497">
        <v>0.10399799999999999</v>
      </c>
      <c r="V300" s="498">
        <v>0</v>
      </c>
      <c r="W300" s="462">
        <v>0</v>
      </c>
      <c r="X300" s="498">
        <v>0</v>
      </c>
      <c r="Y300" s="499">
        <v>0</v>
      </c>
      <c r="Z300" s="498">
        <v>0</v>
      </c>
      <c r="AA300" s="462">
        <v>0</v>
      </c>
      <c r="AB300" s="457"/>
    </row>
    <row r="301" spans="1:28">
      <c r="A301" s="463" t="s">
        <v>537</v>
      </c>
      <c r="B301" s="946"/>
      <c r="C301" s="464">
        <v>0.31</v>
      </c>
      <c r="D301" s="465">
        <v>0.301533</v>
      </c>
      <c r="E301" s="466">
        <v>0</v>
      </c>
      <c r="F301" s="466">
        <v>0</v>
      </c>
      <c r="G301" s="466">
        <v>0</v>
      </c>
      <c r="H301" s="467">
        <v>0.301533</v>
      </c>
      <c r="I301" s="464">
        <v>0</v>
      </c>
      <c r="J301" s="466">
        <v>0</v>
      </c>
      <c r="K301" s="464">
        <v>0</v>
      </c>
      <c r="L301" s="467">
        <v>0</v>
      </c>
      <c r="M301" s="464">
        <v>0</v>
      </c>
      <c r="N301" s="468">
        <v>0</v>
      </c>
      <c r="O301" s="469"/>
      <c r="P301" s="470">
        <v>0.20280000000000001</v>
      </c>
      <c r="Q301" s="500">
        <v>0.202796</v>
      </c>
      <c r="R301" s="468">
        <v>0</v>
      </c>
      <c r="S301" s="468">
        <v>0</v>
      </c>
      <c r="T301" s="468">
        <v>0</v>
      </c>
      <c r="U301" s="501">
        <v>0.202796</v>
      </c>
      <c r="V301" s="502">
        <v>0</v>
      </c>
      <c r="W301" s="474">
        <v>0</v>
      </c>
      <c r="X301" s="502">
        <v>0</v>
      </c>
      <c r="Y301" s="503">
        <v>0</v>
      </c>
      <c r="Z301" s="502">
        <v>0</v>
      </c>
      <c r="AA301" s="474">
        <v>0</v>
      </c>
      <c r="AB301" s="469"/>
    </row>
    <row r="302" spans="1:28">
      <c r="A302" s="463" t="s">
        <v>538</v>
      </c>
      <c r="B302" s="946"/>
      <c r="C302" s="464">
        <v>1.757369</v>
      </c>
      <c r="D302" s="465">
        <v>1.7571909999999999</v>
      </c>
      <c r="E302" s="466">
        <v>0</v>
      </c>
      <c r="F302" s="466">
        <v>0</v>
      </c>
      <c r="G302" s="466">
        <v>0</v>
      </c>
      <c r="H302" s="467">
        <v>1.7571909999999999</v>
      </c>
      <c r="I302" s="464">
        <v>0</v>
      </c>
      <c r="J302" s="475">
        <v>0</v>
      </c>
      <c r="K302" s="464">
        <v>0</v>
      </c>
      <c r="L302" s="475">
        <v>0</v>
      </c>
      <c r="M302" s="464">
        <v>0</v>
      </c>
      <c r="N302" s="468">
        <v>0</v>
      </c>
      <c r="O302" s="476"/>
      <c r="P302" s="470">
        <v>51.872630000000001</v>
      </c>
      <c r="Q302" s="500">
        <v>51.867916000000001</v>
      </c>
      <c r="R302" s="468">
        <v>7.0346440000000001</v>
      </c>
      <c r="S302" s="468">
        <v>0</v>
      </c>
      <c r="T302" s="468">
        <v>43.018757999999998</v>
      </c>
      <c r="U302" s="501">
        <v>1.814514</v>
      </c>
      <c r="V302" s="502">
        <v>0</v>
      </c>
      <c r="W302" s="504">
        <v>0</v>
      </c>
      <c r="X302" s="502">
        <v>0</v>
      </c>
      <c r="Y302" s="504">
        <v>0</v>
      </c>
      <c r="Z302" s="502">
        <v>0</v>
      </c>
      <c r="AA302" s="474">
        <v>0</v>
      </c>
      <c r="AB302" s="476"/>
    </row>
    <row r="303" spans="1:28">
      <c r="A303" s="463" t="s">
        <v>539</v>
      </c>
      <c r="B303" s="946"/>
      <c r="C303" s="464">
        <v>13.888318999999999</v>
      </c>
      <c r="D303" s="465">
        <v>13.888154</v>
      </c>
      <c r="E303" s="466">
        <v>12.254231000000001</v>
      </c>
      <c r="F303" s="466">
        <v>0</v>
      </c>
      <c r="G303" s="466">
        <v>1.633923</v>
      </c>
      <c r="H303" s="467">
        <v>0</v>
      </c>
      <c r="I303" s="464">
        <v>0</v>
      </c>
      <c r="J303" s="466">
        <v>0</v>
      </c>
      <c r="K303" s="464">
        <v>0</v>
      </c>
      <c r="L303" s="467">
        <v>0</v>
      </c>
      <c r="M303" s="464">
        <v>0</v>
      </c>
      <c r="N303" s="468">
        <v>0</v>
      </c>
      <c r="O303" s="469"/>
      <c r="P303" s="470">
        <v>29.092817</v>
      </c>
      <c r="Q303" s="500">
        <v>29.091082</v>
      </c>
      <c r="R303" s="468">
        <v>12.612897</v>
      </c>
      <c r="S303" s="468">
        <v>0</v>
      </c>
      <c r="T303" s="468">
        <v>16.478185</v>
      </c>
      <c r="U303" s="501">
        <v>0</v>
      </c>
      <c r="V303" s="502">
        <v>0</v>
      </c>
      <c r="W303" s="474">
        <v>0</v>
      </c>
      <c r="X303" s="502">
        <v>0</v>
      </c>
      <c r="Y303" s="503">
        <v>0</v>
      </c>
      <c r="Z303" s="502">
        <v>0</v>
      </c>
      <c r="AA303" s="474">
        <v>0</v>
      </c>
      <c r="AB303" s="469"/>
    </row>
    <row r="304" spans="1:28">
      <c r="A304" s="463" t="s">
        <v>540</v>
      </c>
      <c r="B304" s="946"/>
      <c r="C304" s="464">
        <v>124.275656</v>
      </c>
      <c r="D304" s="465">
        <v>124.26308</v>
      </c>
      <c r="E304" s="466">
        <v>0</v>
      </c>
      <c r="F304" s="466">
        <v>0</v>
      </c>
      <c r="G304" s="466">
        <v>124.26308</v>
      </c>
      <c r="H304" s="467">
        <v>0</v>
      </c>
      <c r="I304" s="464">
        <v>0</v>
      </c>
      <c r="J304" s="466">
        <v>0</v>
      </c>
      <c r="K304" s="464">
        <v>0</v>
      </c>
      <c r="L304" s="467">
        <v>0</v>
      </c>
      <c r="M304" s="464">
        <v>0</v>
      </c>
      <c r="N304" s="468">
        <v>0</v>
      </c>
      <c r="O304" s="469"/>
      <c r="P304" s="470">
        <v>150.611322</v>
      </c>
      <c r="Q304" s="500">
        <v>150.59518800000001</v>
      </c>
      <c r="R304" s="468">
        <v>0</v>
      </c>
      <c r="S304" s="468">
        <v>0</v>
      </c>
      <c r="T304" s="468">
        <v>135.402264</v>
      </c>
      <c r="U304" s="501">
        <v>15.192924</v>
      </c>
      <c r="V304" s="502">
        <v>0</v>
      </c>
      <c r="W304" s="474">
        <v>0</v>
      </c>
      <c r="X304" s="502">
        <v>0</v>
      </c>
      <c r="Y304" s="503">
        <v>0</v>
      </c>
      <c r="Z304" s="502">
        <v>0</v>
      </c>
      <c r="AA304" s="474">
        <v>0</v>
      </c>
      <c r="AB304" s="469"/>
    </row>
    <row r="305" spans="1:28">
      <c r="A305" s="463" t="s">
        <v>541</v>
      </c>
      <c r="B305" s="946"/>
      <c r="C305" s="464">
        <v>220.27576300000001</v>
      </c>
      <c r="D305" s="465">
        <v>220.25411600000001</v>
      </c>
      <c r="E305" s="466">
        <v>0</v>
      </c>
      <c r="F305" s="466">
        <v>0</v>
      </c>
      <c r="G305" s="466">
        <v>153.84382600000001</v>
      </c>
      <c r="H305" s="467">
        <v>66.410290000000003</v>
      </c>
      <c r="I305" s="464">
        <v>0</v>
      </c>
      <c r="J305" s="466">
        <v>0</v>
      </c>
      <c r="K305" s="464">
        <v>0</v>
      </c>
      <c r="L305" s="467">
        <v>0</v>
      </c>
      <c r="M305" s="464">
        <v>0</v>
      </c>
      <c r="N305" s="468">
        <v>0</v>
      </c>
      <c r="O305" s="469"/>
      <c r="P305" s="470">
        <v>220.856189</v>
      </c>
      <c r="Q305" s="500">
        <v>220.83308700000001</v>
      </c>
      <c r="R305" s="468">
        <v>0</v>
      </c>
      <c r="S305" s="468">
        <v>0</v>
      </c>
      <c r="T305" s="468">
        <v>153.44436899999999</v>
      </c>
      <c r="U305" s="501">
        <v>67.388717999999997</v>
      </c>
      <c r="V305" s="502">
        <v>0</v>
      </c>
      <c r="W305" s="474">
        <v>0</v>
      </c>
      <c r="X305" s="502">
        <v>0</v>
      </c>
      <c r="Y305" s="503">
        <v>0</v>
      </c>
      <c r="Z305" s="502">
        <v>0</v>
      </c>
      <c r="AA305" s="474">
        <v>0</v>
      </c>
      <c r="AB305" s="469"/>
    </row>
    <row r="306" spans="1:28">
      <c r="A306" s="478" t="s">
        <v>542</v>
      </c>
      <c r="B306" s="946"/>
      <c r="C306" s="479">
        <v>87.409277000000003</v>
      </c>
      <c r="D306" s="480">
        <v>87.400808999999995</v>
      </c>
      <c r="E306" s="481">
        <v>0</v>
      </c>
      <c r="F306" s="481">
        <v>0</v>
      </c>
      <c r="G306" s="481">
        <v>87.400808999999995</v>
      </c>
      <c r="H306" s="482">
        <v>0</v>
      </c>
      <c r="I306" s="479">
        <v>0</v>
      </c>
      <c r="J306" s="481">
        <v>0</v>
      </c>
      <c r="K306" s="479">
        <v>0</v>
      </c>
      <c r="L306" s="482">
        <v>0</v>
      </c>
      <c r="M306" s="479">
        <v>0</v>
      </c>
      <c r="N306" s="483">
        <v>0</v>
      </c>
      <c r="O306" s="484"/>
      <c r="P306" s="485">
        <v>126.374831</v>
      </c>
      <c r="Q306" s="505">
        <v>126.361588</v>
      </c>
      <c r="R306" s="483">
        <v>0</v>
      </c>
      <c r="S306" s="483">
        <v>0</v>
      </c>
      <c r="T306" s="483">
        <v>126.361588</v>
      </c>
      <c r="U306" s="506">
        <v>0</v>
      </c>
      <c r="V306" s="507">
        <v>0</v>
      </c>
      <c r="W306" s="489">
        <v>0</v>
      </c>
      <c r="X306" s="507">
        <v>0</v>
      </c>
      <c r="Y306" s="508">
        <v>0</v>
      </c>
      <c r="Z306" s="507">
        <v>0</v>
      </c>
      <c r="AA306" s="489">
        <v>0</v>
      </c>
      <c r="AB306" s="484"/>
    </row>
    <row r="307" spans="1:28" ht="12" thickBot="1">
      <c r="A307" s="490" t="s">
        <v>292</v>
      </c>
      <c r="B307" s="947"/>
      <c r="C307" s="491">
        <f t="shared" ref="C307:N307" si="72">+C300+C301+C302+C303+C304+C305+C306</f>
        <v>447.91638399999999</v>
      </c>
      <c r="D307" s="492">
        <f t="shared" si="72"/>
        <v>447.86488299999996</v>
      </c>
      <c r="E307" s="493">
        <f t="shared" si="72"/>
        <v>12.254231000000001</v>
      </c>
      <c r="F307" s="493">
        <f t="shared" si="72"/>
        <v>0</v>
      </c>
      <c r="G307" s="493">
        <f t="shared" si="72"/>
        <v>367.141638</v>
      </c>
      <c r="H307" s="494">
        <f t="shared" si="72"/>
        <v>68.469014000000001</v>
      </c>
      <c r="I307" s="491">
        <f t="shared" si="72"/>
        <v>0</v>
      </c>
      <c r="J307" s="493">
        <f t="shared" si="72"/>
        <v>0</v>
      </c>
      <c r="K307" s="491">
        <f t="shared" si="72"/>
        <v>0</v>
      </c>
      <c r="L307" s="494">
        <f t="shared" si="72"/>
        <v>0</v>
      </c>
      <c r="M307" s="491">
        <f t="shared" si="72"/>
        <v>0</v>
      </c>
      <c r="N307" s="493">
        <f t="shared" si="72"/>
        <v>0</v>
      </c>
      <c r="O307" s="495">
        <v>87.363355999999996</v>
      </c>
      <c r="P307" s="491">
        <f t="shared" ref="P307:AA307" si="73">+P300+P301+P302+P303+P304+P305+P306</f>
        <v>579.11458900000002</v>
      </c>
      <c r="Q307" s="492">
        <f t="shared" si="73"/>
        <v>579.055655</v>
      </c>
      <c r="R307" s="493">
        <f t="shared" si="73"/>
        <v>19.647541</v>
      </c>
      <c r="S307" s="493">
        <f t="shared" si="73"/>
        <v>0</v>
      </c>
      <c r="T307" s="493">
        <f t="shared" si="73"/>
        <v>474.70516399999997</v>
      </c>
      <c r="U307" s="494">
        <f t="shared" si="73"/>
        <v>84.702950000000001</v>
      </c>
      <c r="V307" s="491">
        <f t="shared" si="73"/>
        <v>0</v>
      </c>
      <c r="W307" s="493">
        <f t="shared" si="73"/>
        <v>0</v>
      </c>
      <c r="X307" s="491">
        <f t="shared" si="73"/>
        <v>0</v>
      </c>
      <c r="Y307" s="494">
        <f t="shared" si="73"/>
        <v>0</v>
      </c>
      <c r="Z307" s="491">
        <f t="shared" si="73"/>
        <v>0</v>
      </c>
      <c r="AA307" s="493">
        <f t="shared" si="73"/>
        <v>0</v>
      </c>
      <c r="AB307" s="495">
        <v>104.21372100000001</v>
      </c>
    </row>
    <row r="308" spans="1:28">
      <c r="A308" s="451" t="s">
        <v>535</v>
      </c>
      <c r="B308" s="945" t="s">
        <v>579</v>
      </c>
      <c r="C308" s="452">
        <v>0</v>
      </c>
      <c r="D308" s="453">
        <v>0</v>
      </c>
      <c r="E308" s="454">
        <v>0</v>
      </c>
      <c r="F308" s="454">
        <v>0</v>
      </c>
      <c r="G308" s="454">
        <v>0</v>
      </c>
      <c r="H308" s="455">
        <v>0</v>
      </c>
      <c r="I308" s="452">
        <v>0</v>
      </c>
      <c r="J308" s="454">
        <v>0</v>
      </c>
      <c r="K308" s="452">
        <v>0</v>
      </c>
      <c r="L308" s="455">
        <v>0</v>
      </c>
      <c r="M308" s="452">
        <v>0</v>
      </c>
      <c r="N308" s="456">
        <v>0</v>
      </c>
      <c r="O308" s="457"/>
      <c r="P308" s="458">
        <v>0</v>
      </c>
      <c r="Q308" s="496">
        <v>0</v>
      </c>
      <c r="R308" s="456">
        <v>0</v>
      </c>
      <c r="S308" s="456">
        <v>0</v>
      </c>
      <c r="T308" s="456">
        <v>0</v>
      </c>
      <c r="U308" s="497">
        <v>0</v>
      </c>
      <c r="V308" s="498">
        <v>0</v>
      </c>
      <c r="W308" s="462">
        <v>0</v>
      </c>
      <c r="X308" s="498">
        <v>0</v>
      </c>
      <c r="Y308" s="499">
        <v>0</v>
      </c>
      <c r="Z308" s="498">
        <v>0</v>
      </c>
      <c r="AA308" s="462">
        <v>0</v>
      </c>
      <c r="AB308" s="457"/>
    </row>
    <row r="309" spans="1:28">
      <c r="A309" s="463" t="s">
        <v>537</v>
      </c>
      <c r="B309" s="946"/>
      <c r="C309" s="464">
        <v>0</v>
      </c>
      <c r="D309" s="465">
        <v>0</v>
      </c>
      <c r="E309" s="466">
        <v>0</v>
      </c>
      <c r="F309" s="466">
        <v>0</v>
      </c>
      <c r="G309" s="466">
        <v>0</v>
      </c>
      <c r="H309" s="467">
        <v>0</v>
      </c>
      <c r="I309" s="464">
        <v>0</v>
      </c>
      <c r="J309" s="466">
        <v>0</v>
      </c>
      <c r="K309" s="464">
        <v>0</v>
      </c>
      <c r="L309" s="467">
        <v>0</v>
      </c>
      <c r="M309" s="464">
        <v>0</v>
      </c>
      <c r="N309" s="468">
        <v>0</v>
      </c>
      <c r="O309" s="469"/>
      <c r="P309" s="470">
        <v>0</v>
      </c>
      <c r="Q309" s="500">
        <v>0</v>
      </c>
      <c r="R309" s="468">
        <v>0</v>
      </c>
      <c r="S309" s="468">
        <v>0</v>
      </c>
      <c r="T309" s="468">
        <v>0</v>
      </c>
      <c r="U309" s="501">
        <v>0</v>
      </c>
      <c r="V309" s="502">
        <v>0</v>
      </c>
      <c r="W309" s="474">
        <v>0</v>
      </c>
      <c r="X309" s="502">
        <v>0</v>
      </c>
      <c r="Y309" s="503">
        <v>0</v>
      </c>
      <c r="Z309" s="502">
        <v>0</v>
      </c>
      <c r="AA309" s="474">
        <v>0</v>
      </c>
      <c r="AB309" s="469"/>
    </row>
    <row r="310" spans="1:28">
      <c r="A310" s="463" t="s">
        <v>538</v>
      </c>
      <c r="B310" s="946"/>
      <c r="C310" s="464">
        <v>2.3157939999999999</v>
      </c>
      <c r="D310" s="465">
        <v>2.3157939999999999</v>
      </c>
      <c r="E310" s="466">
        <v>0</v>
      </c>
      <c r="F310" s="466">
        <v>0</v>
      </c>
      <c r="G310" s="466">
        <v>2.3157939999999999</v>
      </c>
      <c r="H310" s="467">
        <v>0</v>
      </c>
      <c r="I310" s="464">
        <v>0</v>
      </c>
      <c r="J310" s="475">
        <v>0</v>
      </c>
      <c r="K310" s="464">
        <v>0</v>
      </c>
      <c r="L310" s="475">
        <v>0</v>
      </c>
      <c r="M310" s="464">
        <v>0</v>
      </c>
      <c r="N310" s="468">
        <v>0</v>
      </c>
      <c r="O310" s="476"/>
      <c r="P310" s="470">
        <v>2.269304</v>
      </c>
      <c r="Q310" s="500">
        <v>2.269304</v>
      </c>
      <c r="R310" s="468">
        <v>0</v>
      </c>
      <c r="S310" s="468">
        <v>0</v>
      </c>
      <c r="T310" s="468">
        <v>2.269304</v>
      </c>
      <c r="U310" s="501">
        <v>0</v>
      </c>
      <c r="V310" s="502">
        <v>0</v>
      </c>
      <c r="W310" s="504">
        <v>0</v>
      </c>
      <c r="X310" s="502">
        <v>0</v>
      </c>
      <c r="Y310" s="504">
        <v>0</v>
      </c>
      <c r="Z310" s="502">
        <v>0</v>
      </c>
      <c r="AA310" s="474">
        <v>0</v>
      </c>
      <c r="AB310" s="476"/>
    </row>
    <row r="311" spans="1:28">
      <c r="A311" s="463" t="s">
        <v>539</v>
      </c>
      <c r="B311" s="946"/>
      <c r="C311" s="464">
        <v>0</v>
      </c>
      <c r="D311" s="465">
        <v>0</v>
      </c>
      <c r="E311" s="466">
        <v>0</v>
      </c>
      <c r="F311" s="466">
        <v>0</v>
      </c>
      <c r="G311" s="466">
        <v>0</v>
      </c>
      <c r="H311" s="467">
        <v>0</v>
      </c>
      <c r="I311" s="464">
        <v>0</v>
      </c>
      <c r="J311" s="466">
        <v>0</v>
      </c>
      <c r="K311" s="464">
        <v>0</v>
      </c>
      <c r="L311" s="467">
        <v>0</v>
      </c>
      <c r="M311" s="464">
        <v>0</v>
      </c>
      <c r="N311" s="468">
        <v>0</v>
      </c>
      <c r="O311" s="469"/>
      <c r="P311" s="470">
        <v>0</v>
      </c>
      <c r="Q311" s="500">
        <v>0</v>
      </c>
      <c r="R311" s="468">
        <v>0</v>
      </c>
      <c r="S311" s="468">
        <v>0</v>
      </c>
      <c r="T311" s="468">
        <v>0</v>
      </c>
      <c r="U311" s="501">
        <v>0</v>
      </c>
      <c r="V311" s="502">
        <v>0</v>
      </c>
      <c r="W311" s="474">
        <v>0</v>
      </c>
      <c r="X311" s="502">
        <v>0</v>
      </c>
      <c r="Y311" s="503">
        <v>0</v>
      </c>
      <c r="Z311" s="502">
        <v>0</v>
      </c>
      <c r="AA311" s="474">
        <v>0</v>
      </c>
      <c r="AB311" s="469"/>
    </row>
    <row r="312" spans="1:28">
      <c r="A312" s="463" t="s">
        <v>540</v>
      </c>
      <c r="B312" s="946"/>
      <c r="C312" s="464">
        <v>0</v>
      </c>
      <c r="D312" s="465">
        <v>0</v>
      </c>
      <c r="E312" s="466">
        <v>0</v>
      </c>
      <c r="F312" s="466">
        <v>0</v>
      </c>
      <c r="G312" s="466">
        <v>0</v>
      </c>
      <c r="H312" s="467">
        <v>0</v>
      </c>
      <c r="I312" s="464">
        <v>0</v>
      </c>
      <c r="J312" s="466">
        <v>0</v>
      </c>
      <c r="K312" s="464">
        <v>0</v>
      </c>
      <c r="L312" s="467">
        <v>0</v>
      </c>
      <c r="M312" s="464">
        <v>0</v>
      </c>
      <c r="N312" s="468">
        <v>0</v>
      </c>
      <c r="O312" s="469"/>
      <c r="P312" s="470">
        <v>0</v>
      </c>
      <c r="Q312" s="500">
        <v>0</v>
      </c>
      <c r="R312" s="468">
        <v>0</v>
      </c>
      <c r="S312" s="468">
        <v>0</v>
      </c>
      <c r="T312" s="468">
        <v>0</v>
      </c>
      <c r="U312" s="501">
        <v>0</v>
      </c>
      <c r="V312" s="502">
        <v>0</v>
      </c>
      <c r="W312" s="474">
        <v>0</v>
      </c>
      <c r="X312" s="502">
        <v>0</v>
      </c>
      <c r="Y312" s="503">
        <v>0</v>
      </c>
      <c r="Z312" s="502">
        <v>0</v>
      </c>
      <c r="AA312" s="474">
        <v>0</v>
      </c>
      <c r="AB312" s="469"/>
    </row>
    <row r="313" spans="1:28">
      <c r="A313" s="463" t="s">
        <v>541</v>
      </c>
      <c r="B313" s="946"/>
      <c r="C313" s="464">
        <v>0</v>
      </c>
      <c r="D313" s="465">
        <v>0</v>
      </c>
      <c r="E313" s="466">
        <v>0</v>
      </c>
      <c r="F313" s="466">
        <v>0</v>
      </c>
      <c r="G313" s="466">
        <v>0</v>
      </c>
      <c r="H313" s="467">
        <v>0</v>
      </c>
      <c r="I313" s="464">
        <v>0</v>
      </c>
      <c r="J313" s="466">
        <v>0</v>
      </c>
      <c r="K313" s="464">
        <v>0</v>
      </c>
      <c r="L313" s="467">
        <v>0</v>
      </c>
      <c r="M313" s="464">
        <v>0</v>
      </c>
      <c r="N313" s="468">
        <v>0</v>
      </c>
      <c r="O313" s="469"/>
      <c r="P313" s="470">
        <v>0</v>
      </c>
      <c r="Q313" s="500">
        <v>0</v>
      </c>
      <c r="R313" s="468">
        <v>0</v>
      </c>
      <c r="S313" s="468">
        <v>0</v>
      </c>
      <c r="T313" s="468">
        <v>0</v>
      </c>
      <c r="U313" s="501">
        <v>0</v>
      </c>
      <c r="V313" s="502">
        <v>0</v>
      </c>
      <c r="W313" s="474">
        <v>0</v>
      </c>
      <c r="X313" s="502">
        <v>0</v>
      </c>
      <c r="Y313" s="503">
        <v>0</v>
      </c>
      <c r="Z313" s="502">
        <v>0</v>
      </c>
      <c r="AA313" s="474">
        <v>0</v>
      </c>
      <c r="AB313" s="469"/>
    </row>
    <row r="314" spans="1:28">
      <c r="A314" s="478" t="s">
        <v>542</v>
      </c>
      <c r="B314" s="946"/>
      <c r="C314" s="479">
        <v>0</v>
      </c>
      <c r="D314" s="480">
        <v>0</v>
      </c>
      <c r="E314" s="481">
        <v>0</v>
      </c>
      <c r="F314" s="481">
        <v>0</v>
      </c>
      <c r="G314" s="481">
        <v>0</v>
      </c>
      <c r="H314" s="482">
        <v>0</v>
      </c>
      <c r="I314" s="479">
        <v>0</v>
      </c>
      <c r="J314" s="481">
        <v>0</v>
      </c>
      <c r="K314" s="479">
        <v>0</v>
      </c>
      <c r="L314" s="482">
        <v>0</v>
      </c>
      <c r="M314" s="479">
        <v>0</v>
      </c>
      <c r="N314" s="483">
        <v>0</v>
      </c>
      <c r="O314" s="484"/>
      <c r="P314" s="485">
        <v>0</v>
      </c>
      <c r="Q314" s="505">
        <v>0</v>
      </c>
      <c r="R314" s="483">
        <v>0</v>
      </c>
      <c r="S314" s="483">
        <v>0</v>
      </c>
      <c r="T314" s="483">
        <v>0</v>
      </c>
      <c r="U314" s="506">
        <v>0</v>
      </c>
      <c r="V314" s="507">
        <v>0</v>
      </c>
      <c r="W314" s="489">
        <v>0</v>
      </c>
      <c r="X314" s="507">
        <v>0</v>
      </c>
      <c r="Y314" s="508">
        <v>0</v>
      </c>
      <c r="Z314" s="507">
        <v>0</v>
      </c>
      <c r="AA314" s="489">
        <v>0</v>
      </c>
      <c r="AB314" s="484"/>
    </row>
    <row r="315" spans="1:28" ht="12" thickBot="1">
      <c r="A315" s="490" t="s">
        <v>292</v>
      </c>
      <c r="B315" s="947"/>
      <c r="C315" s="491">
        <f t="shared" ref="C315:N315" si="74">+C308+C309+C310+C311+C312+C313+C314</f>
        <v>2.3157939999999999</v>
      </c>
      <c r="D315" s="492">
        <f t="shared" si="74"/>
        <v>2.3157939999999999</v>
      </c>
      <c r="E315" s="493">
        <f t="shared" si="74"/>
        <v>0</v>
      </c>
      <c r="F315" s="493">
        <f t="shared" si="74"/>
        <v>0</v>
      </c>
      <c r="G315" s="493">
        <f t="shared" si="74"/>
        <v>2.3157939999999999</v>
      </c>
      <c r="H315" s="494">
        <f t="shared" si="74"/>
        <v>0</v>
      </c>
      <c r="I315" s="491">
        <f t="shared" si="74"/>
        <v>0</v>
      </c>
      <c r="J315" s="493">
        <f t="shared" si="74"/>
        <v>0</v>
      </c>
      <c r="K315" s="491">
        <f t="shared" si="74"/>
        <v>0</v>
      </c>
      <c r="L315" s="494">
        <f t="shared" si="74"/>
        <v>0</v>
      </c>
      <c r="M315" s="491">
        <f t="shared" si="74"/>
        <v>0</v>
      </c>
      <c r="N315" s="493">
        <f t="shared" si="74"/>
        <v>0</v>
      </c>
      <c r="O315" s="495">
        <v>14.552502</v>
      </c>
      <c r="P315" s="491">
        <f t="shared" ref="P315:AA315" si="75">+P308+P309+P310+P311+P312+P313+P314</f>
        <v>2.269304</v>
      </c>
      <c r="Q315" s="492">
        <f t="shared" si="75"/>
        <v>2.269304</v>
      </c>
      <c r="R315" s="493">
        <f t="shared" si="75"/>
        <v>0</v>
      </c>
      <c r="S315" s="493">
        <f t="shared" si="75"/>
        <v>0</v>
      </c>
      <c r="T315" s="493">
        <f t="shared" si="75"/>
        <v>2.269304</v>
      </c>
      <c r="U315" s="494">
        <f t="shared" si="75"/>
        <v>0</v>
      </c>
      <c r="V315" s="491">
        <f t="shared" si="75"/>
        <v>0</v>
      </c>
      <c r="W315" s="493">
        <f t="shared" si="75"/>
        <v>0</v>
      </c>
      <c r="X315" s="491">
        <f t="shared" si="75"/>
        <v>0</v>
      </c>
      <c r="Y315" s="494">
        <f t="shared" si="75"/>
        <v>0</v>
      </c>
      <c r="Z315" s="491">
        <f t="shared" si="75"/>
        <v>0</v>
      </c>
      <c r="AA315" s="493">
        <f t="shared" si="75"/>
        <v>0</v>
      </c>
      <c r="AB315" s="495">
        <v>37.545647000000002</v>
      </c>
    </row>
    <row r="316" spans="1:28" ht="11.25" customHeight="1">
      <c r="A316" s="451" t="s">
        <v>535</v>
      </c>
      <c r="B316" s="945" t="s">
        <v>580</v>
      </c>
      <c r="C316" s="452">
        <v>1.1429999999999999E-3</v>
      </c>
      <c r="D316" s="453">
        <v>1.1410000000000001E-3</v>
      </c>
      <c r="E316" s="454">
        <v>0</v>
      </c>
      <c r="F316" s="454">
        <v>0</v>
      </c>
      <c r="G316" s="454">
        <v>0</v>
      </c>
      <c r="H316" s="455">
        <v>1.1410000000000001E-3</v>
      </c>
      <c r="I316" s="452">
        <v>0</v>
      </c>
      <c r="J316" s="454">
        <v>0</v>
      </c>
      <c r="K316" s="452">
        <v>0</v>
      </c>
      <c r="L316" s="455">
        <v>0</v>
      </c>
      <c r="M316" s="452">
        <v>0</v>
      </c>
      <c r="N316" s="456">
        <v>0</v>
      </c>
      <c r="O316" s="457"/>
      <c r="P316" s="452">
        <v>1.908E-3</v>
      </c>
      <c r="Q316" s="453">
        <v>1.902E-3</v>
      </c>
      <c r="R316" s="454">
        <v>0</v>
      </c>
      <c r="S316" s="454">
        <v>0</v>
      </c>
      <c r="T316" s="454">
        <v>0</v>
      </c>
      <c r="U316" s="455">
        <v>1.902E-3</v>
      </c>
      <c r="V316" s="459">
        <v>0</v>
      </c>
      <c r="W316" s="460">
        <v>0</v>
      </c>
      <c r="X316" s="459">
        <v>0</v>
      </c>
      <c r="Y316" s="461">
        <v>0</v>
      </c>
      <c r="Z316" s="459">
        <v>0</v>
      </c>
      <c r="AA316" s="557">
        <v>0</v>
      </c>
      <c r="AB316" s="457"/>
    </row>
    <row r="317" spans="1:28">
      <c r="A317" s="463" t="s">
        <v>537</v>
      </c>
      <c r="B317" s="946"/>
      <c r="C317" s="464">
        <v>0</v>
      </c>
      <c r="D317" s="465">
        <v>0</v>
      </c>
      <c r="E317" s="466">
        <v>0</v>
      </c>
      <c r="F317" s="466">
        <v>0</v>
      </c>
      <c r="G317" s="466">
        <v>0</v>
      </c>
      <c r="H317" s="467">
        <v>0</v>
      </c>
      <c r="I317" s="464">
        <v>0</v>
      </c>
      <c r="J317" s="466">
        <v>0</v>
      </c>
      <c r="K317" s="464">
        <v>0</v>
      </c>
      <c r="L317" s="467">
        <v>0</v>
      </c>
      <c r="M317" s="464">
        <v>0</v>
      </c>
      <c r="N317" s="468">
        <v>0</v>
      </c>
      <c r="O317" s="469"/>
      <c r="P317" s="464">
        <v>0</v>
      </c>
      <c r="Q317" s="465">
        <v>0</v>
      </c>
      <c r="R317" s="466">
        <v>0</v>
      </c>
      <c r="S317" s="466">
        <v>0</v>
      </c>
      <c r="T317" s="466">
        <v>0</v>
      </c>
      <c r="U317" s="467">
        <v>0</v>
      </c>
      <c r="V317" s="471">
        <v>0</v>
      </c>
      <c r="W317" s="472">
        <v>0</v>
      </c>
      <c r="X317" s="471">
        <v>0</v>
      </c>
      <c r="Y317" s="473">
        <v>0</v>
      </c>
      <c r="Z317" s="471">
        <v>0</v>
      </c>
      <c r="AA317" s="558">
        <v>0</v>
      </c>
      <c r="AB317" s="469"/>
    </row>
    <row r="318" spans="1:28">
      <c r="A318" s="463" t="s">
        <v>538</v>
      </c>
      <c r="B318" s="946"/>
      <c r="C318" s="464">
        <v>67.323218999999995</v>
      </c>
      <c r="D318" s="465">
        <v>67.316468</v>
      </c>
      <c r="E318" s="466">
        <v>0</v>
      </c>
      <c r="F318" s="466">
        <v>0</v>
      </c>
      <c r="G318" s="466">
        <v>67.316468</v>
      </c>
      <c r="H318" s="467">
        <v>0</v>
      </c>
      <c r="I318" s="464">
        <v>0</v>
      </c>
      <c r="J318" s="475">
        <v>0</v>
      </c>
      <c r="K318" s="464">
        <v>0</v>
      </c>
      <c r="L318" s="475">
        <v>0</v>
      </c>
      <c r="M318" s="464">
        <v>0</v>
      </c>
      <c r="N318" s="468">
        <v>0</v>
      </c>
      <c r="O318" s="476"/>
      <c r="P318" s="464">
        <v>102.66715500000001</v>
      </c>
      <c r="Q318" s="465">
        <v>102.662971</v>
      </c>
      <c r="R318" s="466">
        <v>0</v>
      </c>
      <c r="S318" s="466">
        <v>0</v>
      </c>
      <c r="T318" s="466">
        <v>102.66296600000001</v>
      </c>
      <c r="U318" s="467">
        <v>5.0000000000000004E-6</v>
      </c>
      <c r="V318" s="471">
        <v>0</v>
      </c>
      <c r="W318" s="477">
        <v>0</v>
      </c>
      <c r="X318" s="471">
        <v>0</v>
      </c>
      <c r="Y318" s="477">
        <v>0</v>
      </c>
      <c r="Z318" s="471">
        <v>0</v>
      </c>
      <c r="AA318" s="558">
        <v>0</v>
      </c>
      <c r="AB318" s="476"/>
    </row>
    <row r="319" spans="1:28">
      <c r="A319" s="463" t="s">
        <v>539</v>
      </c>
      <c r="B319" s="946"/>
      <c r="C319" s="464">
        <v>37.815893000000003</v>
      </c>
      <c r="D319" s="465">
        <v>37.814396000000002</v>
      </c>
      <c r="E319" s="466">
        <v>6.3492000000000007E-2</v>
      </c>
      <c r="F319" s="466">
        <v>0</v>
      </c>
      <c r="G319" s="466">
        <v>33.435028000000003</v>
      </c>
      <c r="H319" s="467">
        <v>4.3158760000000003</v>
      </c>
      <c r="I319" s="464">
        <v>0</v>
      </c>
      <c r="J319" s="466">
        <v>0</v>
      </c>
      <c r="K319" s="464">
        <v>0</v>
      </c>
      <c r="L319" s="467">
        <v>0</v>
      </c>
      <c r="M319" s="464">
        <v>0</v>
      </c>
      <c r="N319" s="468">
        <v>0</v>
      </c>
      <c r="O319" s="469"/>
      <c r="P319" s="464">
        <v>24.315158</v>
      </c>
      <c r="Q319" s="465">
        <v>24.313707000000001</v>
      </c>
      <c r="R319" s="466">
        <v>5.1843940000000002</v>
      </c>
      <c r="S319" s="466">
        <v>0</v>
      </c>
      <c r="T319" s="466">
        <v>14.734712</v>
      </c>
      <c r="U319" s="467">
        <v>4.3946009999999998</v>
      </c>
      <c r="V319" s="471">
        <v>0</v>
      </c>
      <c r="W319" s="472">
        <v>0</v>
      </c>
      <c r="X319" s="471">
        <v>0</v>
      </c>
      <c r="Y319" s="473">
        <v>0</v>
      </c>
      <c r="Z319" s="471">
        <v>0</v>
      </c>
      <c r="AA319" s="558">
        <v>0</v>
      </c>
      <c r="AB319" s="469"/>
    </row>
    <row r="320" spans="1:28">
      <c r="A320" s="463" t="s">
        <v>540</v>
      </c>
      <c r="B320" s="946"/>
      <c r="C320" s="464">
        <v>52.717089000000001</v>
      </c>
      <c r="D320" s="465">
        <v>52.711919000000002</v>
      </c>
      <c r="E320" s="466">
        <v>0</v>
      </c>
      <c r="F320" s="466">
        <v>0</v>
      </c>
      <c r="G320" s="466">
        <v>40.356304999999999</v>
      </c>
      <c r="H320" s="467">
        <v>12.355613999999999</v>
      </c>
      <c r="I320" s="464">
        <v>0</v>
      </c>
      <c r="J320" s="466">
        <v>0</v>
      </c>
      <c r="K320" s="464">
        <v>0</v>
      </c>
      <c r="L320" s="467">
        <v>0</v>
      </c>
      <c r="M320" s="464">
        <v>0</v>
      </c>
      <c r="N320" s="468">
        <v>0</v>
      </c>
      <c r="O320" s="469"/>
      <c r="P320" s="464">
        <v>28.950167999999998</v>
      </c>
      <c r="Q320" s="465">
        <v>28.949173999999999</v>
      </c>
      <c r="R320" s="466">
        <v>16.216069999999998</v>
      </c>
      <c r="S320" s="466">
        <v>0</v>
      </c>
      <c r="T320" s="466">
        <v>0</v>
      </c>
      <c r="U320" s="467">
        <v>12.733104000000001</v>
      </c>
      <c r="V320" s="471">
        <v>0</v>
      </c>
      <c r="W320" s="472">
        <v>0</v>
      </c>
      <c r="X320" s="471">
        <v>0</v>
      </c>
      <c r="Y320" s="473">
        <v>0</v>
      </c>
      <c r="Z320" s="471">
        <v>0</v>
      </c>
      <c r="AA320" s="558">
        <v>0</v>
      </c>
      <c r="AB320" s="469"/>
    </row>
    <row r="321" spans="1:28">
      <c r="A321" s="463" t="s">
        <v>541</v>
      </c>
      <c r="B321" s="946"/>
      <c r="C321" s="464">
        <v>186.207785</v>
      </c>
      <c r="D321" s="465">
        <v>186.19142099999999</v>
      </c>
      <c r="E321" s="466">
        <v>0</v>
      </c>
      <c r="F321" s="466">
        <v>0</v>
      </c>
      <c r="G321" s="466">
        <v>82.73989499999999</v>
      </c>
      <c r="H321" s="467">
        <v>103.451527</v>
      </c>
      <c r="I321" s="464">
        <v>0</v>
      </c>
      <c r="J321" s="466">
        <v>0</v>
      </c>
      <c r="K321" s="464">
        <v>0</v>
      </c>
      <c r="L321" s="467">
        <v>0</v>
      </c>
      <c r="M321" s="464">
        <v>0</v>
      </c>
      <c r="N321" s="468">
        <v>0</v>
      </c>
      <c r="O321" s="469"/>
      <c r="P321" s="464">
        <v>191.77331600000002</v>
      </c>
      <c r="Q321" s="465">
        <v>191.76028399999998</v>
      </c>
      <c r="R321" s="466">
        <v>0</v>
      </c>
      <c r="S321" s="466">
        <v>0</v>
      </c>
      <c r="T321" s="466">
        <v>90.182099000000008</v>
      </c>
      <c r="U321" s="467">
        <v>101.57818499999999</v>
      </c>
      <c r="V321" s="471">
        <v>0</v>
      </c>
      <c r="W321" s="472">
        <v>0</v>
      </c>
      <c r="X321" s="471">
        <v>0</v>
      </c>
      <c r="Y321" s="473">
        <v>0</v>
      </c>
      <c r="Z321" s="471">
        <v>0</v>
      </c>
      <c r="AA321" s="558">
        <v>0</v>
      </c>
      <c r="AB321" s="469"/>
    </row>
    <row r="322" spans="1:28">
      <c r="A322" s="478" t="s">
        <v>542</v>
      </c>
      <c r="B322" s="946"/>
      <c r="C322" s="479">
        <v>89.040639999999996</v>
      </c>
      <c r="D322" s="480">
        <v>88.980602000000005</v>
      </c>
      <c r="E322" s="481">
        <v>0</v>
      </c>
      <c r="F322" s="481">
        <v>0</v>
      </c>
      <c r="G322" s="481">
        <v>88.980602000000005</v>
      </c>
      <c r="H322" s="482">
        <v>0</v>
      </c>
      <c r="I322" s="479">
        <v>0</v>
      </c>
      <c r="J322" s="481">
        <v>0</v>
      </c>
      <c r="K322" s="479">
        <v>0</v>
      </c>
      <c r="L322" s="482">
        <v>0</v>
      </c>
      <c r="M322" s="479">
        <v>0</v>
      </c>
      <c r="N322" s="483">
        <v>0</v>
      </c>
      <c r="O322" s="484"/>
      <c r="P322" s="479">
        <v>95.199228000000005</v>
      </c>
      <c r="Q322" s="480">
        <v>95.133400000000009</v>
      </c>
      <c r="R322" s="481">
        <v>0</v>
      </c>
      <c r="S322" s="481">
        <v>0</v>
      </c>
      <c r="T322" s="481">
        <v>95.133400000000009</v>
      </c>
      <c r="U322" s="482">
        <v>0</v>
      </c>
      <c r="V322" s="486">
        <v>0</v>
      </c>
      <c r="W322" s="487">
        <v>0</v>
      </c>
      <c r="X322" s="486">
        <v>0</v>
      </c>
      <c r="Y322" s="488">
        <v>0</v>
      </c>
      <c r="Z322" s="486">
        <v>0</v>
      </c>
      <c r="AA322" s="559">
        <v>0</v>
      </c>
      <c r="AB322" s="484"/>
    </row>
    <row r="323" spans="1:28" ht="12" thickBot="1">
      <c r="A323" s="490" t="s">
        <v>292</v>
      </c>
      <c r="B323" s="947"/>
      <c r="C323" s="491">
        <f t="shared" ref="C323:N323" si="76">+C316+C317+C318+C319+C320+C321+C322</f>
        <v>433.10576900000001</v>
      </c>
      <c r="D323" s="492">
        <f t="shared" si="76"/>
        <v>433.01594699999998</v>
      </c>
      <c r="E323" s="493">
        <f t="shared" si="76"/>
        <v>6.3492000000000007E-2</v>
      </c>
      <c r="F323" s="493">
        <f t="shared" si="76"/>
        <v>0</v>
      </c>
      <c r="G323" s="493">
        <f t="shared" si="76"/>
        <v>312.82829800000002</v>
      </c>
      <c r="H323" s="494">
        <f t="shared" si="76"/>
        <v>120.12415799999999</v>
      </c>
      <c r="I323" s="491">
        <f t="shared" si="76"/>
        <v>0</v>
      </c>
      <c r="J323" s="493">
        <f t="shared" si="76"/>
        <v>0</v>
      </c>
      <c r="K323" s="491">
        <f t="shared" si="76"/>
        <v>0</v>
      </c>
      <c r="L323" s="494">
        <f t="shared" si="76"/>
        <v>0</v>
      </c>
      <c r="M323" s="491">
        <f t="shared" si="76"/>
        <v>0</v>
      </c>
      <c r="N323" s="493">
        <f t="shared" si="76"/>
        <v>0</v>
      </c>
      <c r="O323" s="495">
        <v>120.22385199999999</v>
      </c>
      <c r="P323" s="560">
        <f t="shared" ref="P323:AA323" si="77">+P316+P317+P318+P319+P320+P321+P322</f>
        <v>442.90693300000004</v>
      </c>
      <c r="Q323" s="561">
        <f t="shared" si="77"/>
        <v>442.821438</v>
      </c>
      <c r="R323" s="562">
        <f t="shared" si="77"/>
        <v>21.400463999999999</v>
      </c>
      <c r="S323" s="562">
        <f t="shared" si="77"/>
        <v>0</v>
      </c>
      <c r="T323" s="562">
        <f t="shared" si="77"/>
        <v>302.71317700000003</v>
      </c>
      <c r="U323" s="563">
        <f t="shared" si="77"/>
        <v>118.707797</v>
      </c>
      <c r="V323" s="560">
        <f t="shared" si="77"/>
        <v>0</v>
      </c>
      <c r="W323" s="562">
        <f t="shared" si="77"/>
        <v>0</v>
      </c>
      <c r="X323" s="560">
        <f t="shared" si="77"/>
        <v>0</v>
      </c>
      <c r="Y323" s="563">
        <f t="shared" si="77"/>
        <v>0</v>
      </c>
      <c r="Z323" s="560">
        <f t="shared" si="77"/>
        <v>0</v>
      </c>
      <c r="AA323" s="562">
        <f t="shared" si="77"/>
        <v>0</v>
      </c>
      <c r="AB323" s="495">
        <v>122.04625900000001</v>
      </c>
    </row>
    <row r="324" spans="1:28" ht="11.25" customHeight="1">
      <c r="A324" s="451" t="s">
        <v>535</v>
      </c>
      <c r="B324" s="945" t="s">
        <v>581</v>
      </c>
      <c r="C324" s="452">
        <v>142.74948500000002</v>
      </c>
      <c r="D324" s="453">
        <v>142.670559</v>
      </c>
      <c r="E324" s="454">
        <v>0.31637599999999999</v>
      </c>
      <c r="F324" s="454">
        <v>0</v>
      </c>
      <c r="G324" s="454">
        <v>140.373313</v>
      </c>
      <c r="H324" s="455">
        <v>1.980869</v>
      </c>
      <c r="I324" s="452">
        <v>0</v>
      </c>
      <c r="J324" s="454">
        <v>0</v>
      </c>
      <c r="K324" s="452">
        <v>0</v>
      </c>
      <c r="L324" s="455">
        <v>0</v>
      </c>
      <c r="M324" s="452">
        <v>0</v>
      </c>
      <c r="N324" s="456">
        <v>0</v>
      </c>
      <c r="O324" s="457"/>
      <c r="P324" s="564">
        <v>153.82746900000001</v>
      </c>
      <c r="Q324" s="565">
        <v>153.75688399999999</v>
      </c>
      <c r="R324" s="566">
        <v>1.3054E-2</v>
      </c>
      <c r="S324" s="566">
        <v>0</v>
      </c>
      <c r="T324" s="566">
        <v>151.93301</v>
      </c>
      <c r="U324" s="567">
        <v>1.8108200000000001</v>
      </c>
      <c r="V324" s="568">
        <v>0</v>
      </c>
      <c r="W324" s="569">
        <v>0</v>
      </c>
      <c r="X324" s="568">
        <v>0</v>
      </c>
      <c r="Y324" s="570">
        <v>0</v>
      </c>
      <c r="Z324" s="568">
        <v>0</v>
      </c>
      <c r="AA324" s="557">
        <v>0</v>
      </c>
      <c r="AB324" s="457"/>
    </row>
    <row r="325" spans="1:28">
      <c r="A325" s="463" t="s">
        <v>537</v>
      </c>
      <c r="B325" s="946"/>
      <c r="C325" s="464">
        <v>228.222443</v>
      </c>
      <c r="D325" s="465">
        <v>227.94100699999998</v>
      </c>
      <c r="E325" s="466">
        <v>1.302972</v>
      </c>
      <c r="F325" s="466">
        <v>0</v>
      </c>
      <c r="G325" s="466">
        <v>216.98036500000001</v>
      </c>
      <c r="H325" s="467">
        <v>9.6576710000000006</v>
      </c>
      <c r="I325" s="464">
        <v>0</v>
      </c>
      <c r="J325" s="466">
        <v>0</v>
      </c>
      <c r="K325" s="464">
        <v>0</v>
      </c>
      <c r="L325" s="467">
        <v>0</v>
      </c>
      <c r="M325" s="464">
        <v>1.846E-3</v>
      </c>
      <c r="N325" s="468">
        <v>1.5999999999999999E-5</v>
      </c>
      <c r="O325" s="469"/>
      <c r="P325" s="571">
        <v>277.09224499999999</v>
      </c>
      <c r="Q325" s="572">
        <v>276.743785</v>
      </c>
      <c r="R325" s="573">
        <v>0</v>
      </c>
      <c r="S325" s="573">
        <v>0</v>
      </c>
      <c r="T325" s="573">
        <v>263.46425399999998</v>
      </c>
      <c r="U325" s="574">
        <v>13.279530999999999</v>
      </c>
      <c r="V325" s="575">
        <v>0</v>
      </c>
      <c r="W325" s="576">
        <v>0</v>
      </c>
      <c r="X325" s="575">
        <v>0</v>
      </c>
      <c r="Y325" s="577">
        <v>0</v>
      </c>
      <c r="Z325" s="575">
        <v>5.8436000000000002E-2</v>
      </c>
      <c r="AA325" s="558">
        <v>2.9999999999999997E-4</v>
      </c>
      <c r="AB325" s="469"/>
    </row>
    <row r="326" spans="1:28">
      <c r="A326" s="463" t="s">
        <v>538</v>
      </c>
      <c r="B326" s="946"/>
      <c r="C326" s="464">
        <v>246.789659</v>
      </c>
      <c r="D326" s="465">
        <v>246.43575399999997</v>
      </c>
      <c r="E326" s="466">
        <v>0</v>
      </c>
      <c r="F326" s="466">
        <v>0</v>
      </c>
      <c r="G326" s="466">
        <v>203.40879799999999</v>
      </c>
      <c r="H326" s="467">
        <v>43.026955999999998</v>
      </c>
      <c r="I326" s="464">
        <v>0</v>
      </c>
      <c r="J326" s="475">
        <v>0</v>
      </c>
      <c r="K326" s="464">
        <v>0</v>
      </c>
      <c r="L326" s="475">
        <v>0</v>
      </c>
      <c r="M326" s="464">
        <v>1.7755879999999999</v>
      </c>
      <c r="N326" s="468">
        <v>1.5851000000000001E-2</v>
      </c>
      <c r="O326" s="476"/>
      <c r="P326" s="571">
        <v>321.74084299999998</v>
      </c>
      <c r="Q326" s="572">
        <v>321.06843800000001</v>
      </c>
      <c r="R326" s="573">
        <v>0</v>
      </c>
      <c r="S326" s="573">
        <v>0</v>
      </c>
      <c r="T326" s="573">
        <v>290.02191000000005</v>
      </c>
      <c r="U326" s="574">
        <v>31.046527999999999</v>
      </c>
      <c r="V326" s="575">
        <v>0</v>
      </c>
      <c r="W326" s="578">
        <v>0</v>
      </c>
      <c r="X326" s="575">
        <v>0</v>
      </c>
      <c r="Y326" s="578">
        <v>0</v>
      </c>
      <c r="Z326" s="575">
        <v>0.75922800000000001</v>
      </c>
      <c r="AA326" s="558">
        <v>7.5430000000000002E-3</v>
      </c>
      <c r="AB326" s="476"/>
    </row>
    <row r="327" spans="1:28">
      <c r="A327" s="463" t="s">
        <v>539</v>
      </c>
      <c r="B327" s="946"/>
      <c r="C327" s="464">
        <v>663.42631700000004</v>
      </c>
      <c r="D327" s="465">
        <v>663.20754799999997</v>
      </c>
      <c r="E327" s="466">
        <v>1.802073</v>
      </c>
      <c r="F327" s="466">
        <v>0</v>
      </c>
      <c r="G327" s="466">
        <v>297.66365200000001</v>
      </c>
      <c r="H327" s="467">
        <v>363.74182399999995</v>
      </c>
      <c r="I327" s="464">
        <v>0</v>
      </c>
      <c r="J327" s="466">
        <v>0</v>
      </c>
      <c r="K327" s="464">
        <v>0</v>
      </c>
      <c r="L327" s="467">
        <v>0</v>
      </c>
      <c r="M327" s="464">
        <v>1.9999999999999999E-6</v>
      </c>
      <c r="N327" s="468">
        <v>0</v>
      </c>
      <c r="O327" s="469"/>
      <c r="P327" s="571">
        <v>50.629992999999999</v>
      </c>
      <c r="Q327" s="572">
        <v>50.427775999999994</v>
      </c>
      <c r="R327" s="573">
        <v>6.7716770000000004</v>
      </c>
      <c r="S327" s="573">
        <v>0</v>
      </c>
      <c r="T327" s="573">
        <v>0</v>
      </c>
      <c r="U327" s="574">
        <v>43.656098999999998</v>
      </c>
      <c r="V327" s="575">
        <v>0</v>
      </c>
      <c r="W327" s="576">
        <v>0</v>
      </c>
      <c r="X327" s="575">
        <v>0</v>
      </c>
      <c r="Y327" s="577">
        <v>0</v>
      </c>
      <c r="Z327" s="575">
        <v>9.9999999999999995E-7</v>
      </c>
      <c r="AA327" s="558">
        <v>0</v>
      </c>
      <c r="AB327" s="469"/>
    </row>
    <row r="328" spans="1:28">
      <c r="A328" s="463" t="s">
        <v>540</v>
      </c>
      <c r="B328" s="946"/>
      <c r="C328" s="464">
        <v>201.08185</v>
      </c>
      <c r="D328" s="465">
        <v>200.59593699999999</v>
      </c>
      <c r="E328" s="466">
        <v>1.0996589999999999</v>
      </c>
      <c r="F328" s="466">
        <v>1.163225</v>
      </c>
      <c r="G328" s="466">
        <v>191.03117800000001</v>
      </c>
      <c r="H328" s="467">
        <v>7.5220090000000006</v>
      </c>
      <c r="I328" s="464">
        <v>0</v>
      </c>
      <c r="J328" s="466">
        <v>0</v>
      </c>
      <c r="K328" s="464">
        <v>0</v>
      </c>
      <c r="L328" s="467">
        <v>0</v>
      </c>
      <c r="M328" s="464">
        <v>3.0023070000000001</v>
      </c>
      <c r="N328" s="468">
        <v>9.7999999999999997E-4</v>
      </c>
      <c r="O328" s="469"/>
      <c r="P328" s="571">
        <v>628.60945800000013</v>
      </c>
      <c r="Q328" s="572">
        <v>625.60889899999995</v>
      </c>
      <c r="R328" s="573">
        <v>4.4394729999999996</v>
      </c>
      <c r="S328" s="573">
        <v>1.237266</v>
      </c>
      <c r="T328" s="573">
        <v>435.90228500000001</v>
      </c>
      <c r="U328" s="574">
        <v>184.12957600000001</v>
      </c>
      <c r="V328" s="575">
        <v>0</v>
      </c>
      <c r="W328" s="576">
        <v>0</v>
      </c>
      <c r="X328" s="575">
        <v>0</v>
      </c>
      <c r="Y328" s="577">
        <v>0</v>
      </c>
      <c r="Z328" s="575">
        <v>0</v>
      </c>
      <c r="AA328" s="558">
        <v>0</v>
      </c>
      <c r="AB328" s="469"/>
    </row>
    <row r="329" spans="1:28">
      <c r="A329" s="463" t="s">
        <v>541</v>
      </c>
      <c r="B329" s="946"/>
      <c r="C329" s="464">
        <v>214.14777999999998</v>
      </c>
      <c r="D329" s="465">
        <v>209.87540899999999</v>
      </c>
      <c r="E329" s="466">
        <v>7.1828990000000008</v>
      </c>
      <c r="F329" s="466">
        <v>0</v>
      </c>
      <c r="G329" s="466">
        <v>26.126048000000001</v>
      </c>
      <c r="H329" s="467">
        <v>178.50712600000003</v>
      </c>
      <c r="I329" s="464">
        <v>0</v>
      </c>
      <c r="J329" s="466">
        <v>0</v>
      </c>
      <c r="K329" s="464">
        <v>0</v>
      </c>
      <c r="L329" s="467">
        <v>0</v>
      </c>
      <c r="M329" s="464">
        <v>0</v>
      </c>
      <c r="N329" s="468">
        <v>0</v>
      </c>
      <c r="O329" s="469"/>
      <c r="P329" s="571">
        <v>255.62196599999999</v>
      </c>
      <c r="Q329" s="572">
        <v>253.46254900000002</v>
      </c>
      <c r="R329" s="573">
        <v>0.95805200000000013</v>
      </c>
      <c r="S329" s="573">
        <v>0</v>
      </c>
      <c r="T329" s="573">
        <v>43.264187</v>
      </c>
      <c r="U329" s="574">
        <v>209.64594700000001</v>
      </c>
      <c r="V329" s="575">
        <v>0</v>
      </c>
      <c r="W329" s="576">
        <v>0</v>
      </c>
      <c r="X329" s="575">
        <v>0</v>
      </c>
      <c r="Y329" s="577">
        <v>0</v>
      </c>
      <c r="Z329" s="575">
        <v>0</v>
      </c>
      <c r="AA329" s="558">
        <v>0</v>
      </c>
      <c r="AB329" s="469"/>
    </row>
    <row r="330" spans="1:28">
      <c r="A330" s="478" t="s">
        <v>542</v>
      </c>
      <c r="B330" s="946"/>
      <c r="C330" s="479">
        <v>11.350531</v>
      </c>
      <c r="D330" s="480">
        <v>11.350531</v>
      </c>
      <c r="E330" s="481">
        <v>11.350391</v>
      </c>
      <c r="F330" s="481">
        <v>0</v>
      </c>
      <c r="G330" s="481">
        <v>0</v>
      </c>
      <c r="H330" s="482">
        <v>1.3999999999999999E-4</v>
      </c>
      <c r="I330" s="479">
        <v>0</v>
      </c>
      <c r="J330" s="481">
        <v>0</v>
      </c>
      <c r="K330" s="479">
        <v>0</v>
      </c>
      <c r="L330" s="482">
        <v>0</v>
      </c>
      <c r="M330" s="479">
        <v>0.23390900000000001</v>
      </c>
      <c r="N330" s="483">
        <v>1.9100000000000001E-4</v>
      </c>
      <c r="O330" s="484"/>
      <c r="P330" s="579">
        <v>12.484883</v>
      </c>
      <c r="Q330" s="580">
        <v>12.384931</v>
      </c>
      <c r="R330" s="581">
        <v>8.3025999999999989E-2</v>
      </c>
      <c r="S330" s="581">
        <v>0</v>
      </c>
      <c r="T330" s="581">
        <v>12.296353</v>
      </c>
      <c r="U330" s="582">
        <v>8.3894999999999997E-2</v>
      </c>
      <c r="V330" s="583">
        <v>0</v>
      </c>
      <c r="W330" s="584">
        <v>0</v>
      </c>
      <c r="X330" s="583">
        <v>0</v>
      </c>
      <c r="Y330" s="585">
        <v>0</v>
      </c>
      <c r="Z330" s="583">
        <v>7.2062000000000001E-2</v>
      </c>
      <c r="AA330" s="559">
        <v>6.2000000000000003E-5</v>
      </c>
      <c r="AB330" s="484"/>
    </row>
    <row r="331" spans="1:28" ht="12" thickBot="1">
      <c r="A331" s="490" t="s">
        <v>292</v>
      </c>
      <c r="B331" s="947"/>
      <c r="C331" s="491">
        <f t="shared" ref="C331:N331" si="78">+C324+C325+C326+C327+C328+C329+C330</f>
        <v>1707.7680650000002</v>
      </c>
      <c r="D331" s="492">
        <f t="shared" si="78"/>
        <v>1702.0767450000001</v>
      </c>
      <c r="E331" s="493">
        <f t="shared" si="78"/>
        <v>23.054369999999999</v>
      </c>
      <c r="F331" s="493">
        <f t="shared" si="78"/>
        <v>1.163225</v>
      </c>
      <c r="G331" s="493">
        <f t="shared" si="78"/>
        <v>1075.5833540000001</v>
      </c>
      <c r="H331" s="494">
        <f t="shared" si="78"/>
        <v>604.43659500000001</v>
      </c>
      <c r="I331" s="491">
        <f t="shared" si="78"/>
        <v>0</v>
      </c>
      <c r="J331" s="493">
        <f t="shared" si="78"/>
        <v>0</v>
      </c>
      <c r="K331" s="491">
        <f t="shared" si="78"/>
        <v>0</v>
      </c>
      <c r="L331" s="494">
        <f t="shared" si="78"/>
        <v>0</v>
      </c>
      <c r="M331" s="491">
        <f t="shared" si="78"/>
        <v>5.0136519999999996</v>
      </c>
      <c r="N331" s="493">
        <f t="shared" si="78"/>
        <v>1.7038000000000001E-2</v>
      </c>
      <c r="O331" s="495">
        <v>1198.2499759999998</v>
      </c>
      <c r="P331" s="491">
        <f t="shared" ref="P331:AA331" si="79">+P324+P325+P326+P327+P328+P329+P330</f>
        <v>1700.0068570000001</v>
      </c>
      <c r="Q331" s="492">
        <f t="shared" si="79"/>
        <v>1693.4532620000002</v>
      </c>
      <c r="R331" s="493">
        <f t="shared" si="79"/>
        <v>12.265282000000001</v>
      </c>
      <c r="S331" s="493">
        <f t="shared" si="79"/>
        <v>1.237266</v>
      </c>
      <c r="T331" s="493">
        <f t="shared" si="79"/>
        <v>1196.881999</v>
      </c>
      <c r="U331" s="494">
        <f t="shared" si="79"/>
        <v>483.65239599999995</v>
      </c>
      <c r="V331" s="491">
        <f t="shared" si="79"/>
        <v>0</v>
      </c>
      <c r="W331" s="493">
        <f t="shared" si="79"/>
        <v>0</v>
      </c>
      <c r="X331" s="491">
        <f t="shared" si="79"/>
        <v>0</v>
      </c>
      <c r="Y331" s="494">
        <f t="shared" si="79"/>
        <v>0</v>
      </c>
      <c r="Z331" s="491">
        <f t="shared" si="79"/>
        <v>0.88972700000000005</v>
      </c>
      <c r="AA331" s="493">
        <f t="shared" si="79"/>
        <v>7.9050000000000006E-3</v>
      </c>
      <c r="AB331" s="495">
        <v>1153.7750840000001</v>
      </c>
    </row>
    <row r="332" spans="1:28">
      <c r="A332" s="451" t="s">
        <v>535</v>
      </c>
      <c r="B332" s="945" t="s">
        <v>582</v>
      </c>
      <c r="C332" s="452">
        <v>1.0099999999999999E-4</v>
      </c>
      <c r="D332" s="453">
        <v>1.0099999999999999E-4</v>
      </c>
      <c r="E332" s="454">
        <v>0</v>
      </c>
      <c r="F332" s="454">
        <v>0</v>
      </c>
      <c r="G332" s="454">
        <v>0</v>
      </c>
      <c r="H332" s="455">
        <v>1.0099999999999999E-4</v>
      </c>
      <c r="I332" s="452">
        <v>0</v>
      </c>
      <c r="J332" s="454">
        <v>0</v>
      </c>
      <c r="K332" s="452">
        <v>0</v>
      </c>
      <c r="L332" s="455">
        <v>0</v>
      </c>
      <c r="M332" s="452">
        <v>0</v>
      </c>
      <c r="N332" s="456">
        <v>0</v>
      </c>
      <c r="O332" s="457"/>
      <c r="P332" s="564">
        <v>3.1539999999999997E-3</v>
      </c>
      <c r="Q332" s="565">
        <v>2.6369999999999996E-3</v>
      </c>
      <c r="R332" s="566">
        <v>0</v>
      </c>
      <c r="S332" s="566">
        <v>0</v>
      </c>
      <c r="T332" s="566">
        <v>0</v>
      </c>
      <c r="U332" s="567">
        <v>2.6369999999999996E-3</v>
      </c>
      <c r="V332" s="568">
        <v>0</v>
      </c>
      <c r="W332" s="569">
        <v>0</v>
      </c>
      <c r="X332" s="568">
        <v>0</v>
      </c>
      <c r="Y332" s="570">
        <v>0</v>
      </c>
      <c r="Z332" s="568">
        <v>0</v>
      </c>
      <c r="AA332" s="557">
        <v>0</v>
      </c>
      <c r="AB332" s="457"/>
    </row>
    <row r="333" spans="1:28">
      <c r="A333" s="463" t="s">
        <v>537</v>
      </c>
      <c r="B333" s="946"/>
      <c r="C333" s="464">
        <v>1.6455000000000001E-2</v>
      </c>
      <c r="D333" s="465">
        <v>1.6455000000000001E-2</v>
      </c>
      <c r="E333" s="466">
        <v>1.6455000000000001E-2</v>
      </c>
      <c r="F333" s="466">
        <v>0</v>
      </c>
      <c r="G333" s="466">
        <v>0</v>
      </c>
      <c r="H333" s="467">
        <v>0</v>
      </c>
      <c r="I333" s="464">
        <v>0</v>
      </c>
      <c r="J333" s="466">
        <v>0</v>
      </c>
      <c r="K333" s="464">
        <v>0</v>
      </c>
      <c r="L333" s="467">
        <v>0</v>
      </c>
      <c r="M333" s="464">
        <v>0</v>
      </c>
      <c r="N333" s="468">
        <v>0</v>
      </c>
      <c r="O333" s="469"/>
      <c r="P333" s="571">
        <v>0</v>
      </c>
      <c r="Q333" s="572">
        <v>0</v>
      </c>
      <c r="R333" s="573">
        <v>0</v>
      </c>
      <c r="S333" s="573">
        <v>0</v>
      </c>
      <c r="T333" s="573">
        <v>0</v>
      </c>
      <c r="U333" s="574">
        <v>0</v>
      </c>
      <c r="V333" s="575">
        <v>0</v>
      </c>
      <c r="W333" s="576">
        <v>0</v>
      </c>
      <c r="X333" s="575">
        <v>0</v>
      </c>
      <c r="Y333" s="577">
        <v>0</v>
      </c>
      <c r="Z333" s="575">
        <v>0</v>
      </c>
      <c r="AA333" s="558">
        <v>0</v>
      </c>
      <c r="AB333" s="469"/>
    </row>
    <row r="334" spans="1:28">
      <c r="A334" s="463" t="s">
        <v>538</v>
      </c>
      <c r="B334" s="946"/>
      <c r="C334" s="464">
        <v>0</v>
      </c>
      <c r="D334" s="465">
        <v>0</v>
      </c>
      <c r="E334" s="466">
        <v>0</v>
      </c>
      <c r="F334" s="466">
        <v>0</v>
      </c>
      <c r="G334" s="466">
        <v>0</v>
      </c>
      <c r="H334" s="467">
        <v>0</v>
      </c>
      <c r="I334" s="464">
        <v>0</v>
      </c>
      <c r="J334" s="475">
        <v>0</v>
      </c>
      <c r="K334" s="464">
        <v>0</v>
      </c>
      <c r="L334" s="475">
        <v>0</v>
      </c>
      <c r="M334" s="464">
        <v>0</v>
      </c>
      <c r="N334" s="468">
        <v>0</v>
      </c>
      <c r="O334" s="476"/>
      <c r="P334" s="571">
        <v>3.659977</v>
      </c>
      <c r="Q334" s="572">
        <v>3.6596980000000001</v>
      </c>
      <c r="R334" s="573">
        <v>8.9938000000000004E-2</v>
      </c>
      <c r="S334" s="573">
        <v>0</v>
      </c>
      <c r="T334" s="573">
        <v>0</v>
      </c>
      <c r="U334" s="574">
        <v>3.56976</v>
      </c>
      <c r="V334" s="575">
        <v>0</v>
      </c>
      <c r="W334" s="578">
        <v>0</v>
      </c>
      <c r="X334" s="575">
        <v>0</v>
      </c>
      <c r="Y334" s="578">
        <v>0</v>
      </c>
      <c r="Z334" s="575">
        <v>0</v>
      </c>
      <c r="AA334" s="558">
        <v>0</v>
      </c>
      <c r="AB334" s="476"/>
    </row>
    <row r="335" spans="1:28">
      <c r="A335" s="463" t="s">
        <v>539</v>
      </c>
      <c r="B335" s="946"/>
      <c r="C335" s="464">
        <v>198.40103300000001</v>
      </c>
      <c r="D335" s="465">
        <v>198.390942</v>
      </c>
      <c r="E335" s="466">
        <v>8.8063000000000002E-2</v>
      </c>
      <c r="F335" s="466">
        <v>0</v>
      </c>
      <c r="G335" s="466">
        <v>0</v>
      </c>
      <c r="H335" s="467">
        <v>198.30287899999999</v>
      </c>
      <c r="I335" s="464">
        <v>0</v>
      </c>
      <c r="J335" s="466">
        <v>0</v>
      </c>
      <c r="K335" s="464">
        <v>0</v>
      </c>
      <c r="L335" s="467">
        <v>0</v>
      </c>
      <c r="M335" s="464">
        <v>9.9999999999999995E-7</v>
      </c>
      <c r="N335" s="468">
        <v>0</v>
      </c>
      <c r="O335" s="469"/>
      <c r="P335" s="571">
        <v>795.61615799999993</v>
      </c>
      <c r="Q335" s="572">
        <v>795.55709200000001</v>
      </c>
      <c r="R335" s="573">
        <v>9.9789999999999992</v>
      </c>
      <c r="S335" s="573">
        <v>0</v>
      </c>
      <c r="T335" s="573">
        <v>19.958307999999999</v>
      </c>
      <c r="U335" s="574">
        <v>765.61978399999998</v>
      </c>
      <c r="V335" s="575">
        <v>0</v>
      </c>
      <c r="W335" s="576">
        <v>0</v>
      </c>
      <c r="X335" s="575">
        <v>0</v>
      </c>
      <c r="Y335" s="577">
        <v>0</v>
      </c>
      <c r="Z335" s="575">
        <v>3.9999999999999998E-6</v>
      </c>
      <c r="AA335" s="558">
        <v>0</v>
      </c>
      <c r="AB335" s="469"/>
    </row>
    <row r="336" spans="1:28">
      <c r="A336" s="463" t="s">
        <v>540</v>
      </c>
      <c r="B336" s="946"/>
      <c r="C336" s="464">
        <v>3411.2762199999997</v>
      </c>
      <c r="D336" s="465">
        <v>3411.020677</v>
      </c>
      <c r="E336" s="466">
        <v>0.25582899999999997</v>
      </c>
      <c r="F336" s="466">
        <v>0</v>
      </c>
      <c r="G336" s="466">
        <v>0</v>
      </c>
      <c r="H336" s="467">
        <v>3410.7648479999998</v>
      </c>
      <c r="I336" s="464">
        <v>118.83408300000001</v>
      </c>
      <c r="J336" s="466">
        <v>2800</v>
      </c>
      <c r="K336" s="464">
        <v>0</v>
      </c>
      <c r="L336" s="467">
        <v>0</v>
      </c>
      <c r="M336" s="464">
        <v>6.9999999999999999E-6</v>
      </c>
      <c r="N336" s="468">
        <v>0</v>
      </c>
      <c r="O336" s="469"/>
      <c r="P336" s="571">
        <v>2855.8739150000001</v>
      </c>
      <c r="Q336" s="572">
        <v>2855.6513450000002</v>
      </c>
      <c r="R336" s="573">
        <v>0</v>
      </c>
      <c r="S336" s="573">
        <v>0</v>
      </c>
      <c r="T336" s="573">
        <v>0</v>
      </c>
      <c r="U336" s="574">
        <v>2855.6513450000002</v>
      </c>
      <c r="V336" s="575">
        <v>38.660079000000003</v>
      </c>
      <c r="W336" s="576">
        <v>2800</v>
      </c>
      <c r="X336" s="575">
        <v>0</v>
      </c>
      <c r="Y336" s="577">
        <v>0</v>
      </c>
      <c r="Z336" s="575">
        <v>0</v>
      </c>
      <c r="AA336" s="558">
        <v>0</v>
      </c>
      <c r="AB336" s="469"/>
    </row>
    <row r="337" spans="1:28">
      <c r="A337" s="463" t="s">
        <v>541</v>
      </c>
      <c r="B337" s="946"/>
      <c r="C337" s="464">
        <v>542.27234199999998</v>
      </c>
      <c r="D337" s="465">
        <v>542.13003600000002</v>
      </c>
      <c r="E337" s="466">
        <v>0.67919200000000002</v>
      </c>
      <c r="F337" s="466">
        <v>0</v>
      </c>
      <c r="G337" s="466">
        <v>20.007458</v>
      </c>
      <c r="H337" s="467">
        <v>521.44338600000003</v>
      </c>
      <c r="I337" s="464">
        <v>0</v>
      </c>
      <c r="J337" s="466">
        <v>0</v>
      </c>
      <c r="K337" s="464">
        <v>0</v>
      </c>
      <c r="L337" s="467">
        <v>0</v>
      </c>
      <c r="M337" s="464">
        <v>194.604266</v>
      </c>
      <c r="N337" s="468">
        <v>9.41E-4</v>
      </c>
      <c r="O337" s="469"/>
      <c r="P337" s="571">
        <v>897.48509500000011</v>
      </c>
      <c r="Q337" s="572">
        <v>897.30288800000005</v>
      </c>
      <c r="R337" s="573">
        <v>49.059750999999999</v>
      </c>
      <c r="S337" s="573">
        <v>0</v>
      </c>
      <c r="T337" s="573">
        <v>289.91482999999999</v>
      </c>
      <c r="U337" s="574">
        <v>558.328307</v>
      </c>
      <c r="V337" s="575">
        <v>0</v>
      </c>
      <c r="W337" s="576">
        <v>0</v>
      </c>
      <c r="X337" s="575">
        <v>0</v>
      </c>
      <c r="Y337" s="577">
        <v>0</v>
      </c>
      <c r="Z337" s="575">
        <v>160.978657</v>
      </c>
      <c r="AA337" s="558">
        <v>1.7684000000000002E-2</v>
      </c>
      <c r="AB337" s="469"/>
    </row>
    <row r="338" spans="1:28">
      <c r="A338" s="478" t="s">
        <v>542</v>
      </c>
      <c r="B338" s="946"/>
      <c r="C338" s="479">
        <v>334.58842400000003</v>
      </c>
      <c r="D338" s="480">
        <v>334.57007099999998</v>
      </c>
      <c r="E338" s="481">
        <v>0</v>
      </c>
      <c r="F338" s="481">
        <v>0</v>
      </c>
      <c r="G338" s="481">
        <v>82.143762999999993</v>
      </c>
      <c r="H338" s="482">
        <v>252.42630800000001</v>
      </c>
      <c r="I338" s="479">
        <v>0</v>
      </c>
      <c r="J338" s="481">
        <v>0</v>
      </c>
      <c r="K338" s="479">
        <v>0</v>
      </c>
      <c r="L338" s="482">
        <v>0</v>
      </c>
      <c r="M338" s="479">
        <v>486.62467800000002</v>
      </c>
      <c r="N338" s="483">
        <v>5.64E-3</v>
      </c>
      <c r="O338" s="484"/>
      <c r="P338" s="579">
        <v>461.63726800000001</v>
      </c>
      <c r="Q338" s="580">
        <v>461.50474499999996</v>
      </c>
      <c r="R338" s="581">
        <v>0.11328299999999999</v>
      </c>
      <c r="S338" s="581">
        <v>0</v>
      </c>
      <c r="T338" s="581">
        <v>181.23458399999998</v>
      </c>
      <c r="U338" s="582">
        <v>280.15687800000001</v>
      </c>
      <c r="V338" s="583">
        <v>0</v>
      </c>
      <c r="W338" s="584">
        <v>0</v>
      </c>
      <c r="X338" s="583">
        <v>0</v>
      </c>
      <c r="Y338" s="585">
        <v>0</v>
      </c>
      <c r="Z338" s="583">
        <v>445.969336</v>
      </c>
      <c r="AA338" s="559">
        <v>0.15113099999999999</v>
      </c>
      <c r="AB338" s="484"/>
    </row>
    <row r="339" spans="1:28" ht="12" thickBot="1">
      <c r="A339" s="490" t="s">
        <v>292</v>
      </c>
      <c r="B339" s="947"/>
      <c r="C339" s="491">
        <f t="shared" ref="C339:N339" si="80">+C332+C333+C334+C335+C336+C337+C338</f>
        <v>4486.5545750000001</v>
      </c>
      <c r="D339" s="492">
        <f t="shared" si="80"/>
        <v>4486.1282819999997</v>
      </c>
      <c r="E339" s="493">
        <f t="shared" si="80"/>
        <v>1.039539</v>
      </c>
      <c r="F339" s="493">
        <f t="shared" si="80"/>
        <v>0</v>
      </c>
      <c r="G339" s="493">
        <f t="shared" si="80"/>
        <v>102.15122099999999</v>
      </c>
      <c r="H339" s="494">
        <f t="shared" si="80"/>
        <v>4382.9375220000002</v>
      </c>
      <c r="I339" s="491">
        <f t="shared" si="80"/>
        <v>118.83408300000001</v>
      </c>
      <c r="J339" s="493">
        <f t="shared" si="80"/>
        <v>2800</v>
      </c>
      <c r="K339" s="491">
        <f t="shared" si="80"/>
        <v>0</v>
      </c>
      <c r="L339" s="494">
        <f t="shared" si="80"/>
        <v>0</v>
      </c>
      <c r="M339" s="491">
        <f t="shared" si="80"/>
        <v>681.22895200000005</v>
      </c>
      <c r="N339" s="493">
        <f t="shared" si="80"/>
        <v>6.581E-3</v>
      </c>
      <c r="O339" s="495">
        <v>257.04091299999999</v>
      </c>
      <c r="P339" s="491">
        <f t="shared" ref="P339:AA339" si="81">+P332+P333+P334+P335+P336+P337+P338</f>
        <v>5014.2755670000006</v>
      </c>
      <c r="Q339" s="492">
        <f t="shared" si="81"/>
        <v>5013.6784050000006</v>
      </c>
      <c r="R339" s="493">
        <f t="shared" si="81"/>
        <v>59.241971999999997</v>
      </c>
      <c r="S339" s="493">
        <f t="shared" si="81"/>
        <v>0</v>
      </c>
      <c r="T339" s="493">
        <f t="shared" si="81"/>
        <v>491.10772199999997</v>
      </c>
      <c r="U339" s="494">
        <f t="shared" si="81"/>
        <v>4463.3287110000001</v>
      </c>
      <c r="V339" s="491">
        <f t="shared" si="81"/>
        <v>38.660079000000003</v>
      </c>
      <c r="W339" s="493">
        <f t="shared" si="81"/>
        <v>2800</v>
      </c>
      <c r="X339" s="491">
        <f t="shared" si="81"/>
        <v>0</v>
      </c>
      <c r="Y339" s="494">
        <f t="shared" si="81"/>
        <v>0</v>
      </c>
      <c r="Z339" s="491">
        <f t="shared" si="81"/>
        <v>606.94799699999999</v>
      </c>
      <c r="AA339" s="493">
        <f t="shared" si="81"/>
        <v>0.16881499999999999</v>
      </c>
      <c r="AB339" s="495">
        <v>292.24501999999995</v>
      </c>
    </row>
    <row r="340" spans="1:28" ht="11.25" customHeight="1">
      <c r="A340" s="451" t="s">
        <v>535</v>
      </c>
      <c r="B340" s="945" t="s">
        <v>583</v>
      </c>
      <c r="C340" s="452">
        <v>15.615035000000001</v>
      </c>
      <c r="D340" s="453">
        <v>15.598715</v>
      </c>
      <c r="E340" s="454">
        <v>3.1748999999999999E-2</v>
      </c>
      <c r="F340" s="454">
        <v>0</v>
      </c>
      <c r="G340" s="454">
        <v>15.541500000000001</v>
      </c>
      <c r="H340" s="455">
        <v>2.5464999999999998E-2</v>
      </c>
      <c r="I340" s="452">
        <v>0</v>
      </c>
      <c r="J340" s="454">
        <v>0</v>
      </c>
      <c r="K340" s="452">
        <v>0</v>
      </c>
      <c r="L340" s="455">
        <v>0</v>
      </c>
      <c r="M340" s="452">
        <v>0.50961199999999995</v>
      </c>
      <c r="N340" s="456">
        <v>0</v>
      </c>
      <c r="O340" s="457"/>
      <c r="P340" s="564">
        <v>121.959081</v>
      </c>
      <c r="Q340" s="565">
        <v>121.94158800000001</v>
      </c>
      <c r="R340" s="566">
        <v>2.0000000000000002E-5</v>
      </c>
      <c r="S340" s="566">
        <v>0</v>
      </c>
      <c r="T340" s="566">
        <v>121.941248</v>
      </c>
      <c r="U340" s="567">
        <v>3.2000000000000003E-4</v>
      </c>
      <c r="V340" s="568">
        <v>0</v>
      </c>
      <c r="W340" s="569">
        <v>0</v>
      </c>
      <c r="X340" s="568">
        <v>0</v>
      </c>
      <c r="Y340" s="570">
        <v>0</v>
      </c>
      <c r="Z340" s="568">
        <v>0.50961199999999995</v>
      </c>
      <c r="AA340" s="557">
        <v>0</v>
      </c>
      <c r="AB340" s="457"/>
    </row>
    <row r="341" spans="1:28">
      <c r="A341" s="463" t="s">
        <v>537</v>
      </c>
      <c r="B341" s="946"/>
      <c r="C341" s="464">
        <v>0</v>
      </c>
      <c r="D341" s="465">
        <v>0</v>
      </c>
      <c r="E341" s="466">
        <v>0</v>
      </c>
      <c r="F341" s="466">
        <v>0</v>
      </c>
      <c r="G341" s="466">
        <v>0</v>
      </c>
      <c r="H341" s="467">
        <v>0</v>
      </c>
      <c r="I341" s="464">
        <v>0</v>
      </c>
      <c r="J341" s="466">
        <v>0</v>
      </c>
      <c r="K341" s="464">
        <v>0</v>
      </c>
      <c r="L341" s="467">
        <v>0</v>
      </c>
      <c r="M341" s="464">
        <v>0</v>
      </c>
      <c r="N341" s="468">
        <v>0</v>
      </c>
      <c r="O341" s="469"/>
      <c r="P341" s="571">
        <v>0</v>
      </c>
      <c r="Q341" s="572">
        <v>0</v>
      </c>
      <c r="R341" s="573">
        <v>0</v>
      </c>
      <c r="S341" s="573">
        <v>0</v>
      </c>
      <c r="T341" s="573">
        <v>0</v>
      </c>
      <c r="U341" s="574">
        <v>0</v>
      </c>
      <c r="V341" s="575">
        <v>0</v>
      </c>
      <c r="W341" s="576">
        <v>0</v>
      </c>
      <c r="X341" s="575">
        <v>0</v>
      </c>
      <c r="Y341" s="577">
        <v>0</v>
      </c>
      <c r="Z341" s="575">
        <v>0</v>
      </c>
      <c r="AA341" s="558">
        <v>0</v>
      </c>
      <c r="AB341" s="469"/>
    </row>
    <row r="342" spans="1:28">
      <c r="A342" s="463" t="s">
        <v>538</v>
      </c>
      <c r="B342" s="946"/>
      <c r="C342" s="464">
        <v>0</v>
      </c>
      <c r="D342" s="465">
        <v>0</v>
      </c>
      <c r="E342" s="466">
        <v>0</v>
      </c>
      <c r="F342" s="466">
        <v>0</v>
      </c>
      <c r="G342" s="466">
        <v>0</v>
      </c>
      <c r="H342" s="467">
        <v>0</v>
      </c>
      <c r="I342" s="464">
        <v>0</v>
      </c>
      <c r="J342" s="475">
        <v>0</v>
      </c>
      <c r="K342" s="464">
        <v>0</v>
      </c>
      <c r="L342" s="475">
        <v>0</v>
      </c>
      <c r="M342" s="464">
        <v>0</v>
      </c>
      <c r="N342" s="468">
        <v>0</v>
      </c>
      <c r="O342" s="476"/>
      <c r="P342" s="571">
        <v>4.0736000000000001E-2</v>
      </c>
      <c r="Q342" s="572">
        <v>4.0736000000000001E-2</v>
      </c>
      <c r="R342" s="573">
        <v>4.0736000000000001E-2</v>
      </c>
      <c r="S342" s="573">
        <v>0</v>
      </c>
      <c r="T342" s="573">
        <v>0</v>
      </c>
      <c r="U342" s="574">
        <v>0</v>
      </c>
      <c r="V342" s="575">
        <v>0</v>
      </c>
      <c r="W342" s="578">
        <v>0</v>
      </c>
      <c r="X342" s="575">
        <v>0</v>
      </c>
      <c r="Y342" s="578">
        <v>0</v>
      </c>
      <c r="Z342" s="575">
        <v>0</v>
      </c>
      <c r="AA342" s="558">
        <v>0</v>
      </c>
      <c r="AB342" s="476"/>
    </row>
    <row r="343" spans="1:28">
      <c r="A343" s="463" t="s">
        <v>539</v>
      </c>
      <c r="B343" s="946"/>
      <c r="C343" s="464">
        <v>3.4381720000000002</v>
      </c>
      <c r="D343" s="465">
        <v>3.4371310000000004</v>
      </c>
      <c r="E343" s="466">
        <v>9.6412999999999999E-2</v>
      </c>
      <c r="F343" s="466">
        <v>0</v>
      </c>
      <c r="G343" s="466">
        <v>0</v>
      </c>
      <c r="H343" s="467">
        <v>3.3407179999999999</v>
      </c>
      <c r="I343" s="464">
        <v>0</v>
      </c>
      <c r="J343" s="466">
        <v>0</v>
      </c>
      <c r="K343" s="464">
        <v>0</v>
      </c>
      <c r="L343" s="467">
        <v>0</v>
      </c>
      <c r="M343" s="464">
        <v>0</v>
      </c>
      <c r="N343" s="468">
        <v>0</v>
      </c>
      <c r="O343" s="469"/>
      <c r="P343" s="571">
        <v>9.6079380000000008</v>
      </c>
      <c r="Q343" s="572">
        <v>9.6020269999999996</v>
      </c>
      <c r="R343" s="573">
        <v>6.6699999999999995E-4</v>
      </c>
      <c r="S343" s="573">
        <v>0</v>
      </c>
      <c r="T343" s="573">
        <v>8.9322060000000008</v>
      </c>
      <c r="U343" s="574">
        <v>0.66915400000000003</v>
      </c>
      <c r="V343" s="575">
        <v>0</v>
      </c>
      <c r="W343" s="576">
        <v>0</v>
      </c>
      <c r="X343" s="575">
        <v>0</v>
      </c>
      <c r="Y343" s="577">
        <v>0</v>
      </c>
      <c r="Z343" s="575">
        <v>0</v>
      </c>
      <c r="AA343" s="558">
        <v>0</v>
      </c>
      <c r="AB343" s="469"/>
    </row>
    <row r="344" spans="1:28">
      <c r="A344" s="463" t="s">
        <v>540</v>
      </c>
      <c r="B344" s="946"/>
      <c r="C344" s="464">
        <v>95.79351299999999</v>
      </c>
      <c r="D344" s="465">
        <v>95.764205999999987</v>
      </c>
      <c r="E344" s="466">
        <v>1.9009999999999999E-3</v>
      </c>
      <c r="F344" s="466">
        <v>0</v>
      </c>
      <c r="G344" s="466">
        <v>0</v>
      </c>
      <c r="H344" s="467">
        <v>95.762304999999998</v>
      </c>
      <c r="I344" s="464">
        <v>0</v>
      </c>
      <c r="J344" s="466">
        <v>0</v>
      </c>
      <c r="K344" s="464">
        <v>0</v>
      </c>
      <c r="L344" s="467">
        <v>0</v>
      </c>
      <c r="M344" s="464">
        <v>0</v>
      </c>
      <c r="N344" s="468">
        <v>0</v>
      </c>
      <c r="O344" s="469"/>
      <c r="P344" s="571">
        <v>234.07623800000002</v>
      </c>
      <c r="Q344" s="572">
        <v>233.96862100000001</v>
      </c>
      <c r="R344" s="573">
        <v>17.147532999999999</v>
      </c>
      <c r="S344" s="573">
        <v>0</v>
      </c>
      <c r="T344" s="573">
        <v>10.209655</v>
      </c>
      <c r="U344" s="574">
        <v>206.61143299999998</v>
      </c>
      <c r="V344" s="575">
        <v>0</v>
      </c>
      <c r="W344" s="576">
        <v>0</v>
      </c>
      <c r="X344" s="575">
        <v>0</v>
      </c>
      <c r="Y344" s="577">
        <v>0</v>
      </c>
      <c r="Z344" s="575">
        <v>0</v>
      </c>
      <c r="AA344" s="558">
        <v>0</v>
      </c>
      <c r="AB344" s="469"/>
    </row>
    <row r="345" spans="1:28">
      <c r="A345" s="463" t="s">
        <v>541</v>
      </c>
      <c r="B345" s="946"/>
      <c r="C345" s="464">
        <v>647.14768100000003</v>
      </c>
      <c r="D345" s="465">
        <v>646.49084900000003</v>
      </c>
      <c r="E345" s="466">
        <v>34.173136999999997</v>
      </c>
      <c r="F345" s="466">
        <v>0</v>
      </c>
      <c r="G345" s="466">
        <v>192.20467500000001</v>
      </c>
      <c r="H345" s="467">
        <v>420.17187199999995</v>
      </c>
      <c r="I345" s="464">
        <v>0</v>
      </c>
      <c r="J345" s="466">
        <v>0</v>
      </c>
      <c r="K345" s="464">
        <v>0</v>
      </c>
      <c r="L345" s="467">
        <v>0</v>
      </c>
      <c r="M345" s="464">
        <v>0</v>
      </c>
      <c r="N345" s="468">
        <v>0</v>
      </c>
      <c r="O345" s="469"/>
      <c r="P345" s="571">
        <v>518.66267800000003</v>
      </c>
      <c r="Q345" s="572">
        <v>510.65069799999998</v>
      </c>
      <c r="R345" s="573">
        <v>7.7005750000000006</v>
      </c>
      <c r="S345" s="573">
        <v>0</v>
      </c>
      <c r="T345" s="573">
        <v>202.11602299999998</v>
      </c>
      <c r="U345" s="574">
        <v>308.51320900000002</v>
      </c>
      <c r="V345" s="575">
        <v>0</v>
      </c>
      <c r="W345" s="576">
        <v>0</v>
      </c>
      <c r="X345" s="575">
        <v>0</v>
      </c>
      <c r="Y345" s="577">
        <v>0</v>
      </c>
      <c r="Z345" s="575">
        <v>0</v>
      </c>
      <c r="AA345" s="558">
        <v>0</v>
      </c>
      <c r="AB345" s="469"/>
    </row>
    <row r="346" spans="1:28">
      <c r="A346" s="478" t="s">
        <v>542</v>
      </c>
      <c r="B346" s="946"/>
      <c r="C346" s="479">
        <v>217.44033000000005</v>
      </c>
      <c r="D346" s="480">
        <v>216.62849300000002</v>
      </c>
      <c r="E346" s="481">
        <v>12.550235000000001</v>
      </c>
      <c r="F346" s="481">
        <v>0</v>
      </c>
      <c r="G346" s="481">
        <v>201.53126500000002</v>
      </c>
      <c r="H346" s="482">
        <v>2.631923</v>
      </c>
      <c r="I346" s="479">
        <v>3.849E-3</v>
      </c>
      <c r="J346" s="481">
        <v>2.777425</v>
      </c>
      <c r="K346" s="479">
        <v>0</v>
      </c>
      <c r="L346" s="482">
        <v>0</v>
      </c>
      <c r="M346" s="479">
        <v>0</v>
      </c>
      <c r="N346" s="483">
        <v>0</v>
      </c>
      <c r="O346" s="484"/>
      <c r="P346" s="579">
        <v>299.484038</v>
      </c>
      <c r="Q346" s="580">
        <v>297.76401099999998</v>
      </c>
      <c r="R346" s="581">
        <v>1.390862</v>
      </c>
      <c r="S346" s="581">
        <v>0</v>
      </c>
      <c r="T346" s="581">
        <v>294.589022</v>
      </c>
      <c r="U346" s="582">
        <v>2.6753710000000002</v>
      </c>
      <c r="V346" s="583">
        <v>2.0236000000000001E-2</v>
      </c>
      <c r="W346" s="584">
        <v>2.7885520000000001</v>
      </c>
      <c r="X346" s="583">
        <v>0</v>
      </c>
      <c r="Y346" s="585">
        <v>0</v>
      </c>
      <c r="Z346" s="583">
        <v>0</v>
      </c>
      <c r="AA346" s="559">
        <v>0</v>
      </c>
      <c r="AB346" s="484"/>
    </row>
    <row r="347" spans="1:28" ht="12" thickBot="1">
      <c r="A347" s="490" t="s">
        <v>292</v>
      </c>
      <c r="B347" s="947"/>
      <c r="C347" s="491">
        <f t="shared" ref="C347:N347" si="82">+C340+C341+C342+C343+C344+C345+C346</f>
        <v>979.43473100000006</v>
      </c>
      <c r="D347" s="492">
        <f t="shared" si="82"/>
        <v>977.91939400000012</v>
      </c>
      <c r="E347" s="493">
        <f t="shared" si="82"/>
        <v>46.853434999999998</v>
      </c>
      <c r="F347" s="493">
        <f t="shared" si="82"/>
        <v>0</v>
      </c>
      <c r="G347" s="493">
        <f t="shared" si="82"/>
        <v>409.27744000000007</v>
      </c>
      <c r="H347" s="494">
        <f t="shared" si="82"/>
        <v>521.93228299999998</v>
      </c>
      <c r="I347" s="491">
        <f t="shared" si="82"/>
        <v>3.849E-3</v>
      </c>
      <c r="J347" s="493">
        <f t="shared" si="82"/>
        <v>2.777425</v>
      </c>
      <c r="K347" s="491">
        <f t="shared" si="82"/>
        <v>0</v>
      </c>
      <c r="L347" s="494">
        <f t="shared" si="82"/>
        <v>0</v>
      </c>
      <c r="M347" s="491">
        <f t="shared" si="82"/>
        <v>0.50961199999999995</v>
      </c>
      <c r="N347" s="493">
        <f t="shared" si="82"/>
        <v>0</v>
      </c>
      <c r="O347" s="495">
        <v>470.90279299999992</v>
      </c>
      <c r="P347" s="491">
        <f t="shared" ref="P347:AA347" si="83">+P340+P341+P342+P343+P344+P345+P346</f>
        <v>1183.8307090000001</v>
      </c>
      <c r="Q347" s="492">
        <f t="shared" si="83"/>
        <v>1173.9676810000001</v>
      </c>
      <c r="R347" s="493">
        <f t="shared" si="83"/>
        <v>26.280393</v>
      </c>
      <c r="S347" s="493">
        <f t="shared" si="83"/>
        <v>0</v>
      </c>
      <c r="T347" s="493">
        <f t="shared" si="83"/>
        <v>637.78815399999996</v>
      </c>
      <c r="U347" s="494">
        <f t="shared" si="83"/>
        <v>518.46948700000007</v>
      </c>
      <c r="V347" s="491">
        <f t="shared" si="83"/>
        <v>2.0236000000000001E-2</v>
      </c>
      <c r="W347" s="493">
        <f t="shared" si="83"/>
        <v>2.7885520000000001</v>
      </c>
      <c r="X347" s="491">
        <f t="shared" si="83"/>
        <v>0</v>
      </c>
      <c r="Y347" s="494">
        <f t="shared" si="83"/>
        <v>0</v>
      </c>
      <c r="Z347" s="491">
        <f t="shared" si="83"/>
        <v>0.50961199999999995</v>
      </c>
      <c r="AA347" s="493">
        <f t="shared" si="83"/>
        <v>0</v>
      </c>
      <c r="AB347" s="495">
        <v>530.05353000000002</v>
      </c>
    </row>
    <row r="348" spans="1:28">
      <c r="A348" s="451" t="s">
        <v>535</v>
      </c>
      <c r="B348" s="945" t="s">
        <v>584</v>
      </c>
      <c r="C348" s="452">
        <v>12.105544999999999</v>
      </c>
      <c r="D348" s="453">
        <v>2.3857079999999997</v>
      </c>
      <c r="E348" s="454">
        <v>0</v>
      </c>
      <c r="F348" s="454">
        <v>0</v>
      </c>
      <c r="G348" s="454">
        <v>0</v>
      </c>
      <c r="H348" s="455">
        <v>2.3857079999999997</v>
      </c>
      <c r="I348" s="452">
        <v>0</v>
      </c>
      <c r="J348" s="454">
        <v>0</v>
      </c>
      <c r="K348" s="452">
        <v>0</v>
      </c>
      <c r="L348" s="455">
        <v>0</v>
      </c>
      <c r="M348" s="452">
        <v>0.18463099999999999</v>
      </c>
      <c r="N348" s="456">
        <v>0.14969399999999999</v>
      </c>
      <c r="O348" s="457"/>
      <c r="P348" s="564">
        <v>2027.430331</v>
      </c>
      <c r="Q348" s="565">
        <v>2014.4039209999999</v>
      </c>
      <c r="R348" s="566">
        <v>0</v>
      </c>
      <c r="S348" s="566">
        <v>0</v>
      </c>
      <c r="T348" s="566">
        <v>1710.1162220000001</v>
      </c>
      <c r="U348" s="567">
        <v>304.28769799999998</v>
      </c>
      <c r="V348" s="568">
        <v>0</v>
      </c>
      <c r="W348" s="569">
        <v>0</v>
      </c>
      <c r="X348" s="568">
        <v>0</v>
      </c>
      <c r="Y348" s="570">
        <v>0</v>
      </c>
      <c r="Z348" s="568">
        <v>103.38157000000001</v>
      </c>
      <c r="AA348" s="557">
        <v>0.21812100000000001</v>
      </c>
      <c r="AB348" s="457"/>
    </row>
    <row r="349" spans="1:28">
      <c r="A349" s="463" t="s">
        <v>537</v>
      </c>
      <c r="B349" s="946"/>
      <c r="C349" s="464">
        <v>64.769590999999991</v>
      </c>
      <c r="D349" s="465">
        <v>64.587996000000004</v>
      </c>
      <c r="E349" s="466">
        <v>0</v>
      </c>
      <c r="F349" s="466">
        <v>0</v>
      </c>
      <c r="G349" s="466">
        <v>0</v>
      </c>
      <c r="H349" s="467">
        <v>64.587996000000004</v>
      </c>
      <c r="I349" s="464">
        <v>0</v>
      </c>
      <c r="J349" s="466">
        <v>0</v>
      </c>
      <c r="K349" s="464">
        <v>0</v>
      </c>
      <c r="L349" s="467">
        <v>0</v>
      </c>
      <c r="M349" s="464">
        <v>32.597180000000002</v>
      </c>
      <c r="N349" s="468">
        <v>3.5770999999999997E-2</v>
      </c>
      <c r="O349" s="469"/>
      <c r="P349" s="571">
        <v>3.796389</v>
      </c>
      <c r="Q349" s="572">
        <v>1.0597760000000001</v>
      </c>
      <c r="R349" s="573">
        <v>1.0572E-2</v>
      </c>
      <c r="S349" s="573">
        <v>0</v>
      </c>
      <c r="T349" s="573">
        <v>0</v>
      </c>
      <c r="U349" s="574">
        <v>1.049204</v>
      </c>
      <c r="V349" s="575">
        <v>0</v>
      </c>
      <c r="W349" s="576">
        <v>0</v>
      </c>
      <c r="X349" s="575">
        <v>0</v>
      </c>
      <c r="Y349" s="577">
        <v>0</v>
      </c>
      <c r="Z349" s="575">
        <v>0</v>
      </c>
      <c r="AA349" s="558">
        <v>0</v>
      </c>
      <c r="AB349" s="469"/>
    </row>
    <row r="350" spans="1:28">
      <c r="A350" s="463" t="s">
        <v>538</v>
      </c>
      <c r="B350" s="946"/>
      <c r="C350" s="464">
        <v>15.569651</v>
      </c>
      <c r="D350" s="465">
        <v>15.569541000000001</v>
      </c>
      <c r="E350" s="466">
        <v>0.115152</v>
      </c>
      <c r="F350" s="466">
        <v>0</v>
      </c>
      <c r="G350" s="466">
        <v>0</v>
      </c>
      <c r="H350" s="467">
        <v>15.454389000000001</v>
      </c>
      <c r="I350" s="464">
        <v>0</v>
      </c>
      <c r="J350" s="475">
        <v>0</v>
      </c>
      <c r="K350" s="464">
        <v>0</v>
      </c>
      <c r="L350" s="475">
        <v>0</v>
      </c>
      <c r="M350" s="464">
        <v>0</v>
      </c>
      <c r="N350" s="468">
        <v>0</v>
      </c>
      <c r="O350" s="476"/>
      <c r="P350" s="571">
        <v>19.219282999999997</v>
      </c>
      <c r="Q350" s="572">
        <v>19.210383</v>
      </c>
      <c r="R350" s="573">
        <v>0.22195700000000002</v>
      </c>
      <c r="S350" s="573">
        <v>0</v>
      </c>
      <c r="T350" s="573">
        <v>0</v>
      </c>
      <c r="U350" s="574">
        <v>18.988426</v>
      </c>
      <c r="V350" s="575">
        <v>0</v>
      </c>
      <c r="W350" s="578">
        <v>0</v>
      </c>
      <c r="X350" s="575">
        <v>0</v>
      </c>
      <c r="Y350" s="578">
        <v>0</v>
      </c>
      <c r="Z350" s="575">
        <v>0</v>
      </c>
      <c r="AA350" s="558">
        <v>0</v>
      </c>
      <c r="AB350" s="476"/>
    </row>
    <row r="351" spans="1:28">
      <c r="A351" s="463" t="s">
        <v>539</v>
      </c>
      <c r="B351" s="946"/>
      <c r="C351" s="464">
        <v>43.487195999999997</v>
      </c>
      <c r="D351" s="465">
        <v>43.470220999999995</v>
      </c>
      <c r="E351" s="466">
        <v>0.12859200000000001</v>
      </c>
      <c r="F351" s="466">
        <v>0</v>
      </c>
      <c r="G351" s="466">
        <v>0</v>
      </c>
      <c r="H351" s="467">
        <v>43.341628999999998</v>
      </c>
      <c r="I351" s="464">
        <v>0</v>
      </c>
      <c r="J351" s="466">
        <v>0</v>
      </c>
      <c r="K351" s="464">
        <v>0</v>
      </c>
      <c r="L351" s="467">
        <v>0</v>
      </c>
      <c r="M351" s="464">
        <v>0</v>
      </c>
      <c r="N351" s="468">
        <v>0</v>
      </c>
      <c r="O351" s="469"/>
      <c r="P351" s="571">
        <v>45.376553000000001</v>
      </c>
      <c r="Q351" s="572">
        <v>45.376494000000001</v>
      </c>
      <c r="R351" s="573">
        <v>0</v>
      </c>
      <c r="S351" s="573">
        <v>0</v>
      </c>
      <c r="T351" s="573">
        <v>0</v>
      </c>
      <c r="U351" s="574">
        <v>45.376494000000001</v>
      </c>
      <c r="V351" s="575">
        <v>0</v>
      </c>
      <c r="W351" s="576">
        <v>0</v>
      </c>
      <c r="X351" s="575">
        <v>0</v>
      </c>
      <c r="Y351" s="577">
        <v>0</v>
      </c>
      <c r="Z351" s="575">
        <v>9.9999999999999995E-7</v>
      </c>
      <c r="AA351" s="558">
        <v>0</v>
      </c>
      <c r="AB351" s="469"/>
    </row>
    <row r="352" spans="1:28">
      <c r="A352" s="463" t="s">
        <v>540</v>
      </c>
      <c r="B352" s="946"/>
      <c r="C352" s="464">
        <v>54.311185999999999</v>
      </c>
      <c r="D352" s="465">
        <v>54.172454000000002</v>
      </c>
      <c r="E352" s="466">
        <v>0.12945100000000001</v>
      </c>
      <c r="F352" s="466">
        <v>0</v>
      </c>
      <c r="G352" s="466">
        <v>9.4688149999999993</v>
      </c>
      <c r="H352" s="467">
        <v>44.693683</v>
      </c>
      <c r="I352" s="464">
        <v>0</v>
      </c>
      <c r="J352" s="466">
        <v>0</v>
      </c>
      <c r="K352" s="464">
        <v>0</v>
      </c>
      <c r="L352" s="467">
        <v>0</v>
      </c>
      <c r="M352" s="464">
        <v>1.8547720000000001</v>
      </c>
      <c r="N352" s="468">
        <v>5.3300000000000005E-4</v>
      </c>
      <c r="O352" s="469"/>
      <c r="P352" s="571">
        <v>29.661090000000002</v>
      </c>
      <c r="Q352" s="572">
        <v>29.649518</v>
      </c>
      <c r="R352" s="573">
        <v>1.099156</v>
      </c>
      <c r="S352" s="573">
        <v>0</v>
      </c>
      <c r="T352" s="573">
        <v>0</v>
      </c>
      <c r="U352" s="574">
        <v>28.550362</v>
      </c>
      <c r="V352" s="575">
        <v>0</v>
      </c>
      <c r="W352" s="576">
        <v>0</v>
      </c>
      <c r="X352" s="575">
        <v>0</v>
      </c>
      <c r="Y352" s="577">
        <v>0</v>
      </c>
      <c r="Z352" s="575">
        <v>3.0000000000000001E-6</v>
      </c>
      <c r="AA352" s="558">
        <v>0</v>
      </c>
      <c r="AB352" s="469"/>
    </row>
    <row r="353" spans="1:28">
      <c r="A353" s="463" t="s">
        <v>541</v>
      </c>
      <c r="B353" s="946"/>
      <c r="C353" s="464">
        <v>437.777379</v>
      </c>
      <c r="D353" s="465">
        <v>437.49498500000004</v>
      </c>
      <c r="E353" s="466">
        <v>20.260187999999999</v>
      </c>
      <c r="F353" s="466">
        <v>0</v>
      </c>
      <c r="G353" s="466">
        <v>49.706739999999996</v>
      </c>
      <c r="H353" s="467">
        <v>367.52805699999999</v>
      </c>
      <c r="I353" s="464">
        <v>0</v>
      </c>
      <c r="J353" s="466">
        <v>0</v>
      </c>
      <c r="K353" s="464">
        <v>0</v>
      </c>
      <c r="L353" s="467">
        <v>0</v>
      </c>
      <c r="M353" s="464">
        <v>394.211367</v>
      </c>
      <c r="N353" s="468">
        <v>0.34805799999999998</v>
      </c>
      <c r="O353" s="469"/>
      <c r="P353" s="571">
        <v>544.522558</v>
      </c>
      <c r="Q353" s="572">
        <v>540.22721599999988</v>
      </c>
      <c r="R353" s="573">
        <v>11.306369</v>
      </c>
      <c r="S353" s="573">
        <v>0</v>
      </c>
      <c r="T353" s="573">
        <v>55.263362999999998</v>
      </c>
      <c r="U353" s="574">
        <v>473.65748400000001</v>
      </c>
      <c r="V353" s="575">
        <v>0</v>
      </c>
      <c r="W353" s="576">
        <v>0</v>
      </c>
      <c r="X353" s="575">
        <v>0</v>
      </c>
      <c r="Y353" s="577">
        <v>0</v>
      </c>
      <c r="Z353" s="575">
        <v>404.12107499999996</v>
      </c>
      <c r="AA353" s="558">
        <v>5.7794000000000005E-2</v>
      </c>
      <c r="AB353" s="469"/>
    </row>
    <row r="354" spans="1:28">
      <c r="A354" s="478" t="s">
        <v>542</v>
      </c>
      <c r="B354" s="946"/>
      <c r="C354" s="479">
        <v>372.10595400000005</v>
      </c>
      <c r="D354" s="480">
        <v>370.43887500000005</v>
      </c>
      <c r="E354" s="481">
        <v>3.9286509999999999</v>
      </c>
      <c r="F354" s="481">
        <v>0</v>
      </c>
      <c r="G354" s="481">
        <v>93.77197000000001</v>
      </c>
      <c r="H354" s="482">
        <v>273.688085</v>
      </c>
      <c r="I354" s="479">
        <v>0</v>
      </c>
      <c r="J354" s="481">
        <v>0</v>
      </c>
      <c r="K354" s="479">
        <v>0</v>
      </c>
      <c r="L354" s="482">
        <v>0</v>
      </c>
      <c r="M354" s="479">
        <v>179.21409600000001</v>
      </c>
      <c r="N354" s="483">
        <v>0.179844</v>
      </c>
      <c r="O354" s="484"/>
      <c r="P354" s="579">
        <v>399.82974700000005</v>
      </c>
      <c r="Q354" s="580">
        <v>384.69632900000005</v>
      </c>
      <c r="R354" s="581">
        <v>1.6424629999999998</v>
      </c>
      <c r="S354" s="581">
        <v>0</v>
      </c>
      <c r="T354" s="581">
        <v>105.329396</v>
      </c>
      <c r="U354" s="582">
        <v>278.75781000000001</v>
      </c>
      <c r="V354" s="583">
        <v>0</v>
      </c>
      <c r="W354" s="584">
        <v>0</v>
      </c>
      <c r="X354" s="583">
        <v>0</v>
      </c>
      <c r="Y354" s="585">
        <v>0</v>
      </c>
      <c r="Z354" s="583">
        <v>4.6412870000000002</v>
      </c>
      <c r="AA354" s="559">
        <v>3.1999999999999999E-5</v>
      </c>
      <c r="AB354" s="484"/>
    </row>
    <row r="355" spans="1:28" ht="12" thickBot="1">
      <c r="A355" s="490" t="s">
        <v>292</v>
      </c>
      <c r="B355" s="947"/>
      <c r="C355" s="491">
        <f t="shared" ref="C355:N355" si="84">+C348+C349+C350+C351+C352+C353+C354</f>
        <v>1000.1265020000001</v>
      </c>
      <c r="D355" s="492">
        <f t="shared" si="84"/>
        <v>988.11978000000011</v>
      </c>
      <c r="E355" s="493">
        <f t="shared" si="84"/>
        <v>24.562033999999997</v>
      </c>
      <c r="F355" s="493">
        <f t="shared" si="84"/>
        <v>0</v>
      </c>
      <c r="G355" s="493">
        <f t="shared" si="84"/>
        <v>152.94752500000001</v>
      </c>
      <c r="H355" s="494">
        <f t="shared" si="84"/>
        <v>811.67954699999996</v>
      </c>
      <c r="I355" s="491">
        <f t="shared" si="84"/>
        <v>0</v>
      </c>
      <c r="J355" s="493">
        <f t="shared" si="84"/>
        <v>0</v>
      </c>
      <c r="K355" s="491">
        <f t="shared" si="84"/>
        <v>0</v>
      </c>
      <c r="L355" s="494">
        <f t="shared" si="84"/>
        <v>0</v>
      </c>
      <c r="M355" s="491">
        <f t="shared" si="84"/>
        <v>608.06204600000001</v>
      </c>
      <c r="N355" s="493">
        <f t="shared" si="84"/>
        <v>0.71389999999999998</v>
      </c>
      <c r="O355" s="495">
        <v>681.68396099999995</v>
      </c>
      <c r="P355" s="491">
        <f t="shared" ref="P355:AA355" si="85">+P348+P349+P350+P351+P352+P353+P354</f>
        <v>3069.8359510000005</v>
      </c>
      <c r="Q355" s="492">
        <f t="shared" si="85"/>
        <v>3034.6236369999997</v>
      </c>
      <c r="R355" s="493">
        <f t="shared" si="85"/>
        <v>14.280517</v>
      </c>
      <c r="S355" s="493">
        <f t="shared" si="85"/>
        <v>0</v>
      </c>
      <c r="T355" s="493">
        <f t="shared" si="85"/>
        <v>1870.7089810000002</v>
      </c>
      <c r="U355" s="494">
        <f t="shared" si="85"/>
        <v>1150.6674780000001</v>
      </c>
      <c r="V355" s="491">
        <f t="shared" si="85"/>
        <v>0</v>
      </c>
      <c r="W355" s="493">
        <f t="shared" si="85"/>
        <v>0</v>
      </c>
      <c r="X355" s="491">
        <f t="shared" si="85"/>
        <v>0</v>
      </c>
      <c r="Y355" s="494">
        <f t="shared" si="85"/>
        <v>0</v>
      </c>
      <c r="Z355" s="491">
        <f t="shared" si="85"/>
        <v>512.14393599999994</v>
      </c>
      <c r="AA355" s="493">
        <f t="shared" si="85"/>
        <v>0.275947</v>
      </c>
      <c r="AB355" s="495">
        <v>2354.9063430000001</v>
      </c>
    </row>
    <row r="356" spans="1:28">
      <c r="A356" s="451" t="s">
        <v>535</v>
      </c>
      <c r="B356" s="945" t="s">
        <v>585</v>
      </c>
      <c r="C356" s="452">
        <v>18.110649000000194</v>
      </c>
      <c r="D356" s="453">
        <v>17.89703499999905</v>
      </c>
      <c r="E356" s="454">
        <v>0</v>
      </c>
      <c r="F356" s="454">
        <v>0</v>
      </c>
      <c r="G356" s="454">
        <v>17.896568000000002</v>
      </c>
      <c r="H356" s="455">
        <v>4.6700000007149356E-4</v>
      </c>
      <c r="I356" s="452">
        <v>0</v>
      </c>
      <c r="J356" s="454">
        <v>0</v>
      </c>
      <c r="K356" s="452">
        <v>0</v>
      </c>
      <c r="L356" s="455">
        <v>0</v>
      </c>
      <c r="M356" s="452">
        <v>45.627164000000448</v>
      </c>
      <c r="N356" s="456">
        <v>4.133999999999971E-3</v>
      </c>
      <c r="O356" s="457"/>
      <c r="P356" s="564">
        <v>20.71124299999974</v>
      </c>
      <c r="Q356" s="565">
        <v>20.432079000000158</v>
      </c>
      <c r="R356" s="566">
        <v>9.9999988378840499E-7</v>
      </c>
      <c r="S356" s="566">
        <v>0</v>
      </c>
      <c r="T356" s="566">
        <v>20.42823800000042</v>
      </c>
      <c r="U356" s="567">
        <v>3.8399999998546264E-3</v>
      </c>
      <c r="V356" s="568">
        <v>0</v>
      </c>
      <c r="W356" s="569">
        <v>0</v>
      </c>
      <c r="X356" s="568">
        <v>0</v>
      </c>
      <c r="Y356" s="570">
        <v>0</v>
      </c>
      <c r="Z356" s="568">
        <v>15.396088000001328</v>
      </c>
      <c r="AA356" s="557">
        <v>1.7600000000000948E-4</v>
      </c>
      <c r="AB356" s="457"/>
    </row>
    <row r="357" spans="1:28" ht="12.75" customHeight="1">
      <c r="A357" s="463" t="s">
        <v>537</v>
      </c>
      <c r="B357" s="946"/>
      <c r="C357" s="464">
        <v>61.558946999999534</v>
      </c>
      <c r="D357" s="465">
        <v>60.524536999999327</v>
      </c>
      <c r="E357" s="466">
        <v>0</v>
      </c>
      <c r="F357" s="466">
        <v>0</v>
      </c>
      <c r="G357" s="466">
        <v>60.424640999998701</v>
      </c>
      <c r="H357" s="467">
        <v>9.9898999999368243E-2</v>
      </c>
      <c r="I357" s="464">
        <v>0</v>
      </c>
      <c r="J357" s="466">
        <v>0</v>
      </c>
      <c r="K357" s="464">
        <v>0</v>
      </c>
      <c r="L357" s="467">
        <v>0</v>
      </c>
      <c r="M357" s="464">
        <v>9.9999988378840499E-7</v>
      </c>
      <c r="N357" s="468">
        <v>0</v>
      </c>
      <c r="O357" s="469"/>
      <c r="P357" s="571">
        <v>62.305622000002586</v>
      </c>
      <c r="Q357" s="572">
        <v>60.846698999999717</v>
      </c>
      <c r="R357" s="573">
        <v>1.99999976757681E-6</v>
      </c>
      <c r="S357" s="573">
        <v>0</v>
      </c>
      <c r="T357" s="573">
        <v>60.744019000000208</v>
      </c>
      <c r="U357" s="574">
        <v>0.10267900000008012</v>
      </c>
      <c r="V357" s="575">
        <v>-1.000000000139778E-6</v>
      </c>
      <c r="W357" s="576">
        <v>0</v>
      </c>
      <c r="X357" s="575">
        <v>0</v>
      </c>
      <c r="Y357" s="577">
        <v>0</v>
      </c>
      <c r="Z357" s="575">
        <v>4.9543259999999236</v>
      </c>
      <c r="AA357" s="558">
        <v>4.9999999999980616E-6</v>
      </c>
      <c r="AB357" s="469"/>
    </row>
    <row r="358" spans="1:28" ht="12.75" customHeight="1">
      <c r="A358" s="463" t="s">
        <v>538</v>
      </c>
      <c r="B358" s="946"/>
      <c r="C358" s="464">
        <v>51.084904999999708</v>
      </c>
      <c r="D358" s="465">
        <v>51.064100000000508</v>
      </c>
      <c r="E358" s="466">
        <v>-9.9999988378840499E-7</v>
      </c>
      <c r="F358" s="466">
        <v>0</v>
      </c>
      <c r="G358" s="466">
        <v>51.064100999999482</v>
      </c>
      <c r="H358" s="467">
        <v>0</v>
      </c>
      <c r="I358" s="464">
        <v>7.9485890000000001</v>
      </c>
      <c r="J358" s="475">
        <v>75</v>
      </c>
      <c r="K358" s="464">
        <v>0</v>
      </c>
      <c r="L358" s="475">
        <v>0</v>
      </c>
      <c r="M358" s="464">
        <v>0</v>
      </c>
      <c r="N358" s="468">
        <v>0</v>
      </c>
      <c r="O358" s="476"/>
      <c r="P358" s="571">
        <v>67.533997000000454</v>
      </c>
      <c r="Q358" s="572">
        <v>67.431321999999454</v>
      </c>
      <c r="R358" s="573">
        <v>-3.0000001061125658E-6</v>
      </c>
      <c r="S358" s="573">
        <v>0</v>
      </c>
      <c r="T358" s="573">
        <v>67.431323000000248</v>
      </c>
      <c r="U358" s="574">
        <v>0</v>
      </c>
      <c r="V358" s="575">
        <v>0</v>
      </c>
      <c r="W358" s="578">
        <v>0</v>
      </c>
      <c r="X358" s="575">
        <v>0</v>
      </c>
      <c r="Y358" s="578">
        <v>0</v>
      </c>
      <c r="Z358" s="575">
        <v>6.9300000000000139E-2</v>
      </c>
      <c r="AA358" s="558">
        <v>0</v>
      </c>
      <c r="AB358" s="476"/>
    </row>
    <row r="359" spans="1:28" ht="12.75" customHeight="1">
      <c r="A359" s="463" t="s">
        <v>539</v>
      </c>
      <c r="B359" s="946"/>
      <c r="C359" s="464">
        <v>227.53559399999995</v>
      </c>
      <c r="D359" s="465">
        <v>227.45277400000032</v>
      </c>
      <c r="E359" s="466">
        <v>9.9999977010156726E-7</v>
      </c>
      <c r="F359" s="466">
        <v>0</v>
      </c>
      <c r="G359" s="466">
        <v>227.45277399999986</v>
      </c>
      <c r="H359" s="467">
        <v>0</v>
      </c>
      <c r="I359" s="464">
        <v>0</v>
      </c>
      <c r="J359" s="466">
        <v>0</v>
      </c>
      <c r="K359" s="464">
        <v>0</v>
      </c>
      <c r="L359" s="467">
        <v>0</v>
      </c>
      <c r="M359" s="464">
        <v>0</v>
      </c>
      <c r="N359" s="468">
        <v>0</v>
      </c>
      <c r="O359" s="469"/>
      <c r="P359" s="571">
        <v>162.03111799999988</v>
      </c>
      <c r="Q359" s="572">
        <v>161.72971000000143</v>
      </c>
      <c r="R359" s="573">
        <v>1.0000007932831068E-6</v>
      </c>
      <c r="S359" s="573">
        <v>0</v>
      </c>
      <c r="T359" s="573">
        <v>152.66752899999983</v>
      </c>
      <c r="U359" s="574">
        <v>9.0621799999998984</v>
      </c>
      <c r="V359" s="575">
        <v>0</v>
      </c>
      <c r="W359" s="576">
        <v>0</v>
      </c>
      <c r="X359" s="575">
        <v>0</v>
      </c>
      <c r="Y359" s="577">
        <v>0</v>
      </c>
      <c r="Z359" s="575">
        <v>0.42699999999999605</v>
      </c>
      <c r="AA359" s="558">
        <v>1.0000000000001327E-6</v>
      </c>
      <c r="AB359" s="469"/>
    </row>
    <row r="360" spans="1:28" ht="12.75" customHeight="1">
      <c r="A360" s="463" t="s">
        <v>540</v>
      </c>
      <c r="B360" s="946"/>
      <c r="C360" s="464">
        <v>482.84671399999934</v>
      </c>
      <c r="D360" s="465">
        <v>482.54144099999939</v>
      </c>
      <c r="E360" s="466">
        <v>-3.0000001061125658E-6</v>
      </c>
      <c r="F360" s="466">
        <v>0</v>
      </c>
      <c r="G360" s="466">
        <v>438.56710199999998</v>
      </c>
      <c r="H360" s="467">
        <v>43.974341999999524</v>
      </c>
      <c r="I360" s="464">
        <v>73.628460999999987</v>
      </c>
      <c r="J360" s="466">
        <v>141.66750000000002</v>
      </c>
      <c r="K360" s="464">
        <v>0</v>
      </c>
      <c r="L360" s="467">
        <v>0</v>
      </c>
      <c r="M360" s="464">
        <v>0</v>
      </c>
      <c r="N360" s="468">
        <v>0</v>
      </c>
      <c r="O360" s="469"/>
      <c r="P360" s="571">
        <v>642.83446999999978</v>
      </c>
      <c r="Q360" s="572">
        <v>642.71797499999957</v>
      </c>
      <c r="R360" s="573">
        <v>-2.999999651365215E-6</v>
      </c>
      <c r="S360" s="573">
        <v>0</v>
      </c>
      <c r="T360" s="573">
        <v>563.89545999999973</v>
      </c>
      <c r="U360" s="574">
        <v>78.822517999999036</v>
      </c>
      <c r="V360" s="575">
        <v>0</v>
      </c>
      <c r="W360" s="576">
        <v>-9.9999988378840499E-7</v>
      </c>
      <c r="X360" s="575">
        <v>0</v>
      </c>
      <c r="Y360" s="577">
        <v>0</v>
      </c>
      <c r="Z360" s="575">
        <v>0</v>
      </c>
      <c r="AA360" s="558">
        <v>0</v>
      </c>
      <c r="AB360" s="469"/>
    </row>
    <row r="361" spans="1:28" ht="12.75" customHeight="1">
      <c r="A361" s="463" t="s">
        <v>541</v>
      </c>
      <c r="B361" s="946"/>
      <c r="C361" s="464">
        <v>784.11779800000659</v>
      </c>
      <c r="D361" s="465">
        <v>783.43980499999452</v>
      </c>
      <c r="E361" s="466">
        <v>0</v>
      </c>
      <c r="F361" s="466">
        <v>0</v>
      </c>
      <c r="G361" s="466">
        <v>627.23241799999778</v>
      </c>
      <c r="H361" s="467">
        <v>156.20738899999742</v>
      </c>
      <c r="I361" s="464">
        <v>351.9399480000011</v>
      </c>
      <c r="J361" s="466">
        <v>848.01665200000025</v>
      </c>
      <c r="K361" s="464">
        <v>1076.456289</v>
      </c>
      <c r="L361" s="467">
        <v>1796.233555</v>
      </c>
      <c r="M361" s="464">
        <v>0</v>
      </c>
      <c r="N361" s="468">
        <v>0</v>
      </c>
      <c r="O361" s="469"/>
      <c r="P361" s="571">
        <v>1268.6489460000012</v>
      </c>
      <c r="Q361" s="572">
        <v>1265.7812820000036</v>
      </c>
      <c r="R361" s="573">
        <v>0</v>
      </c>
      <c r="S361" s="573">
        <v>0</v>
      </c>
      <c r="T361" s="573">
        <v>1153.1488869999994</v>
      </c>
      <c r="U361" s="574">
        <v>112.6323940000002</v>
      </c>
      <c r="V361" s="575">
        <v>0</v>
      </c>
      <c r="W361" s="576">
        <v>9.9999851954635233E-7</v>
      </c>
      <c r="X361" s="575">
        <v>9.9999988378840499E-7</v>
      </c>
      <c r="Y361" s="577">
        <v>1.0000001111620804E-6</v>
      </c>
      <c r="Z361" s="575">
        <v>0</v>
      </c>
      <c r="AA361" s="558">
        <v>0</v>
      </c>
      <c r="AB361" s="469"/>
    </row>
    <row r="362" spans="1:28" ht="12.75" customHeight="1">
      <c r="A362" s="478" t="s">
        <v>542</v>
      </c>
      <c r="B362" s="946"/>
      <c r="C362" s="479">
        <v>464.5243510000073</v>
      </c>
      <c r="D362" s="480">
        <v>455.76644700000907</v>
      </c>
      <c r="E362" s="481">
        <v>41.282503000000361</v>
      </c>
      <c r="F362" s="481">
        <v>0</v>
      </c>
      <c r="G362" s="481">
        <v>416.9968820000031</v>
      </c>
      <c r="H362" s="482">
        <v>6.1830839999929594</v>
      </c>
      <c r="I362" s="479">
        <v>1985.7468160000003</v>
      </c>
      <c r="J362" s="481">
        <v>3404.5119839999998</v>
      </c>
      <c r="K362" s="479">
        <v>366.30282499999998</v>
      </c>
      <c r="L362" s="482">
        <v>802.21118999999999</v>
      </c>
      <c r="M362" s="479">
        <v>25</v>
      </c>
      <c r="N362" s="483">
        <v>0</v>
      </c>
      <c r="O362" s="484"/>
      <c r="P362" s="579">
        <v>723.60522199999832</v>
      </c>
      <c r="Q362" s="580">
        <v>723.51872799999546</v>
      </c>
      <c r="R362" s="581">
        <v>3.0000001061125658E-6</v>
      </c>
      <c r="S362" s="581">
        <v>0</v>
      </c>
      <c r="T362" s="581">
        <v>717.01988999999958</v>
      </c>
      <c r="U362" s="582">
        <v>6.4988369999991846</v>
      </c>
      <c r="V362" s="583">
        <v>0</v>
      </c>
      <c r="W362" s="584">
        <v>-9.999994290410541E-7</v>
      </c>
      <c r="X362" s="583">
        <v>-9.9999999747524271E-7</v>
      </c>
      <c r="Y362" s="585">
        <v>0</v>
      </c>
      <c r="Z362" s="583">
        <v>25</v>
      </c>
      <c r="AA362" s="559">
        <v>0</v>
      </c>
      <c r="AB362" s="484"/>
    </row>
    <row r="363" spans="1:28" ht="13.5" customHeight="1" thickBot="1">
      <c r="A363" s="490" t="s">
        <v>292</v>
      </c>
      <c r="B363" s="947"/>
      <c r="C363" s="491">
        <f t="shared" ref="C363:N363" si="86">+C356+C357+C358+C359+C360+C361+C362</f>
        <v>2089.7789580000126</v>
      </c>
      <c r="D363" s="492">
        <f t="shared" si="86"/>
        <v>2078.6861390000022</v>
      </c>
      <c r="E363" s="493">
        <f t="shared" si="86"/>
        <v>41.282500000000141</v>
      </c>
      <c r="F363" s="493">
        <f t="shared" si="86"/>
        <v>0</v>
      </c>
      <c r="G363" s="493">
        <f t="shared" si="86"/>
        <v>1839.634485999999</v>
      </c>
      <c r="H363" s="494">
        <f t="shared" si="86"/>
        <v>206.46518099998934</v>
      </c>
      <c r="I363" s="491">
        <f t="shared" si="86"/>
        <v>2419.2638140000013</v>
      </c>
      <c r="J363" s="493">
        <f t="shared" si="86"/>
        <v>4469.1961360000005</v>
      </c>
      <c r="K363" s="491">
        <f t="shared" si="86"/>
        <v>1442.759114</v>
      </c>
      <c r="L363" s="494">
        <f t="shared" si="86"/>
        <v>2598.4447449999998</v>
      </c>
      <c r="M363" s="491">
        <f>+M356+M357+M358+M359+M360+M361+M362</f>
        <v>70.627165000000332</v>
      </c>
      <c r="N363" s="493">
        <f t="shared" si="86"/>
        <v>4.133999999999971E-3</v>
      </c>
      <c r="O363" s="495">
        <v>346.01831399999355</v>
      </c>
      <c r="P363" s="491">
        <f t="shared" ref="P363:AA363" si="87">+P356+P357+P358+P359+P360+P361+P362</f>
        <v>2947.6706180000019</v>
      </c>
      <c r="Q363" s="492">
        <f t="shared" si="87"/>
        <v>2942.4577949999994</v>
      </c>
      <c r="R363" s="493">
        <f t="shared" si="87"/>
        <v>1.0000007932831068E-6</v>
      </c>
      <c r="S363" s="493">
        <f>+S356+S357+S358+S359+S360+S361+S362</f>
        <v>0</v>
      </c>
      <c r="T363" s="493">
        <f t="shared" si="87"/>
        <v>2735.3353459999994</v>
      </c>
      <c r="U363" s="494">
        <f>+U356+U357+U358+U359+U360+U361+U362</f>
        <v>207.12244799999826</v>
      </c>
      <c r="V363" s="491">
        <f t="shared" si="87"/>
        <v>-1.000000000139778E-6</v>
      </c>
      <c r="W363" s="493">
        <f t="shared" si="87"/>
        <v>-1.0000007932831068E-6</v>
      </c>
      <c r="X363" s="491">
        <f t="shared" si="87"/>
        <v>-1.1368683772161603E-13</v>
      </c>
      <c r="Y363" s="494">
        <f t="shared" si="87"/>
        <v>1.0000001111620804E-6</v>
      </c>
      <c r="Z363" s="491">
        <f t="shared" si="87"/>
        <v>45.846714000001242</v>
      </c>
      <c r="AA363" s="493">
        <f t="shared" si="87"/>
        <v>1.8200000000000768E-4</v>
      </c>
      <c r="AB363" s="495">
        <v>381.97051000000647</v>
      </c>
    </row>
    <row r="364" spans="1:28">
      <c r="A364" s="586"/>
      <c r="B364" s="586"/>
    </row>
    <row r="365" spans="1:28">
      <c r="B365" s="587"/>
      <c r="C365" s="588" t="s">
        <v>586</v>
      </c>
      <c r="D365" s="588"/>
      <c r="E365" s="588"/>
      <c r="F365" s="588"/>
      <c r="G365" s="588"/>
      <c r="H365" s="588"/>
      <c r="I365" s="589"/>
      <c r="J365" s="589"/>
      <c r="K365" s="589"/>
      <c r="L365" s="589"/>
      <c r="M365" s="589"/>
      <c r="N365" s="589"/>
      <c r="O365" s="589"/>
      <c r="P365" s="588"/>
      <c r="Q365" s="588"/>
      <c r="R365" s="588"/>
      <c r="S365" s="588"/>
      <c r="T365" s="588"/>
      <c r="U365" s="588"/>
      <c r="V365" s="589"/>
      <c r="W365" s="589"/>
      <c r="X365" s="589"/>
      <c r="Y365" s="589"/>
      <c r="Z365" s="589"/>
      <c r="AA365" s="589"/>
      <c r="AB365" s="589"/>
    </row>
    <row r="366" spans="1:28" ht="16.350000000000001" customHeight="1">
      <c r="B366" s="590"/>
      <c r="C366" s="590" t="s">
        <v>587</v>
      </c>
      <c r="D366" s="590"/>
      <c r="E366" s="590"/>
      <c r="F366" s="590"/>
      <c r="G366" s="590"/>
      <c r="H366" s="590"/>
      <c r="P366" s="590"/>
      <c r="Q366" s="590"/>
      <c r="R366" s="590"/>
      <c r="S366" s="590"/>
      <c r="T366" s="590"/>
      <c r="U366" s="590"/>
    </row>
    <row r="367" spans="1:28" ht="16.350000000000001" customHeight="1">
      <c r="B367" s="587"/>
      <c r="C367" s="587" t="s">
        <v>588</v>
      </c>
      <c r="D367" s="587"/>
      <c r="E367" s="587"/>
      <c r="F367" s="587"/>
      <c r="G367" s="587"/>
      <c r="H367" s="587"/>
      <c r="P367" s="587"/>
      <c r="Q367" s="587"/>
      <c r="R367" s="587"/>
      <c r="S367" s="587"/>
      <c r="T367" s="587"/>
      <c r="U367" s="587"/>
    </row>
    <row r="368" spans="1:28" ht="16.350000000000001" customHeight="1">
      <c r="B368" s="591"/>
      <c r="C368" s="443" t="s">
        <v>589</v>
      </c>
      <c r="D368" s="591"/>
      <c r="E368" s="591"/>
      <c r="F368" s="591"/>
      <c r="G368" s="591"/>
      <c r="H368" s="591"/>
      <c r="Q368" s="591"/>
      <c r="R368" s="591"/>
      <c r="S368" s="591"/>
      <c r="T368" s="591"/>
      <c r="U368" s="591"/>
    </row>
    <row r="369" spans="1:28" ht="16.350000000000001" customHeight="1">
      <c r="B369" s="592"/>
      <c r="C369" s="593" t="s">
        <v>590</v>
      </c>
      <c r="D369" s="594"/>
      <c r="E369" s="594"/>
      <c r="F369" s="594"/>
      <c r="G369" s="594"/>
      <c r="H369" s="594"/>
      <c r="P369" s="593"/>
      <c r="Q369" s="594"/>
      <c r="R369" s="594"/>
      <c r="S369" s="594"/>
      <c r="T369" s="594"/>
      <c r="U369" s="594"/>
    </row>
    <row r="370" spans="1:28" ht="16.350000000000001" customHeight="1">
      <c r="B370" s="595"/>
      <c r="C370" s="594" t="s">
        <v>591</v>
      </c>
      <c r="D370" s="595"/>
      <c r="E370" s="595"/>
      <c r="F370" s="595"/>
      <c r="G370" s="595"/>
      <c r="H370" s="595"/>
      <c r="I370" s="596"/>
      <c r="J370" s="596"/>
      <c r="K370" s="596"/>
      <c r="L370" s="596"/>
      <c r="M370" s="596"/>
      <c r="N370" s="596"/>
      <c r="O370" s="596"/>
      <c r="P370" s="594"/>
      <c r="Q370" s="595"/>
      <c r="R370" s="595"/>
      <c r="S370" s="595"/>
      <c r="T370" s="595"/>
      <c r="U370" s="595"/>
      <c r="V370" s="596"/>
      <c r="W370" s="596"/>
      <c r="X370" s="596"/>
      <c r="Y370" s="596"/>
      <c r="Z370" s="596"/>
      <c r="AA370" s="596"/>
      <c r="AB370" s="596"/>
    </row>
    <row r="371" spans="1:28" ht="16.350000000000001" customHeight="1">
      <c r="B371" s="597"/>
      <c r="C371" s="595" t="s">
        <v>592</v>
      </c>
      <c r="D371" s="597"/>
      <c r="E371" s="597"/>
      <c r="F371" s="597"/>
      <c r="G371" s="597"/>
      <c r="H371" s="597"/>
      <c r="P371" s="595"/>
      <c r="Q371" s="597"/>
      <c r="R371" s="597"/>
      <c r="S371" s="597"/>
      <c r="T371" s="597"/>
      <c r="U371" s="597"/>
    </row>
    <row r="372" spans="1:28" ht="16.350000000000001" customHeight="1">
      <c r="B372" s="597"/>
      <c r="C372" s="590" t="s">
        <v>593</v>
      </c>
      <c r="D372" s="597"/>
      <c r="E372" s="597"/>
      <c r="F372" s="597"/>
      <c r="G372" s="597"/>
      <c r="H372" s="597"/>
      <c r="P372" s="590"/>
      <c r="Q372" s="597"/>
      <c r="R372" s="597"/>
      <c r="S372" s="597"/>
      <c r="T372" s="597"/>
      <c r="U372" s="597"/>
    </row>
    <row r="373" spans="1:28" s="598" customFormat="1" ht="16.350000000000001" customHeight="1">
      <c r="B373" s="597"/>
      <c r="C373" s="599" t="s">
        <v>594</v>
      </c>
      <c r="D373" s="597"/>
      <c r="E373" s="597"/>
      <c r="F373" s="597"/>
      <c r="G373" s="597"/>
      <c r="H373" s="597"/>
      <c r="P373" s="599"/>
      <c r="Q373" s="597"/>
      <c r="R373" s="597"/>
      <c r="S373" s="597"/>
      <c r="T373" s="597"/>
      <c r="U373" s="597"/>
    </row>
    <row r="374" spans="1:28" s="598" customFormat="1" ht="16.350000000000001" customHeight="1">
      <c r="B374" s="597"/>
      <c r="C374" s="600" t="s">
        <v>595</v>
      </c>
      <c r="D374" s="597"/>
      <c r="E374" s="597"/>
      <c r="F374" s="597"/>
      <c r="G374" s="597"/>
      <c r="H374" s="597"/>
      <c r="P374" s="600"/>
      <c r="Q374" s="597"/>
      <c r="R374" s="597"/>
      <c r="S374" s="597"/>
      <c r="T374" s="597"/>
      <c r="U374" s="597"/>
    </row>
    <row r="375" spans="1:28" s="598" customFormat="1" ht="16.350000000000001" customHeight="1">
      <c r="B375" s="597"/>
      <c r="C375" s="596" t="s">
        <v>596</v>
      </c>
      <c r="D375" s="597"/>
      <c r="E375" s="597"/>
      <c r="F375" s="597"/>
      <c r="G375" s="597"/>
      <c r="H375" s="597"/>
      <c r="P375" s="596"/>
      <c r="Q375" s="597"/>
      <c r="R375" s="597"/>
      <c r="S375" s="597"/>
      <c r="T375" s="597"/>
      <c r="U375" s="597"/>
    </row>
    <row r="376" spans="1:28" s="598" customFormat="1" ht="16.350000000000001" customHeight="1">
      <c r="B376" s="597"/>
      <c r="C376" s="599" t="s">
        <v>597</v>
      </c>
      <c r="D376" s="597"/>
      <c r="E376" s="597"/>
      <c r="F376" s="597"/>
      <c r="G376" s="597"/>
      <c r="H376" s="597"/>
      <c r="P376" s="599"/>
      <c r="Q376" s="597"/>
      <c r="R376" s="597"/>
      <c r="S376" s="597"/>
      <c r="T376" s="597"/>
      <c r="U376" s="597"/>
    </row>
    <row r="377" spans="1:28" s="598" customFormat="1" ht="34.35" customHeight="1">
      <c r="B377" s="601"/>
      <c r="C377" s="952" t="s">
        <v>598</v>
      </c>
      <c r="D377" s="952"/>
      <c r="E377" s="952"/>
      <c r="F377" s="952"/>
      <c r="G377" s="952"/>
      <c r="H377" s="952"/>
      <c r="I377" s="952"/>
      <c r="J377" s="952"/>
      <c r="K377" s="952"/>
      <c r="L377" s="952"/>
      <c r="M377" s="952"/>
      <c r="N377" s="952"/>
      <c r="O377" s="952"/>
      <c r="P377" s="952"/>
      <c r="Q377" s="952"/>
      <c r="R377" s="952"/>
      <c r="S377" s="952"/>
      <c r="T377" s="952"/>
      <c r="U377" s="952"/>
      <c r="V377" s="952"/>
      <c r="W377" s="952"/>
      <c r="X377" s="952"/>
      <c r="Y377" s="952"/>
      <c r="Z377" s="952"/>
      <c r="AA377" s="952"/>
      <c r="AB377" s="952"/>
    </row>
    <row r="378" spans="1:28" s="598" customFormat="1" ht="34.35" customHeight="1">
      <c r="B378" s="601"/>
      <c r="C378" s="952" t="s">
        <v>599</v>
      </c>
      <c r="D378" s="952"/>
      <c r="E378" s="952"/>
      <c r="F378" s="952"/>
      <c r="G378" s="952"/>
      <c r="H378" s="952"/>
      <c r="I378" s="952"/>
      <c r="J378" s="952"/>
      <c r="K378" s="952"/>
      <c r="L378" s="952"/>
      <c r="M378" s="952"/>
      <c r="N378" s="952"/>
      <c r="O378" s="952"/>
      <c r="P378" s="952"/>
      <c r="Q378" s="952"/>
      <c r="R378" s="952"/>
      <c r="S378" s="952"/>
      <c r="T378" s="952"/>
      <c r="U378" s="952"/>
      <c r="V378" s="952"/>
      <c r="W378" s="952"/>
      <c r="X378" s="952"/>
      <c r="Y378" s="952"/>
      <c r="Z378" s="952"/>
      <c r="AA378" s="952"/>
      <c r="AB378" s="952"/>
    </row>
    <row r="379" spans="1:28" ht="16.350000000000001" customHeight="1">
      <c r="B379" s="590"/>
      <c r="C379" s="602" t="s">
        <v>600</v>
      </c>
      <c r="D379" s="590"/>
      <c r="E379" s="590"/>
      <c r="F379" s="590"/>
      <c r="G379" s="590"/>
      <c r="H379" s="590"/>
      <c r="P379" s="602"/>
      <c r="Q379" s="590"/>
      <c r="R379" s="590"/>
      <c r="S379" s="590"/>
      <c r="T379" s="590"/>
      <c r="U379" s="590"/>
    </row>
    <row r="380" spans="1:28" ht="15" customHeight="1">
      <c r="A380" s="603"/>
      <c r="B380" s="603"/>
      <c r="C380" s="443" t="s">
        <v>601</v>
      </c>
    </row>
    <row r="381" spans="1:28">
      <c r="A381" s="603"/>
      <c r="B381" s="603"/>
    </row>
    <row r="382" spans="1:28">
      <c r="A382" s="603"/>
      <c r="B382" s="603"/>
    </row>
    <row r="383" spans="1:28">
      <c r="A383" s="603"/>
      <c r="B383" s="603"/>
    </row>
    <row r="384" spans="1:28">
      <c r="A384" s="603"/>
      <c r="B384" s="603"/>
    </row>
    <row r="385" spans="1:2">
      <c r="A385" s="603"/>
      <c r="B385" s="603"/>
    </row>
    <row r="386" spans="1:2">
      <c r="A386" s="603"/>
      <c r="B386" s="603"/>
    </row>
    <row r="387" spans="1:2">
      <c r="A387" s="603"/>
      <c r="B387" s="603"/>
    </row>
    <row r="388" spans="1:2">
      <c r="A388" s="603"/>
      <c r="B388" s="603"/>
    </row>
    <row r="389" spans="1:2">
      <c r="A389" s="603"/>
      <c r="B389" s="603"/>
    </row>
    <row r="390" spans="1:2">
      <c r="A390" s="603"/>
      <c r="B390" s="603"/>
    </row>
    <row r="391" spans="1:2">
      <c r="A391" s="603"/>
      <c r="B391" s="603"/>
    </row>
    <row r="392" spans="1:2">
      <c r="A392" s="603"/>
      <c r="B392" s="603"/>
    </row>
    <row r="393" spans="1:2">
      <c r="A393" s="603"/>
      <c r="B393" s="603"/>
    </row>
    <row r="394" spans="1:2">
      <c r="A394" s="603"/>
      <c r="B394" s="603"/>
    </row>
    <row r="395" spans="1:2">
      <c r="A395" s="603"/>
      <c r="B395" s="603"/>
    </row>
    <row r="396" spans="1:2">
      <c r="A396" s="603"/>
      <c r="B396" s="603"/>
    </row>
    <row r="397" spans="1:2">
      <c r="A397" s="603"/>
      <c r="B397" s="603"/>
    </row>
    <row r="398" spans="1:2">
      <c r="A398" s="604"/>
      <c r="B398" s="604"/>
    </row>
    <row r="399" spans="1:2">
      <c r="A399" s="603"/>
      <c r="B399" s="603"/>
    </row>
    <row r="400" spans="1:2">
      <c r="A400" s="603"/>
      <c r="B400" s="603"/>
    </row>
    <row r="401" spans="1:2">
      <c r="A401" s="603"/>
      <c r="B401" s="603"/>
    </row>
    <row r="402" spans="1:2">
      <c r="A402" s="603"/>
      <c r="B402" s="603"/>
    </row>
    <row r="403" spans="1:2">
      <c r="A403" s="603"/>
      <c r="B403" s="603"/>
    </row>
  </sheetData>
  <sheetProtection algorithmName="SHA-512" hashValue="Me122T52awrcXemjUxEEq7YUU9USQ3uVepwQkz8djiXjGgnJPL8DOvyUQZvXozBsQ3NfOv9TnJ6xQxhp+Ps0mQ==" saltValue="TnVGnjFDHPN+EYZH3ZbukA==" spinCount="100000" sheet="1" objects="1" scenarios="1" formatCells="0" formatColumns="0" formatRows="0"/>
  <mergeCells count="98">
    <mergeCell ref="C378:O378"/>
    <mergeCell ref="P378:AB378"/>
    <mergeCell ref="B332:B339"/>
    <mergeCell ref="B340:B347"/>
    <mergeCell ref="B348:B355"/>
    <mergeCell ref="B356:B363"/>
    <mergeCell ref="C377:O377"/>
    <mergeCell ref="P377:AB377"/>
    <mergeCell ref="B324:B331"/>
    <mergeCell ref="B236:B243"/>
    <mergeCell ref="B244:B251"/>
    <mergeCell ref="B252:B259"/>
    <mergeCell ref="B260:B267"/>
    <mergeCell ref="B268:B275"/>
    <mergeCell ref="B276:B283"/>
    <mergeCell ref="B284:B291"/>
    <mergeCell ref="B292:B299"/>
    <mergeCell ref="B300:B307"/>
    <mergeCell ref="B308:B315"/>
    <mergeCell ref="B316:B323"/>
    <mergeCell ref="B228:B235"/>
    <mergeCell ref="B140:B147"/>
    <mergeCell ref="B148:B155"/>
    <mergeCell ref="B156:B163"/>
    <mergeCell ref="B164:B171"/>
    <mergeCell ref="B172:B179"/>
    <mergeCell ref="B180:B187"/>
    <mergeCell ref="B188:B195"/>
    <mergeCell ref="B196:B203"/>
    <mergeCell ref="B204:B211"/>
    <mergeCell ref="B212:B219"/>
    <mergeCell ref="B220:B227"/>
    <mergeCell ref="B132:B139"/>
    <mergeCell ref="B44:B51"/>
    <mergeCell ref="B52:B59"/>
    <mergeCell ref="B60:B67"/>
    <mergeCell ref="B68:B75"/>
    <mergeCell ref="B76:B83"/>
    <mergeCell ref="B84:B91"/>
    <mergeCell ref="B92:B99"/>
    <mergeCell ref="B100:B107"/>
    <mergeCell ref="B108:B115"/>
    <mergeCell ref="B116:B123"/>
    <mergeCell ref="B124:B131"/>
    <mergeCell ref="B36:B43"/>
    <mergeCell ref="K10:K11"/>
    <mergeCell ref="L10:L11"/>
    <mergeCell ref="R10:R11"/>
    <mergeCell ref="S10:S11"/>
    <mergeCell ref="E10:E11"/>
    <mergeCell ref="F10:F11"/>
    <mergeCell ref="G10:G11"/>
    <mergeCell ref="H10:H11"/>
    <mergeCell ref="I10:I11"/>
    <mergeCell ref="J10:J11"/>
    <mergeCell ref="Q8:Q11"/>
    <mergeCell ref="B12:B19"/>
    <mergeCell ref="B20:B27"/>
    <mergeCell ref="B28:B35"/>
    <mergeCell ref="X8:Y9"/>
    <mergeCell ref="Z8:AA8"/>
    <mergeCell ref="M9:M11"/>
    <mergeCell ref="N9:N11"/>
    <mergeCell ref="Z9:Z11"/>
    <mergeCell ref="AA9:AA11"/>
    <mergeCell ref="V10:V11"/>
    <mergeCell ref="W10:W11"/>
    <mergeCell ref="X10:X11"/>
    <mergeCell ref="Y10:Y11"/>
    <mergeCell ref="T10:T11"/>
    <mergeCell ref="U10:U11"/>
    <mergeCell ref="A8:A11"/>
    <mergeCell ref="B8:B11"/>
    <mergeCell ref="C8:C11"/>
    <mergeCell ref="D8:D11"/>
    <mergeCell ref="I8:J9"/>
    <mergeCell ref="C5:O5"/>
    <mergeCell ref="P5:AB5"/>
    <mergeCell ref="C6:N6"/>
    <mergeCell ref="O6:O11"/>
    <mergeCell ref="P6:AA6"/>
    <mergeCell ref="AB6:AB11"/>
    <mergeCell ref="C7:H7"/>
    <mergeCell ref="I7:L7"/>
    <mergeCell ref="M7:N7"/>
    <mergeCell ref="P7:U7"/>
    <mergeCell ref="V7:Y7"/>
    <mergeCell ref="Z7:AA7"/>
    <mergeCell ref="K8:L9"/>
    <mergeCell ref="M8:N8"/>
    <mergeCell ref="P8:P11"/>
    <mergeCell ref="V8:W9"/>
    <mergeCell ref="C2:O2"/>
    <mergeCell ref="P2:AB2"/>
    <mergeCell ref="C3:O3"/>
    <mergeCell ref="P3:AB3"/>
    <mergeCell ref="C4:O4"/>
    <mergeCell ref="P4:AB4"/>
  </mergeCells>
  <dataValidations count="2">
    <dataValidation operator="greaterThanOrEqual" allowBlank="1" showInputMessage="1" showErrorMessage="1" error="This value must be a number" sqref="B300:B307"/>
    <dataValidation type="custom" operator="greaterThanOrEqual" allowBlank="1" showInputMessage="1" showErrorMessage="1" error="This value must be a number" sqref="B12:B91 B108:B299 B308:B355">
      <formula1>ISNUMBER(B12)</formula1>
    </dataValidation>
  </dataValidations>
  <pageMargins left="0.70866141732283472" right="0.70866141732283472" top="0.74803149606299213" bottom="0.74803149606299213" header="0.31496062992125984" footer="0.31496062992125984"/>
  <pageSetup paperSize="9" scale="35" fitToWidth="2" fitToHeight="0" orientation="landscape" r:id="rId1"/>
  <rowBreaks count="5" manualBreakCount="5">
    <brk id="67" max="27" man="1"/>
    <brk id="139" max="27" man="1"/>
    <brk id="211" max="27" man="1"/>
    <brk id="283" max="27" man="1"/>
    <brk id="347"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7"/>
  <sheetViews>
    <sheetView showGridLines="0" zoomScale="49" zoomScaleNormal="49" workbookViewId="0">
      <selection activeCell="B9" sqref="B9"/>
    </sheetView>
  </sheetViews>
  <sheetFormatPr defaultColWidth="9.140625" defaultRowHeight="12.75"/>
  <cols>
    <col min="1" max="1" width="3" style="3" customWidth="1"/>
    <col min="2" max="2" width="75.5703125" style="3" customWidth="1"/>
    <col min="3" max="11" width="17" style="3" customWidth="1"/>
    <col min="12" max="38" width="17.140625" style="3" customWidth="1"/>
    <col min="39" max="16384" width="9.140625" style="3"/>
  </cols>
  <sheetData>
    <row r="1" spans="2:38" s="6" customFormat="1" ht="14.25">
      <c r="C1" s="17">
        <v>202009</v>
      </c>
      <c r="D1" s="17">
        <v>202009</v>
      </c>
      <c r="E1" s="17">
        <v>202009</v>
      </c>
      <c r="F1" s="17">
        <v>202009</v>
      </c>
      <c r="G1" s="17">
        <v>202009</v>
      </c>
      <c r="H1" s="17">
        <v>202009</v>
      </c>
      <c r="I1" s="17">
        <v>202009</v>
      </c>
      <c r="J1" s="17">
        <v>202009</v>
      </c>
      <c r="K1" s="17">
        <v>202009</v>
      </c>
      <c r="L1" s="605">
        <v>202012</v>
      </c>
      <c r="M1" s="605">
        <v>202012</v>
      </c>
      <c r="N1" s="605">
        <v>202012</v>
      </c>
      <c r="O1" s="605">
        <v>202012</v>
      </c>
      <c r="P1" s="605">
        <v>202012</v>
      </c>
      <c r="Q1" s="605">
        <v>202012</v>
      </c>
      <c r="R1" s="605">
        <v>202012</v>
      </c>
      <c r="S1" s="605">
        <v>202012</v>
      </c>
      <c r="T1" s="605">
        <v>202012</v>
      </c>
      <c r="U1" s="605">
        <v>202103</v>
      </c>
      <c r="V1" s="605">
        <v>202103</v>
      </c>
      <c r="W1" s="605">
        <v>202103</v>
      </c>
      <c r="X1" s="605">
        <v>202103</v>
      </c>
      <c r="Y1" s="605">
        <v>202103</v>
      </c>
      <c r="Z1" s="605">
        <v>202103</v>
      </c>
      <c r="AA1" s="605">
        <v>202103</v>
      </c>
      <c r="AB1" s="605">
        <v>202103</v>
      </c>
      <c r="AC1" s="605">
        <v>202103</v>
      </c>
      <c r="AD1" s="605">
        <v>202106</v>
      </c>
      <c r="AE1" s="605">
        <v>202106</v>
      </c>
      <c r="AF1" s="605">
        <v>202106</v>
      </c>
      <c r="AG1" s="605">
        <v>202106</v>
      </c>
      <c r="AH1" s="605">
        <v>202106</v>
      </c>
      <c r="AI1" s="605">
        <v>202106</v>
      </c>
      <c r="AJ1" s="605">
        <v>202106</v>
      </c>
      <c r="AK1" s="605">
        <v>202106</v>
      </c>
      <c r="AL1" s="605">
        <v>202106</v>
      </c>
    </row>
    <row r="2" spans="2:38" ht="25.35" customHeight="1">
      <c r="B2" s="606"/>
      <c r="C2" s="953" t="s">
        <v>1</v>
      </c>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3"/>
      <c r="AG2" s="953"/>
      <c r="AH2" s="953"/>
      <c r="AI2" s="953"/>
      <c r="AJ2" s="953"/>
      <c r="AK2" s="953"/>
      <c r="AL2" s="953"/>
    </row>
    <row r="3" spans="2:38" ht="24.75" customHeight="1">
      <c r="B3" s="606"/>
      <c r="C3" s="954" t="s">
        <v>602</v>
      </c>
      <c r="D3" s="954"/>
      <c r="E3" s="954"/>
      <c r="F3" s="954"/>
      <c r="G3" s="954"/>
      <c r="H3" s="954"/>
      <c r="I3" s="954"/>
      <c r="J3" s="954"/>
      <c r="K3" s="954"/>
      <c r="L3" s="954"/>
      <c r="M3" s="954"/>
      <c r="N3" s="954"/>
      <c r="O3" s="954"/>
      <c r="P3" s="954"/>
      <c r="Q3" s="954"/>
      <c r="R3" s="954"/>
      <c r="S3" s="954"/>
      <c r="T3" s="954"/>
      <c r="U3" s="954"/>
      <c r="V3" s="954"/>
      <c r="W3" s="954"/>
      <c r="X3" s="954"/>
      <c r="Y3" s="954"/>
      <c r="Z3" s="954"/>
      <c r="AA3" s="954"/>
      <c r="AB3" s="954"/>
      <c r="AC3" s="954"/>
      <c r="AD3" s="954"/>
      <c r="AE3" s="954"/>
      <c r="AF3" s="954"/>
      <c r="AG3" s="954"/>
      <c r="AH3" s="954"/>
      <c r="AI3" s="954"/>
      <c r="AJ3" s="954"/>
      <c r="AK3" s="954"/>
      <c r="AL3" s="954"/>
    </row>
    <row r="4" spans="2:38" ht="27" customHeight="1">
      <c r="B4" s="607"/>
      <c r="C4" s="955" t="str">
        <f>Cover!C5</f>
        <v>Intesa Sanpaolo S.p.A.</v>
      </c>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row>
    <row r="5" spans="2:38" ht="13.5" thickBot="1">
      <c r="B5" s="608"/>
    </row>
    <row r="6" spans="2:38" ht="30" customHeight="1" thickBot="1">
      <c r="B6" s="609"/>
      <c r="C6" s="956" t="s">
        <v>12</v>
      </c>
      <c r="D6" s="957"/>
      <c r="E6" s="957"/>
      <c r="F6" s="957"/>
      <c r="G6" s="957"/>
      <c r="H6" s="957"/>
      <c r="I6" s="957"/>
      <c r="J6" s="957"/>
      <c r="K6" s="958"/>
      <c r="L6" s="956" t="s">
        <v>13</v>
      </c>
      <c r="M6" s="957"/>
      <c r="N6" s="957"/>
      <c r="O6" s="957"/>
      <c r="P6" s="957"/>
      <c r="Q6" s="957"/>
      <c r="R6" s="957"/>
      <c r="S6" s="957"/>
      <c r="T6" s="958"/>
      <c r="U6" s="956" t="s">
        <v>14</v>
      </c>
      <c r="V6" s="957"/>
      <c r="W6" s="957"/>
      <c r="X6" s="957"/>
      <c r="Y6" s="957"/>
      <c r="Z6" s="957"/>
      <c r="AA6" s="957"/>
      <c r="AB6" s="957"/>
      <c r="AC6" s="958"/>
      <c r="AD6" s="956" t="s">
        <v>15</v>
      </c>
      <c r="AE6" s="957"/>
      <c r="AF6" s="957"/>
      <c r="AG6" s="957"/>
      <c r="AH6" s="957"/>
      <c r="AI6" s="957"/>
      <c r="AJ6" s="957"/>
      <c r="AK6" s="957"/>
      <c r="AL6" s="958"/>
    </row>
    <row r="7" spans="2:38" ht="65.25" customHeight="1">
      <c r="B7" s="610"/>
      <c r="C7" s="959" t="s">
        <v>368</v>
      </c>
      <c r="D7" s="960"/>
      <c r="E7" s="960"/>
      <c r="F7" s="960"/>
      <c r="G7" s="961"/>
      <c r="H7" s="962" t="s">
        <v>603</v>
      </c>
      <c r="I7" s="962"/>
      <c r="J7" s="963"/>
      <c r="K7" s="964" t="s">
        <v>604</v>
      </c>
      <c r="L7" s="959" t="s">
        <v>368</v>
      </c>
      <c r="M7" s="960"/>
      <c r="N7" s="960"/>
      <c r="O7" s="960"/>
      <c r="P7" s="961"/>
      <c r="Q7" s="967" t="s">
        <v>603</v>
      </c>
      <c r="R7" s="962"/>
      <c r="S7" s="963"/>
      <c r="T7" s="964" t="s">
        <v>604</v>
      </c>
      <c r="U7" s="959" t="s">
        <v>368</v>
      </c>
      <c r="V7" s="960"/>
      <c r="W7" s="960"/>
      <c r="X7" s="960"/>
      <c r="Y7" s="961"/>
      <c r="Z7" s="967" t="s">
        <v>603</v>
      </c>
      <c r="AA7" s="962"/>
      <c r="AB7" s="963"/>
      <c r="AC7" s="964" t="s">
        <v>604</v>
      </c>
      <c r="AD7" s="959" t="s">
        <v>605</v>
      </c>
      <c r="AE7" s="960"/>
      <c r="AF7" s="960"/>
      <c r="AG7" s="960"/>
      <c r="AH7" s="961"/>
      <c r="AI7" s="967" t="s">
        <v>606</v>
      </c>
      <c r="AJ7" s="962"/>
      <c r="AK7" s="963"/>
      <c r="AL7" s="964" t="s">
        <v>604</v>
      </c>
    </row>
    <row r="8" spans="2:38" ht="57.75" customHeight="1">
      <c r="B8" s="611"/>
      <c r="C8" s="972"/>
      <c r="D8" s="978" t="s">
        <v>607</v>
      </c>
      <c r="E8" s="970" t="s">
        <v>608</v>
      </c>
      <c r="F8" s="974"/>
      <c r="G8" s="971"/>
      <c r="H8" s="975" t="s">
        <v>609</v>
      </c>
      <c r="I8" s="970" t="s">
        <v>610</v>
      </c>
      <c r="J8" s="971"/>
      <c r="K8" s="965"/>
      <c r="L8" s="972"/>
      <c r="M8" s="978" t="s">
        <v>607</v>
      </c>
      <c r="N8" s="970" t="s">
        <v>608</v>
      </c>
      <c r="O8" s="974"/>
      <c r="P8" s="971"/>
      <c r="Q8" s="968" t="s">
        <v>609</v>
      </c>
      <c r="R8" s="970" t="s">
        <v>610</v>
      </c>
      <c r="S8" s="971"/>
      <c r="T8" s="965"/>
      <c r="U8" s="972"/>
      <c r="V8" s="978" t="s">
        <v>607</v>
      </c>
      <c r="W8" s="970" t="s">
        <v>608</v>
      </c>
      <c r="X8" s="974"/>
      <c r="Y8" s="971"/>
      <c r="Z8" s="968" t="s">
        <v>609</v>
      </c>
      <c r="AA8" s="970" t="s">
        <v>610</v>
      </c>
      <c r="AB8" s="971"/>
      <c r="AC8" s="965"/>
      <c r="AD8" s="972"/>
      <c r="AE8" s="978" t="s">
        <v>607</v>
      </c>
      <c r="AF8" s="970" t="s">
        <v>608</v>
      </c>
      <c r="AG8" s="974"/>
      <c r="AH8" s="971"/>
      <c r="AI8" s="968" t="s">
        <v>609</v>
      </c>
      <c r="AJ8" s="970" t="s">
        <v>610</v>
      </c>
      <c r="AK8" s="971"/>
      <c r="AL8" s="965"/>
    </row>
    <row r="9" spans="2:38" ht="42" customHeight="1" thickBot="1">
      <c r="B9" s="612" t="s">
        <v>296</v>
      </c>
      <c r="C9" s="973"/>
      <c r="D9" s="979"/>
      <c r="E9" s="613"/>
      <c r="F9" s="614" t="s">
        <v>499</v>
      </c>
      <c r="G9" s="615" t="s">
        <v>611</v>
      </c>
      <c r="H9" s="976"/>
      <c r="I9" s="616"/>
      <c r="J9" s="615" t="s">
        <v>611</v>
      </c>
      <c r="K9" s="966"/>
      <c r="L9" s="973"/>
      <c r="M9" s="979"/>
      <c r="N9" s="613"/>
      <c r="O9" s="614" t="s">
        <v>499</v>
      </c>
      <c r="P9" s="615" t="s">
        <v>611</v>
      </c>
      <c r="Q9" s="969"/>
      <c r="R9" s="616"/>
      <c r="S9" s="615" t="s">
        <v>611</v>
      </c>
      <c r="T9" s="966"/>
      <c r="U9" s="973"/>
      <c r="V9" s="979"/>
      <c r="W9" s="613"/>
      <c r="X9" s="614" t="s">
        <v>499</v>
      </c>
      <c r="Y9" s="615" t="s">
        <v>611</v>
      </c>
      <c r="Z9" s="969"/>
      <c r="AA9" s="616"/>
      <c r="AB9" s="615" t="s">
        <v>611</v>
      </c>
      <c r="AC9" s="966"/>
      <c r="AD9" s="973"/>
      <c r="AE9" s="979"/>
      <c r="AF9" s="613"/>
      <c r="AG9" s="614" t="s">
        <v>499</v>
      </c>
      <c r="AH9" s="615" t="s">
        <v>611</v>
      </c>
      <c r="AI9" s="969"/>
      <c r="AJ9" s="616"/>
      <c r="AK9" s="615" t="s">
        <v>611</v>
      </c>
      <c r="AL9" s="966"/>
    </row>
    <row r="10" spans="2:38" ht="25.5" customHeight="1">
      <c r="B10" s="617" t="s">
        <v>612</v>
      </c>
      <c r="C10" s="618">
        <v>68307.317483999999</v>
      </c>
      <c r="D10" s="619">
        <v>5.0000000000000004E-6</v>
      </c>
      <c r="E10" s="619">
        <v>0</v>
      </c>
      <c r="F10" s="620">
        <v>0</v>
      </c>
      <c r="G10" s="621">
        <v>0</v>
      </c>
      <c r="H10" s="622">
        <v>4.7680660000000001</v>
      </c>
      <c r="I10" s="620">
        <v>0</v>
      </c>
      <c r="J10" s="620">
        <v>0</v>
      </c>
      <c r="K10" s="623">
        <v>0</v>
      </c>
      <c r="L10" s="618">
        <v>93300.073772999996</v>
      </c>
      <c r="M10" s="619">
        <v>1.93E-4</v>
      </c>
      <c r="N10" s="619">
        <v>0</v>
      </c>
      <c r="O10" s="620">
        <v>0</v>
      </c>
      <c r="P10" s="621">
        <v>0</v>
      </c>
      <c r="Q10" s="622">
        <v>3.7454749999999999</v>
      </c>
      <c r="R10" s="620">
        <v>0</v>
      </c>
      <c r="S10" s="620">
        <v>0</v>
      </c>
      <c r="T10" s="623">
        <v>0</v>
      </c>
      <c r="U10" s="618">
        <v>116025.23996399999</v>
      </c>
      <c r="V10" s="619">
        <v>2.8349999999999998E-3</v>
      </c>
      <c r="W10" s="619">
        <v>0</v>
      </c>
      <c r="X10" s="620">
        <v>0</v>
      </c>
      <c r="Y10" s="621">
        <v>0</v>
      </c>
      <c r="Z10" s="622">
        <v>4.1182210000000001</v>
      </c>
      <c r="AA10" s="620">
        <v>0</v>
      </c>
      <c r="AB10" s="620">
        <v>0</v>
      </c>
      <c r="AC10" s="623">
        <v>0</v>
      </c>
      <c r="AD10" s="618">
        <v>133762.69958100002</v>
      </c>
      <c r="AE10" s="619">
        <v>4.1693000000000001E-2</v>
      </c>
      <c r="AF10" s="619">
        <v>0</v>
      </c>
      <c r="AG10" s="620">
        <v>0</v>
      </c>
      <c r="AH10" s="621">
        <v>0</v>
      </c>
      <c r="AI10" s="622">
        <v>4.1422080000000001</v>
      </c>
      <c r="AJ10" s="620">
        <v>0</v>
      </c>
      <c r="AK10" s="620">
        <v>0</v>
      </c>
      <c r="AL10" s="623">
        <v>0</v>
      </c>
    </row>
    <row r="11" spans="2:38" ht="25.5" customHeight="1">
      <c r="B11" s="624" t="s">
        <v>613</v>
      </c>
      <c r="C11" s="618">
        <v>126619.37901100001</v>
      </c>
      <c r="D11" s="619">
        <v>0</v>
      </c>
      <c r="E11" s="619">
        <v>137.65590999999998</v>
      </c>
      <c r="F11" s="620">
        <v>137.65590999999998</v>
      </c>
      <c r="G11" s="621">
        <v>135.77740299999999</v>
      </c>
      <c r="H11" s="622">
        <v>139.323351</v>
      </c>
      <c r="I11" s="620">
        <v>102.262326</v>
      </c>
      <c r="J11" s="620">
        <v>102.262326</v>
      </c>
      <c r="K11" s="623">
        <v>0</v>
      </c>
      <c r="L11" s="618">
        <v>107811.173216</v>
      </c>
      <c r="M11" s="619">
        <v>10.272635000000001</v>
      </c>
      <c r="N11" s="619">
        <v>132.401794</v>
      </c>
      <c r="O11" s="620">
        <v>132.401794</v>
      </c>
      <c r="P11" s="621">
        <v>132.40178299999999</v>
      </c>
      <c r="Q11" s="622">
        <v>139.63562000000002</v>
      </c>
      <c r="R11" s="620">
        <v>101.114605</v>
      </c>
      <c r="S11" s="620">
        <v>101.114605</v>
      </c>
      <c r="T11" s="623">
        <v>0</v>
      </c>
      <c r="U11" s="618">
        <v>108644.23819199999</v>
      </c>
      <c r="V11" s="619">
        <v>7.7567050000000002</v>
      </c>
      <c r="W11" s="619">
        <v>135.994552</v>
      </c>
      <c r="X11" s="620">
        <v>135.994552</v>
      </c>
      <c r="Y11" s="621">
        <v>135.992706</v>
      </c>
      <c r="Z11" s="622">
        <v>138.74160800000001</v>
      </c>
      <c r="AA11" s="620">
        <v>102.60764599999999</v>
      </c>
      <c r="AB11" s="620">
        <v>102.60764499999999</v>
      </c>
      <c r="AC11" s="623">
        <v>0</v>
      </c>
      <c r="AD11" s="618">
        <v>111986.25119</v>
      </c>
      <c r="AE11" s="619">
        <v>10.733772999999999</v>
      </c>
      <c r="AF11" s="619">
        <v>124.41453199999999</v>
      </c>
      <c r="AG11" s="620">
        <v>124.41453199999999</v>
      </c>
      <c r="AH11" s="621">
        <v>124.41395499999999</v>
      </c>
      <c r="AI11" s="622">
        <v>115.60734500000001</v>
      </c>
      <c r="AJ11" s="620">
        <v>91.573464999999999</v>
      </c>
      <c r="AK11" s="620">
        <v>91.573464999999999</v>
      </c>
      <c r="AL11" s="623">
        <v>0</v>
      </c>
    </row>
    <row r="12" spans="2:38" ht="25.5" customHeight="1">
      <c r="B12" s="625" t="s">
        <v>424</v>
      </c>
      <c r="C12" s="626">
        <v>39.093617999999999</v>
      </c>
      <c r="D12" s="627">
        <v>0</v>
      </c>
      <c r="E12" s="627">
        <v>0</v>
      </c>
      <c r="F12" s="628">
        <v>0</v>
      </c>
      <c r="G12" s="629">
        <v>0</v>
      </c>
      <c r="H12" s="630">
        <v>3.6340300000000001</v>
      </c>
      <c r="I12" s="628">
        <v>0</v>
      </c>
      <c r="J12" s="630">
        <v>0</v>
      </c>
      <c r="K12" s="631">
        <v>0</v>
      </c>
      <c r="L12" s="626">
        <v>38.073645999999997</v>
      </c>
      <c r="M12" s="627">
        <v>0</v>
      </c>
      <c r="N12" s="627">
        <v>0</v>
      </c>
      <c r="O12" s="628">
        <v>0</v>
      </c>
      <c r="P12" s="629">
        <v>0</v>
      </c>
      <c r="Q12" s="630">
        <v>3.5066459999999999</v>
      </c>
      <c r="R12" s="628">
        <v>0</v>
      </c>
      <c r="S12" s="630">
        <v>0</v>
      </c>
      <c r="T12" s="631">
        <v>0</v>
      </c>
      <c r="U12" s="626">
        <v>36.447664000000003</v>
      </c>
      <c r="V12" s="627">
        <v>0</v>
      </c>
      <c r="W12" s="627">
        <v>0</v>
      </c>
      <c r="X12" s="628">
        <v>0</v>
      </c>
      <c r="Y12" s="629">
        <v>0</v>
      </c>
      <c r="Z12" s="630">
        <v>3.0471349999999999</v>
      </c>
      <c r="AA12" s="628">
        <v>0</v>
      </c>
      <c r="AB12" s="630">
        <v>0</v>
      </c>
      <c r="AC12" s="631">
        <v>0</v>
      </c>
      <c r="AD12" s="626">
        <v>36.627743000000002</v>
      </c>
      <c r="AE12" s="627">
        <v>0</v>
      </c>
      <c r="AF12" s="627">
        <v>0</v>
      </c>
      <c r="AG12" s="628">
        <v>0</v>
      </c>
      <c r="AH12" s="629">
        <v>0</v>
      </c>
      <c r="AI12" s="630">
        <v>3.548489</v>
      </c>
      <c r="AJ12" s="628">
        <v>0</v>
      </c>
      <c r="AK12" s="630">
        <v>0</v>
      </c>
      <c r="AL12" s="631">
        <v>0</v>
      </c>
    </row>
    <row r="13" spans="2:38" ht="25.5" customHeight="1">
      <c r="B13" s="625" t="s">
        <v>428</v>
      </c>
      <c r="C13" s="626">
        <v>98006.677394999992</v>
      </c>
      <c r="D13" s="627">
        <v>0</v>
      </c>
      <c r="E13" s="627">
        <v>21.336417000000001</v>
      </c>
      <c r="F13" s="628">
        <v>21.336417000000001</v>
      </c>
      <c r="G13" s="629">
        <v>21.336417000000001</v>
      </c>
      <c r="H13" s="630">
        <v>67.846638999999996</v>
      </c>
      <c r="I13" s="628">
        <v>1.749752</v>
      </c>
      <c r="J13" s="630">
        <v>1.749752</v>
      </c>
      <c r="K13" s="631">
        <v>0</v>
      </c>
      <c r="L13" s="626">
        <v>77230.181007999985</v>
      </c>
      <c r="M13" s="627">
        <v>2.537884</v>
      </c>
      <c r="N13" s="627">
        <v>18.989719999999998</v>
      </c>
      <c r="O13" s="628">
        <v>18.989719999999998</v>
      </c>
      <c r="P13" s="629">
        <v>18.989720999999999</v>
      </c>
      <c r="Q13" s="630">
        <v>61.283974000000001</v>
      </c>
      <c r="R13" s="628">
        <v>1.6197280000000001</v>
      </c>
      <c r="S13" s="630">
        <v>1.6197280000000001</v>
      </c>
      <c r="T13" s="631">
        <v>0</v>
      </c>
      <c r="U13" s="626">
        <v>77426.644944999993</v>
      </c>
      <c r="V13" s="627">
        <v>0</v>
      </c>
      <c r="W13" s="627">
        <v>22.44434</v>
      </c>
      <c r="X13" s="628">
        <v>22.44434</v>
      </c>
      <c r="Y13" s="629">
        <v>22.44434</v>
      </c>
      <c r="Z13" s="630">
        <v>60.957221000000004</v>
      </c>
      <c r="AA13" s="628">
        <v>2.6153550000000001</v>
      </c>
      <c r="AB13" s="630">
        <v>2.615354</v>
      </c>
      <c r="AC13" s="631">
        <v>0</v>
      </c>
      <c r="AD13" s="626">
        <v>79688.245817999996</v>
      </c>
      <c r="AE13" s="627">
        <v>0</v>
      </c>
      <c r="AF13" s="627">
        <v>20.618313000000001</v>
      </c>
      <c r="AG13" s="628">
        <v>20.618313000000001</v>
      </c>
      <c r="AH13" s="629">
        <v>20.618314000000002</v>
      </c>
      <c r="AI13" s="630">
        <v>53.434026000000003</v>
      </c>
      <c r="AJ13" s="628">
        <v>1.467471</v>
      </c>
      <c r="AK13" s="630">
        <v>1.467471</v>
      </c>
      <c r="AL13" s="631">
        <v>0</v>
      </c>
    </row>
    <row r="14" spans="2:38" ht="25.5" customHeight="1">
      <c r="B14" s="625" t="s">
        <v>430</v>
      </c>
      <c r="C14" s="626">
        <v>8243.679795</v>
      </c>
      <c r="D14" s="627">
        <v>0</v>
      </c>
      <c r="E14" s="627">
        <v>0</v>
      </c>
      <c r="F14" s="628">
        <v>0</v>
      </c>
      <c r="G14" s="629">
        <v>0</v>
      </c>
      <c r="H14" s="630">
        <v>20.145999</v>
      </c>
      <c r="I14" s="628">
        <v>0</v>
      </c>
      <c r="J14" s="630">
        <v>0</v>
      </c>
      <c r="K14" s="631">
        <v>0</v>
      </c>
      <c r="L14" s="626">
        <v>8060.7708860000012</v>
      </c>
      <c r="M14" s="627">
        <v>7.7347510000000002</v>
      </c>
      <c r="N14" s="627">
        <v>0</v>
      </c>
      <c r="O14" s="628">
        <v>0</v>
      </c>
      <c r="P14" s="629">
        <v>0</v>
      </c>
      <c r="Q14" s="630">
        <v>9.2603069999999992</v>
      </c>
      <c r="R14" s="628">
        <v>0</v>
      </c>
      <c r="S14" s="630">
        <v>0</v>
      </c>
      <c r="T14" s="631">
        <v>0</v>
      </c>
      <c r="U14" s="626">
        <v>8303.6047930000004</v>
      </c>
      <c r="V14" s="627">
        <v>7.7567050000000002</v>
      </c>
      <c r="W14" s="627">
        <v>0</v>
      </c>
      <c r="X14" s="628">
        <v>0</v>
      </c>
      <c r="Y14" s="629">
        <v>0</v>
      </c>
      <c r="Z14" s="630">
        <v>7.7163830000000004</v>
      </c>
      <c r="AA14" s="628">
        <v>0</v>
      </c>
      <c r="AB14" s="630">
        <v>0</v>
      </c>
      <c r="AC14" s="631">
        <v>0</v>
      </c>
      <c r="AD14" s="626">
        <v>7741.9145180000005</v>
      </c>
      <c r="AE14" s="627">
        <v>10.733772999999999</v>
      </c>
      <c r="AF14" s="627">
        <v>5.0000000000000001E-4</v>
      </c>
      <c r="AG14" s="628">
        <v>5.0000000000000001E-4</v>
      </c>
      <c r="AH14" s="629">
        <v>0</v>
      </c>
      <c r="AI14" s="630">
        <v>6.5898759999999994</v>
      </c>
      <c r="AJ14" s="628">
        <v>0</v>
      </c>
      <c r="AK14" s="630">
        <v>0</v>
      </c>
      <c r="AL14" s="631">
        <v>0</v>
      </c>
    </row>
    <row r="15" spans="2:38" ht="25.5" customHeight="1">
      <c r="B15" s="625" t="s">
        <v>432</v>
      </c>
      <c r="C15" s="626">
        <v>14642.114840000002</v>
      </c>
      <c r="D15" s="627">
        <v>0</v>
      </c>
      <c r="E15" s="627">
        <v>78.796303999999992</v>
      </c>
      <c r="F15" s="628">
        <v>78.796303999999992</v>
      </c>
      <c r="G15" s="629">
        <v>78.796303999999992</v>
      </c>
      <c r="H15" s="630">
        <v>31.932378999999997</v>
      </c>
      <c r="I15" s="628">
        <v>78.248541000000003</v>
      </c>
      <c r="J15" s="630">
        <v>78.248541000000003</v>
      </c>
      <c r="K15" s="631">
        <v>0</v>
      </c>
      <c r="L15" s="626">
        <v>16515.373334</v>
      </c>
      <c r="M15" s="627">
        <v>0</v>
      </c>
      <c r="N15" s="627">
        <v>77.767379000000005</v>
      </c>
      <c r="O15" s="628">
        <v>77.767379000000005</v>
      </c>
      <c r="P15" s="629">
        <v>77.767380000000003</v>
      </c>
      <c r="Q15" s="630">
        <v>43.142504000000002</v>
      </c>
      <c r="R15" s="628">
        <v>77.230843999999991</v>
      </c>
      <c r="S15" s="630">
        <v>77.230843999999991</v>
      </c>
      <c r="T15" s="631">
        <v>0</v>
      </c>
      <c r="U15" s="626">
        <v>16818.113068999999</v>
      </c>
      <c r="V15" s="627">
        <v>0</v>
      </c>
      <c r="W15" s="627">
        <v>78.243304999999992</v>
      </c>
      <c r="X15" s="628">
        <v>78.243304999999992</v>
      </c>
      <c r="Y15" s="629">
        <v>78.241472000000002</v>
      </c>
      <c r="Z15" s="630">
        <v>43.441462999999999</v>
      </c>
      <c r="AA15" s="628">
        <v>77.728258000000011</v>
      </c>
      <c r="AB15" s="630">
        <v>77.728258000000011</v>
      </c>
      <c r="AC15" s="631">
        <v>0</v>
      </c>
      <c r="AD15" s="626">
        <v>18027.962385999999</v>
      </c>
      <c r="AE15" s="627">
        <v>0</v>
      </c>
      <c r="AF15" s="627">
        <v>68.488825000000006</v>
      </c>
      <c r="AG15" s="628">
        <v>68.488825000000006</v>
      </c>
      <c r="AH15" s="629">
        <v>68.488747000000004</v>
      </c>
      <c r="AI15" s="630">
        <v>33.342092000000001</v>
      </c>
      <c r="AJ15" s="628">
        <v>67.841960999999998</v>
      </c>
      <c r="AK15" s="630">
        <v>67.841960999999998</v>
      </c>
      <c r="AL15" s="631">
        <v>0</v>
      </c>
    </row>
    <row r="16" spans="2:38" ht="25.5" customHeight="1">
      <c r="B16" s="625" t="s">
        <v>434</v>
      </c>
      <c r="C16" s="626">
        <v>5687.8133630000002</v>
      </c>
      <c r="D16" s="627">
        <v>0</v>
      </c>
      <c r="E16" s="627">
        <v>37.523189000000002</v>
      </c>
      <c r="F16" s="628">
        <v>37.523189000000002</v>
      </c>
      <c r="G16" s="629">
        <v>35.644682000000003</v>
      </c>
      <c r="H16" s="630">
        <v>15.764303999999999</v>
      </c>
      <c r="I16" s="628">
        <v>22.264033000000001</v>
      </c>
      <c r="J16" s="630">
        <v>22.264033000000001</v>
      </c>
      <c r="K16" s="631">
        <v>0</v>
      </c>
      <c r="L16" s="626">
        <v>5966.7743419999997</v>
      </c>
      <c r="M16" s="627">
        <v>0</v>
      </c>
      <c r="N16" s="627">
        <v>35.644694999999999</v>
      </c>
      <c r="O16" s="628">
        <v>35.644694999999999</v>
      </c>
      <c r="P16" s="629">
        <v>35.644682000000003</v>
      </c>
      <c r="Q16" s="630">
        <v>22.442188999999999</v>
      </c>
      <c r="R16" s="628">
        <v>22.264033000000001</v>
      </c>
      <c r="S16" s="630">
        <v>22.264033000000001</v>
      </c>
      <c r="T16" s="631">
        <v>0</v>
      </c>
      <c r="U16" s="626">
        <v>6059.427721</v>
      </c>
      <c r="V16" s="627">
        <v>0</v>
      </c>
      <c r="W16" s="627">
        <v>35.306906999999995</v>
      </c>
      <c r="X16" s="628">
        <v>35.306906999999995</v>
      </c>
      <c r="Y16" s="629">
        <v>35.306894</v>
      </c>
      <c r="Z16" s="630">
        <v>23.579406000000002</v>
      </c>
      <c r="AA16" s="628">
        <v>22.264033000000001</v>
      </c>
      <c r="AB16" s="630">
        <v>22.264033000000001</v>
      </c>
      <c r="AC16" s="631">
        <v>0</v>
      </c>
      <c r="AD16" s="626">
        <v>6491.5007249999999</v>
      </c>
      <c r="AE16" s="627">
        <v>0</v>
      </c>
      <c r="AF16" s="627">
        <v>35.306894</v>
      </c>
      <c r="AG16" s="628">
        <v>35.306894</v>
      </c>
      <c r="AH16" s="629">
        <v>35.306894</v>
      </c>
      <c r="AI16" s="630">
        <v>18.692861999999998</v>
      </c>
      <c r="AJ16" s="628">
        <v>22.264033000000001</v>
      </c>
      <c r="AK16" s="630">
        <v>22.264033000000001</v>
      </c>
      <c r="AL16" s="631">
        <v>0</v>
      </c>
    </row>
    <row r="17" spans="2:38" ht="25.5" customHeight="1">
      <c r="B17" s="624" t="s">
        <v>614</v>
      </c>
      <c r="C17" s="618">
        <v>527206.92330000002</v>
      </c>
      <c r="D17" s="619">
        <v>1495.1786689999999</v>
      </c>
      <c r="E17" s="619">
        <v>35892.776117000001</v>
      </c>
      <c r="F17" s="620">
        <v>35892.776117000001</v>
      </c>
      <c r="G17" s="621">
        <v>35608.457500999997</v>
      </c>
      <c r="H17" s="622">
        <v>2703.2479170000001</v>
      </c>
      <c r="I17" s="620">
        <v>18603.066006000001</v>
      </c>
      <c r="J17" s="620">
        <v>18477.983724000002</v>
      </c>
      <c r="K17" s="623">
        <v>13775.170959999998</v>
      </c>
      <c r="L17" s="618">
        <v>490316.00966400001</v>
      </c>
      <c r="M17" s="619">
        <v>1614.0623500000002</v>
      </c>
      <c r="N17" s="619">
        <v>21218.339876000002</v>
      </c>
      <c r="O17" s="620">
        <v>21218.339876000002</v>
      </c>
      <c r="P17" s="621">
        <v>21111.051062999999</v>
      </c>
      <c r="Q17" s="622">
        <v>2846.6212220000002</v>
      </c>
      <c r="R17" s="620">
        <v>10197.642179</v>
      </c>
      <c r="S17" s="620">
        <v>10168.947596</v>
      </c>
      <c r="T17" s="623">
        <v>8304.321414</v>
      </c>
      <c r="U17" s="618">
        <v>492856.04534599994</v>
      </c>
      <c r="V17" s="619">
        <v>1739.2926709999999</v>
      </c>
      <c r="W17" s="619">
        <v>21050.952965</v>
      </c>
      <c r="X17" s="620">
        <v>21050.952965</v>
      </c>
      <c r="Y17" s="621">
        <v>20944.975329999994</v>
      </c>
      <c r="Z17" s="622">
        <v>2929.3005109999999</v>
      </c>
      <c r="AA17" s="620">
        <v>10274.207427999998</v>
      </c>
      <c r="AB17" s="620">
        <v>10250.296113999999</v>
      </c>
      <c r="AC17" s="623">
        <v>8167.7925170000008</v>
      </c>
      <c r="AD17" s="618">
        <v>496156.95429299993</v>
      </c>
      <c r="AE17" s="619">
        <v>2963.5211730000001</v>
      </c>
      <c r="AF17" s="619">
        <v>19633.775175000002</v>
      </c>
      <c r="AG17" s="620">
        <v>19633.775175000002</v>
      </c>
      <c r="AH17" s="621">
        <v>18941.482646</v>
      </c>
      <c r="AI17" s="622">
        <v>2942.922114</v>
      </c>
      <c r="AJ17" s="620">
        <v>9639.8748099999993</v>
      </c>
      <c r="AK17" s="620">
        <v>9509.0770599999996</v>
      </c>
      <c r="AL17" s="623">
        <v>7589.2088370000001</v>
      </c>
    </row>
    <row r="18" spans="2:38" ht="41.25" customHeight="1">
      <c r="B18" s="625" t="s">
        <v>424</v>
      </c>
      <c r="C18" s="626">
        <v>2302.4451119999999</v>
      </c>
      <c r="D18" s="627">
        <v>0</v>
      </c>
      <c r="E18" s="627">
        <v>0</v>
      </c>
      <c r="F18" s="632">
        <v>0</v>
      </c>
      <c r="G18" s="633">
        <v>0</v>
      </c>
      <c r="H18" s="630">
        <v>1.6786700000000001</v>
      </c>
      <c r="I18" s="632">
        <v>0</v>
      </c>
      <c r="J18" s="632">
        <v>0</v>
      </c>
      <c r="K18" s="631">
        <v>0</v>
      </c>
      <c r="L18" s="626">
        <v>2748.2410190000001</v>
      </c>
      <c r="M18" s="627">
        <v>0</v>
      </c>
      <c r="N18" s="627">
        <v>0</v>
      </c>
      <c r="O18" s="632">
        <v>0</v>
      </c>
      <c r="P18" s="633">
        <v>0</v>
      </c>
      <c r="Q18" s="630">
        <v>1.580103</v>
      </c>
      <c r="R18" s="632">
        <v>0</v>
      </c>
      <c r="S18" s="632">
        <v>0</v>
      </c>
      <c r="T18" s="631">
        <v>0</v>
      </c>
      <c r="U18" s="626">
        <v>2403.6124920000002</v>
      </c>
      <c r="V18" s="627">
        <v>0</v>
      </c>
      <c r="W18" s="627">
        <v>0</v>
      </c>
      <c r="X18" s="632">
        <v>0</v>
      </c>
      <c r="Y18" s="633">
        <v>0</v>
      </c>
      <c r="Z18" s="630">
        <v>1.3725309999999999</v>
      </c>
      <c r="AA18" s="632">
        <v>0</v>
      </c>
      <c r="AB18" s="632">
        <v>0</v>
      </c>
      <c r="AC18" s="631">
        <v>0</v>
      </c>
      <c r="AD18" s="626">
        <v>3541.1398370000002</v>
      </c>
      <c r="AE18" s="627">
        <v>0</v>
      </c>
      <c r="AF18" s="627">
        <v>0</v>
      </c>
      <c r="AG18" s="632">
        <v>0</v>
      </c>
      <c r="AH18" s="633">
        <v>0</v>
      </c>
      <c r="AI18" s="630">
        <v>1.8527629999999999</v>
      </c>
      <c r="AJ18" s="632">
        <v>0</v>
      </c>
      <c r="AK18" s="632">
        <v>0</v>
      </c>
      <c r="AL18" s="631">
        <v>0</v>
      </c>
    </row>
    <row r="19" spans="2:38" ht="48.75" customHeight="1">
      <c r="B19" s="625" t="s">
        <v>428</v>
      </c>
      <c r="C19" s="626">
        <v>18103.687126000001</v>
      </c>
      <c r="D19" s="627">
        <v>219.43826000000001</v>
      </c>
      <c r="E19" s="627">
        <v>327.621757</v>
      </c>
      <c r="F19" s="632">
        <v>327.621757</v>
      </c>
      <c r="G19" s="633">
        <v>327.621759</v>
      </c>
      <c r="H19" s="630">
        <v>48.165379999999999</v>
      </c>
      <c r="I19" s="632">
        <v>95.715417000000002</v>
      </c>
      <c r="J19" s="632">
        <v>95.715419999999995</v>
      </c>
      <c r="K19" s="631">
        <v>4.0025079999999997</v>
      </c>
      <c r="L19" s="626">
        <v>17725.252649999999</v>
      </c>
      <c r="M19" s="627">
        <v>475.97568799999999</v>
      </c>
      <c r="N19" s="627">
        <v>308.749594</v>
      </c>
      <c r="O19" s="632">
        <v>308.749594</v>
      </c>
      <c r="P19" s="633">
        <v>308.74959100000001</v>
      </c>
      <c r="Q19" s="630">
        <v>43.477389000000002</v>
      </c>
      <c r="R19" s="632">
        <v>129.339035</v>
      </c>
      <c r="S19" s="632">
        <v>129.339033</v>
      </c>
      <c r="T19" s="631">
        <v>2.9560940000000002</v>
      </c>
      <c r="U19" s="626">
        <v>17512.018940000002</v>
      </c>
      <c r="V19" s="627">
        <v>650.06945399999995</v>
      </c>
      <c r="W19" s="627">
        <v>310.73974299999998</v>
      </c>
      <c r="X19" s="632">
        <v>310.73974299999998</v>
      </c>
      <c r="Y19" s="633">
        <v>310.739755</v>
      </c>
      <c r="Z19" s="630">
        <v>44.470888000000002</v>
      </c>
      <c r="AA19" s="632">
        <v>127.35198</v>
      </c>
      <c r="AB19" s="632">
        <v>127.351978</v>
      </c>
      <c r="AC19" s="631">
        <v>3.1195040000000001</v>
      </c>
      <c r="AD19" s="626">
        <v>17896.534019999999</v>
      </c>
      <c r="AE19" s="627">
        <v>760.81549299999995</v>
      </c>
      <c r="AF19" s="627">
        <v>317.93913600000002</v>
      </c>
      <c r="AG19" s="632">
        <v>317.93913600000002</v>
      </c>
      <c r="AH19" s="633">
        <v>317.26093600000002</v>
      </c>
      <c r="AI19" s="630">
        <v>58.610858</v>
      </c>
      <c r="AJ19" s="632">
        <v>131.42064099999999</v>
      </c>
      <c r="AK19" s="632">
        <v>131.41100900000001</v>
      </c>
      <c r="AL19" s="631">
        <v>2.7379169999999999</v>
      </c>
    </row>
    <row r="20" spans="2:38" ht="50.25" customHeight="1">
      <c r="B20" s="625" t="s">
        <v>430</v>
      </c>
      <c r="C20" s="626">
        <v>19064.659123000001</v>
      </c>
      <c r="D20" s="627">
        <v>15.153414</v>
      </c>
      <c r="E20" s="627">
        <v>88.881878</v>
      </c>
      <c r="F20" s="632">
        <v>88.881878</v>
      </c>
      <c r="G20" s="633">
        <v>88.881878999999998</v>
      </c>
      <c r="H20" s="630">
        <v>18.852537000000002</v>
      </c>
      <c r="I20" s="632">
        <v>17.993428000000002</v>
      </c>
      <c r="J20" s="632">
        <v>17.993428000000002</v>
      </c>
      <c r="K20" s="631">
        <v>0</v>
      </c>
      <c r="L20" s="626">
        <v>17965.623353999999</v>
      </c>
      <c r="M20" s="627">
        <v>1.223228</v>
      </c>
      <c r="N20" s="627">
        <v>83.011072999999996</v>
      </c>
      <c r="O20" s="632">
        <v>83.011072999999996</v>
      </c>
      <c r="P20" s="633">
        <v>83.011073999999994</v>
      </c>
      <c r="Q20" s="630">
        <v>22.221519000000001</v>
      </c>
      <c r="R20" s="632">
        <v>17.677268000000002</v>
      </c>
      <c r="S20" s="632">
        <v>17.677268000000002</v>
      </c>
      <c r="T20" s="631">
        <v>0</v>
      </c>
      <c r="U20" s="626">
        <v>18782.808537999997</v>
      </c>
      <c r="V20" s="627">
        <v>0.96392500000000003</v>
      </c>
      <c r="W20" s="627">
        <v>79.385471999999993</v>
      </c>
      <c r="X20" s="632">
        <v>79.385471999999993</v>
      </c>
      <c r="Y20" s="633">
        <v>79.385470999999995</v>
      </c>
      <c r="Z20" s="630">
        <v>22.093416000000001</v>
      </c>
      <c r="AA20" s="632">
        <v>17.456388</v>
      </c>
      <c r="AB20" s="632">
        <v>17.456388</v>
      </c>
      <c r="AC20" s="631">
        <v>0</v>
      </c>
      <c r="AD20" s="626">
        <v>21682.122220000001</v>
      </c>
      <c r="AE20" s="627">
        <v>0.73064200000000001</v>
      </c>
      <c r="AF20" s="627">
        <v>78.809894999999997</v>
      </c>
      <c r="AG20" s="632">
        <v>78.809894999999997</v>
      </c>
      <c r="AH20" s="633">
        <v>78.809894999999997</v>
      </c>
      <c r="AI20" s="630">
        <v>14.659691</v>
      </c>
      <c r="AJ20" s="632">
        <v>17.724796000000001</v>
      </c>
      <c r="AK20" s="632">
        <v>17.724796999999999</v>
      </c>
      <c r="AL20" s="631">
        <v>0</v>
      </c>
    </row>
    <row r="21" spans="2:38" ht="50.25" customHeight="1">
      <c r="B21" s="625" t="s">
        <v>432</v>
      </c>
      <c r="C21" s="626">
        <v>52557.264150999996</v>
      </c>
      <c r="D21" s="627">
        <v>183.95271500000001</v>
      </c>
      <c r="E21" s="627">
        <v>768.68741699999998</v>
      </c>
      <c r="F21" s="632">
        <v>768.68741699999998</v>
      </c>
      <c r="G21" s="633">
        <v>740.75385900000003</v>
      </c>
      <c r="H21" s="634">
        <v>153.88524799999999</v>
      </c>
      <c r="I21" s="632">
        <v>405.68100700000002</v>
      </c>
      <c r="J21" s="632">
        <v>391.88685299999997</v>
      </c>
      <c r="K21" s="631">
        <v>241.66866800000003</v>
      </c>
      <c r="L21" s="626">
        <v>50862.482003999998</v>
      </c>
      <c r="M21" s="627">
        <v>4.0947969999999998</v>
      </c>
      <c r="N21" s="627">
        <v>614.92154900000003</v>
      </c>
      <c r="O21" s="632">
        <v>614.92154900000003</v>
      </c>
      <c r="P21" s="633">
        <v>589.43218400000001</v>
      </c>
      <c r="Q21" s="634">
        <v>150.27955299999999</v>
      </c>
      <c r="R21" s="632">
        <v>307.47136499999999</v>
      </c>
      <c r="S21" s="632">
        <v>294.71044699999999</v>
      </c>
      <c r="T21" s="631">
        <v>198.48155300000002</v>
      </c>
      <c r="U21" s="626">
        <v>51118.808876000003</v>
      </c>
      <c r="V21" s="627">
        <v>4.5788000000000002</v>
      </c>
      <c r="W21" s="627">
        <v>607.07267300000001</v>
      </c>
      <c r="X21" s="632">
        <v>607.07267300000001</v>
      </c>
      <c r="Y21" s="633">
        <v>586.71939099999997</v>
      </c>
      <c r="Z21" s="634">
        <v>162.96482499999999</v>
      </c>
      <c r="AA21" s="632">
        <v>307.57086400000003</v>
      </c>
      <c r="AB21" s="632">
        <v>299.94602500000002</v>
      </c>
      <c r="AC21" s="631">
        <v>194.78649000000001</v>
      </c>
      <c r="AD21" s="626">
        <v>51362.249583999997</v>
      </c>
      <c r="AE21" s="627">
        <v>132.78122300000001</v>
      </c>
      <c r="AF21" s="627">
        <v>571.29508699999997</v>
      </c>
      <c r="AG21" s="632">
        <v>571.29508699999997</v>
      </c>
      <c r="AH21" s="633">
        <v>542.81188099999997</v>
      </c>
      <c r="AI21" s="634">
        <v>167.84513800000002</v>
      </c>
      <c r="AJ21" s="632">
        <v>306.113607</v>
      </c>
      <c r="AK21" s="632">
        <v>294.45639299999999</v>
      </c>
      <c r="AL21" s="631">
        <v>177.78628</v>
      </c>
    </row>
    <row r="22" spans="2:38" ht="48.75" customHeight="1">
      <c r="B22" s="625" t="s">
        <v>434</v>
      </c>
      <c r="C22" s="626">
        <v>249604.11507499998</v>
      </c>
      <c r="D22" s="627">
        <v>513.60585000000003</v>
      </c>
      <c r="E22" s="627">
        <v>26285.599355000002</v>
      </c>
      <c r="F22" s="632">
        <v>26285.599355000002</v>
      </c>
      <c r="G22" s="633">
        <v>26032.566622999999</v>
      </c>
      <c r="H22" s="634">
        <v>1582.4059410000002</v>
      </c>
      <c r="I22" s="632">
        <v>14293.969437</v>
      </c>
      <c r="J22" s="632">
        <v>14184.322760000001</v>
      </c>
      <c r="K22" s="631">
        <v>9719.5341040000003</v>
      </c>
      <c r="L22" s="626">
        <v>227164.20046600001</v>
      </c>
      <c r="M22" s="627">
        <v>514.02130799999998</v>
      </c>
      <c r="N22" s="627">
        <v>15320.624620000001</v>
      </c>
      <c r="O22" s="632">
        <v>15320.624620000001</v>
      </c>
      <c r="P22" s="633">
        <v>15239.80192</v>
      </c>
      <c r="Q22" s="634">
        <v>1705.5862989999998</v>
      </c>
      <c r="R22" s="632">
        <v>7905.6060229999994</v>
      </c>
      <c r="S22" s="632">
        <v>7889.7472309999994</v>
      </c>
      <c r="T22" s="631">
        <v>5677.0504890000002</v>
      </c>
      <c r="U22" s="626">
        <v>227882.83986700003</v>
      </c>
      <c r="V22" s="627">
        <v>491.52536400000002</v>
      </c>
      <c r="W22" s="627">
        <v>15171.780078000002</v>
      </c>
      <c r="X22" s="632">
        <v>15171.780078000002</v>
      </c>
      <c r="Y22" s="633">
        <v>15087.179776999999</v>
      </c>
      <c r="Z22" s="634">
        <v>1771.6400490000001</v>
      </c>
      <c r="AA22" s="632">
        <v>7978.7240439999996</v>
      </c>
      <c r="AB22" s="632">
        <v>7962.543807</v>
      </c>
      <c r="AC22" s="631">
        <v>5560.1460389999993</v>
      </c>
      <c r="AD22" s="626">
        <v>223446.31465400002</v>
      </c>
      <c r="AE22" s="627">
        <v>295.42242000000005</v>
      </c>
      <c r="AF22" s="627">
        <v>13565.160497999999</v>
      </c>
      <c r="AG22" s="632">
        <v>13565.160497999999</v>
      </c>
      <c r="AH22" s="633">
        <v>13145.520623</v>
      </c>
      <c r="AI22" s="634">
        <v>1855.623967</v>
      </c>
      <c r="AJ22" s="632">
        <v>7194.2729499999996</v>
      </c>
      <c r="AK22" s="632">
        <v>7131.4506739999997</v>
      </c>
      <c r="AL22" s="631">
        <v>4959.0702939999992</v>
      </c>
    </row>
    <row r="23" spans="2:38" ht="33" customHeight="1">
      <c r="B23" s="635" t="s">
        <v>615</v>
      </c>
      <c r="C23" s="626">
        <v>106313.678432</v>
      </c>
      <c r="D23" s="627">
        <v>255.47818100000001</v>
      </c>
      <c r="E23" s="627">
        <v>18517.865356999999</v>
      </c>
      <c r="F23" s="632">
        <v>18517.865356999999</v>
      </c>
      <c r="G23" s="633">
        <v>18517.865336999999</v>
      </c>
      <c r="H23" s="634">
        <v>873.21250299999997</v>
      </c>
      <c r="I23" s="632">
        <v>10168.217892999999</v>
      </c>
      <c r="J23" s="632">
        <v>10168.21788</v>
      </c>
      <c r="K23" s="631">
        <v>7306.905971000001</v>
      </c>
      <c r="L23" s="626">
        <v>93182.600699999995</v>
      </c>
      <c r="M23" s="627">
        <v>207.91032200000001</v>
      </c>
      <c r="N23" s="627">
        <v>10086.887699999999</v>
      </c>
      <c r="O23" s="632">
        <v>10086.887699999999</v>
      </c>
      <c r="P23" s="633">
        <v>10086.887699999999</v>
      </c>
      <c r="Q23" s="634">
        <v>941.80671199999995</v>
      </c>
      <c r="R23" s="632">
        <v>5073.9229689999993</v>
      </c>
      <c r="S23" s="632">
        <v>5073.9229699999996</v>
      </c>
      <c r="T23" s="631">
        <v>4300.4238859999996</v>
      </c>
      <c r="U23" s="626">
        <v>94648.074229000005</v>
      </c>
      <c r="V23" s="627">
        <v>262.971924</v>
      </c>
      <c r="W23" s="627">
        <v>9989.4804789999998</v>
      </c>
      <c r="X23" s="632">
        <v>9989.4804789999998</v>
      </c>
      <c r="Y23" s="633">
        <v>9989.4804810000005</v>
      </c>
      <c r="Z23" s="634">
        <v>958.05778499999997</v>
      </c>
      <c r="AA23" s="632">
        <v>5159.9799199999998</v>
      </c>
      <c r="AB23" s="632">
        <v>5159.9799199999998</v>
      </c>
      <c r="AC23" s="631">
        <v>4164.4235090000002</v>
      </c>
      <c r="AD23" s="626">
        <v>96013.641619999995</v>
      </c>
      <c r="AE23" s="627">
        <v>226.18314899999999</v>
      </c>
      <c r="AF23" s="627">
        <v>9979.8517699999975</v>
      </c>
      <c r="AG23" s="632">
        <v>9979.8517699999975</v>
      </c>
      <c r="AH23" s="633">
        <v>9752.3235609999992</v>
      </c>
      <c r="AI23" s="634">
        <v>1065.3221249999999</v>
      </c>
      <c r="AJ23" s="632">
        <v>5333.7260759999999</v>
      </c>
      <c r="AK23" s="632">
        <v>5300.7003009999989</v>
      </c>
      <c r="AL23" s="631">
        <v>3941.0112990000002</v>
      </c>
    </row>
    <row r="24" spans="2:38" ht="33" customHeight="1">
      <c r="B24" s="635" t="s">
        <v>616</v>
      </c>
      <c r="C24" s="618">
        <v>51702.934348000003</v>
      </c>
      <c r="D24" s="619">
        <v>175.331299</v>
      </c>
      <c r="E24" s="619">
        <v>11371.463387</v>
      </c>
      <c r="F24" s="620">
        <v>11371.463387</v>
      </c>
      <c r="G24" s="621">
        <v>11371.463389</v>
      </c>
      <c r="H24" s="636">
        <v>544.00800900000002</v>
      </c>
      <c r="I24" s="620">
        <v>4762.8837929999991</v>
      </c>
      <c r="J24" s="620">
        <v>4762.8837960000001</v>
      </c>
      <c r="K24" s="623">
        <v>6464.1452169999993</v>
      </c>
      <c r="L24" s="618">
        <v>42633.399085999998</v>
      </c>
      <c r="M24" s="619">
        <v>106.626319</v>
      </c>
      <c r="N24" s="619">
        <v>6101.0219559999996</v>
      </c>
      <c r="O24" s="620">
        <v>6101.0219559999996</v>
      </c>
      <c r="P24" s="621">
        <v>6101.021956999999</v>
      </c>
      <c r="Q24" s="636">
        <v>647.32648400000005</v>
      </c>
      <c r="R24" s="620">
        <v>2301.7761420000002</v>
      </c>
      <c r="S24" s="620">
        <v>2301.7761420000002</v>
      </c>
      <c r="T24" s="623">
        <v>3697.808031</v>
      </c>
      <c r="U24" s="618">
        <v>42564.373097000003</v>
      </c>
      <c r="V24" s="619">
        <v>118.340121</v>
      </c>
      <c r="W24" s="619">
        <v>6049.3884249999992</v>
      </c>
      <c r="X24" s="620">
        <v>6049.3884249999992</v>
      </c>
      <c r="Y24" s="621">
        <v>6049.3884260000004</v>
      </c>
      <c r="Z24" s="636">
        <v>682.85226599999999</v>
      </c>
      <c r="AA24" s="620">
        <v>2360.6966550000002</v>
      </c>
      <c r="AB24" s="620">
        <v>2360.6966520000001</v>
      </c>
      <c r="AC24" s="623">
        <v>3589.0007149999997</v>
      </c>
      <c r="AD24" s="618">
        <v>41184.441660999997</v>
      </c>
      <c r="AE24" s="619">
        <v>100.25553600000001</v>
      </c>
      <c r="AF24" s="619">
        <v>5315.4891740000003</v>
      </c>
      <c r="AG24" s="620">
        <v>5315.4891740000003</v>
      </c>
      <c r="AH24" s="621">
        <v>5111.6967279999999</v>
      </c>
      <c r="AI24" s="636">
        <v>770.22251300000005</v>
      </c>
      <c r="AJ24" s="620">
        <v>2060.503432</v>
      </c>
      <c r="AK24" s="620">
        <v>2044.978081</v>
      </c>
      <c r="AL24" s="623">
        <v>3155.8351239999997</v>
      </c>
    </row>
    <row r="25" spans="2:38" ht="67.5" customHeight="1">
      <c r="B25" s="625" t="s">
        <v>436</v>
      </c>
      <c r="C25" s="626">
        <v>185574.75271299997</v>
      </c>
      <c r="D25" s="627">
        <v>563.02842999999996</v>
      </c>
      <c r="E25" s="627">
        <v>8421.9857100000008</v>
      </c>
      <c r="F25" s="632">
        <v>8421.9857100000008</v>
      </c>
      <c r="G25" s="633">
        <v>8418.6333809999996</v>
      </c>
      <c r="H25" s="634">
        <v>898.26014099999998</v>
      </c>
      <c r="I25" s="632">
        <v>3789.706717</v>
      </c>
      <c r="J25" s="632">
        <v>3788.065263</v>
      </c>
      <c r="K25" s="631">
        <v>3809.9656799999993</v>
      </c>
      <c r="L25" s="626">
        <v>173850.21017100001</v>
      </c>
      <c r="M25" s="627">
        <v>618.74732900000004</v>
      </c>
      <c r="N25" s="627">
        <v>4891.0330400000003</v>
      </c>
      <c r="O25" s="632">
        <v>4891.0330400000003</v>
      </c>
      <c r="P25" s="633">
        <v>4890.056294</v>
      </c>
      <c r="Q25" s="634">
        <v>923.476359</v>
      </c>
      <c r="R25" s="632">
        <v>1837.5484879999999</v>
      </c>
      <c r="S25" s="632">
        <v>1837.4736170000001</v>
      </c>
      <c r="T25" s="631">
        <v>2425.8332780000001</v>
      </c>
      <c r="U25" s="626">
        <v>175155.95663299999</v>
      </c>
      <c r="V25" s="627">
        <v>592.1551280000001</v>
      </c>
      <c r="W25" s="627">
        <v>4881.974999</v>
      </c>
      <c r="X25" s="632">
        <v>4881.974999</v>
      </c>
      <c r="Y25" s="633">
        <v>4880.9509360000002</v>
      </c>
      <c r="Z25" s="634">
        <v>926.75880199999995</v>
      </c>
      <c r="AA25" s="632">
        <v>1843.1041520000001</v>
      </c>
      <c r="AB25" s="632">
        <v>1842.997916</v>
      </c>
      <c r="AC25" s="631">
        <v>2409.7404839999999</v>
      </c>
      <c r="AD25" s="626">
        <v>178228.59397800002</v>
      </c>
      <c r="AE25" s="627">
        <v>1773.771395</v>
      </c>
      <c r="AF25" s="627">
        <v>5100.5705589999989</v>
      </c>
      <c r="AG25" s="632">
        <v>5100.5705589999989</v>
      </c>
      <c r="AH25" s="633">
        <v>4857.0793110000013</v>
      </c>
      <c r="AI25" s="634">
        <v>844.32969700000001</v>
      </c>
      <c r="AJ25" s="632">
        <v>1990.3428160000001</v>
      </c>
      <c r="AK25" s="632">
        <v>1934.034187</v>
      </c>
      <c r="AL25" s="631">
        <v>2449.6143460000003</v>
      </c>
    </row>
    <row r="26" spans="2:38" ht="33" customHeight="1">
      <c r="B26" s="625" t="s">
        <v>617</v>
      </c>
      <c r="C26" s="618">
        <v>132263.34474900001</v>
      </c>
      <c r="D26" s="619">
        <v>283.45516700000002</v>
      </c>
      <c r="E26" s="619">
        <v>4403.1337629999998</v>
      </c>
      <c r="F26" s="620">
        <v>4403.1337629999998</v>
      </c>
      <c r="G26" s="621">
        <v>4403.133761</v>
      </c>
      <c r="H26" s="636">
        <v>390.00140800000003</v>
      </c>
      <c r="I26" s="620">
        <v>1325.545979</v>
      </c>
      <c r="J26" s="620">
        <v>1325.545973</v>
      </c>
      <c r="K26" s="623">
        <v>3035.5193209999998</v>
      </c>
      <c r="L26" s="618">
        <v>123593.264461</v>
      </c>
      <c r="M26" s="619">
        <v>346.00548800000001</v>
      </c>
      <c r="N26" s="619">
        <v>2579.7184550000002</v>
      </c>
      <c r="O26" s="620">
        <v>2579.7184550000002</v>
      </c>
      <c r="P26" s="621">
        <v>2579.7184569999999</v>
      </c>
      <c r="Q26" s="636">
        <v>466.27552200000002</v>
      </c>
      <c r="R26" s="620">
        <v>641.39662899999996</v>
      </c>
      <c r="S26" s="620">
        <v>641.39662899999996</v>
      </c>
      <c r="T26" s="623">
        <v>1916.625237</v>
      </c>
      <c r="U26" s="618">
        <v>122039.242965</v>
      </c>
      <c r="V26" s="619">
        <v>302.08121999999997</v>
      </c>
      <c r="W26" s="619">
        <v>2657.5743600000001</v>
      </c>
      <c r="X26" s="620">
        <v>2657.5743600000001</v>
      </c>
      <c r="Y26" s="621">
        <v>2657.574357</v>
      </c>
      <c r="Z26" s="636">
        <v>461.44357500000001</v>
      </c>
      <c r="AA26" s="620">
        <v>674.06512099999998</v>
      </c>
      <c r="AB26" s="620">
        <v>674.06512199999997</v>
      </c>
      <c r="AC26" s="623">
        <v>1963.26379</v>
      </c>
      <c r="AD26" s="618">
        <v>127498.961075</v>
      </c>
      <c r="AE26" s="619">
        <v>557.38570000000004</v>
      </c>
      <c r="AF26" s="619">
        <v>2783.6107740000002</v>
      </c>
      <c r="AG26" s="620">
        <v>2783.6107740000002</v>
      </c>
      <c r="AH26" s="621">
        <v>2595.1907160000001</v>
      </c>
      <c r="AI26" s="636">
        <v>423.96773100000001</v>
      </c>
      <c r="AJ26" s="620">
        <v>781.16349000000002</v>
      </c>
      <c r="AK26" s="620">
        <v>738.67954799999995</v>
      </c>
      <c r="AL26" s="623">
        <v>1982.339512</v>
      </c>
    </row>
    <row r="27" spans="2:38" ht="33" customHeight="1" thickBot="1">
      <c r="B27" s="637" t="s">
        <v>618</v>
      </c>
      <c r="C27" s="638">
        <v>20747.666342</v>
      </c>
      <c r="D27" s="639">
        <v>82.092151000000001</v>
      </c>
      <c r="E27" s="639">
        <v>833.48659299999997</v>
      </c>
      <c r="F27" s="640">
        <v>833.48659299999997</v>
      </c>
      <c r="G27" s="641">
        <v>833.48659399999997</v>
      </c>
      <c r="H27" s="642">
        <v>261.18904900000001</v>
      </c>
      <c r="I27" s="640">
        <v>480.19240200000002</v>
      </c>
      <c r="J27" s="641">
        <v>480.19240500000001</v>
      </c>
      <c r="K27" s="643">
        <v>56.577480999999999</v>
      </c>
      <c r="L27" s="638">
        <v>19839.089330999999</v>
      </c>
      <c r="M27" s="639">
        <v>127.905141</v>
      </c>
      <c r="N27" s="639">
        <v>657.34348199999999</v>
      </c>
      <c r="O27" s="640">
        <v>657.34348199999999</v>
      </c>
      <c r="P27" s="641">
        <v>657.34348299999999</v>
      </c>
      <c r="Q27" s="642">
        <v>241.12379000000001</v>
      </c>
      <c r="R27" s="640">
        <v>342.009163</v>
      </c>
      <c r="S27" s="641">
        <v>342.009164</v>
      </c>
      <c r="T27" s="643">
        <v>48.164319999999996</v>
      </c>
      <c r="U27" s="638">
        <v>19413.024345999998</v>
      </c>
      <c r="V27" s="639">
        <v>130.28080800000001</v>
      </c>
      <c r="W27" s="639">
        <v>668.33419800000001</v>
      </c>
      <c r="X27" s="640">
        <v>668.33419800000001</v>
      </c>
      <c r="Y27" s="641">
        <v>668.33419700000002</v>
      </c>
      <c r="Z27" s="642">
        <v>237.46002100000001</v>
      </c>
      <c r="AA27" s="640">
        <v>346.95373599999999</v>
      </c>
      <c r="AB27" s="641">
        <v>346.95373499999999</v>
      </c>
      <c r="AC27" s="643">
        <v>45.538631000000002</v>
      </c>
      <c r="AD27" s="638">
        <v>19470.344389000002</v>
      </c>
      <c r="AE27" s="639">
        <v>138.79675</v>
      </c>
      <c r="AF27" s="639">
        <v>703.24220500000001</v>
      </c>
      <c r="AG27" s="640">
        <v>703.24220500000001</v>
      </c>
      <c r="AH27" s="641">
        <v>684.67036700000006</v>
      </c>
      <c r="AI27" s="642">
        <v>189.618562</v>
      </c>
      <c r="AJ27" s="640">
        <v>360.83191599999998</v>
      </c>
      <c r="AK27" s="641">
        <v>358.61473599999999</v>
      </c>
      <c r="AL27" s="643">
        <v>41.936428999999997</v>
      </c>
    </row>
    <row r="28" spans="2:38" ht="25.5" customHeight="1" thickBot="1">
      <c r="B28" s="644" t="s">
        <v>619</v>
      </c>
      <c r="C28" s="638">
        <v>722133.61979499995</v>
      </c>
      <c r="D28" s="639">
        <v>1495.178674</v>
      </c>
      <c r="E28" s="639">
        <v>36030.432027000003</v>
      </c>
      <c r="F28" s="640">
        <v>36030.432027000003</v>
      </c>
      <c r="G28" s="641">
        <v>35744.234903999997</v>
      </c>
      <c r="H28" s="642">
        <v>2847.3393339999998</v>
      </c>
      <c r="I28" s="640">
        <v>18705.328332000005</v>
      </c>
      <c r="J28" s="640">
        <v>18580.246050000002</v>
      </c>
      <c r="K28" s="643">
        <v>13775.170960000001</v>
      </c>
      <c r="L28" s="638">
        <v>691427.25665300002</v>
      </c>
      <c r="M28" s="639">
        <v>1624.335178</v>
      </c>
      <c r="N28" s="639">
        <v>21350.741669999999</v>
      </c>
      <c r="O28" s="640">
        <v>21350.741669999999</v>
      </c>
      <c r="P28" s="641">
        <v>21243.452846</v>
      </c>
      <c r="Q28" s="642">
        <v>2990.0023169999999</v>
      </c>
      <c r="R28" s="640">
        <v>10298.756783999999</v>
      </c>
      <c r="S28" s="640">
        <v>10270.062201000001</v>
      </c>
      <c r="T28" s="643">
        <v>8304.321414</v>
      </c>
      <c r="U28" s="638">
        <v>717525.52350200003</v>
      </c>
      <c r="V28" s="639">
        <v>1747.0522109999999</v>
      </c>
      <c r="W28" s="639">
        <v>21186.947517000001</v>
      </c>
      <c r="X28" s="640">
        <v>21186.947517000001</v>
      </c>
      <c r="Y28" s="641">
        <v>21080.968035999995</v>
      </c>
      <c r="Z28" s="642">
        <v>3072.1603399999999</v>
      </c>
      <c r="AA28" s="640">
        <v>10376.815073999998</v>
      </c>
      <c r="AB28" s="640">
        <v>10352.903759000001</v>
      </c>
      <c r="AC28" s="643">
        <v>8167.7925170000008</v>
      </c>
      <c r="AD28" s="638">
        <v>741905.90506400005</v>
      </c>
      <c r="AE28" s="639">
        <v>2974.2966390000001</v>
      </c>
      <c r="AF28" s="639">
        <v>19758.189707000001</v>
      </c>
      <c r="AG28" s="640">
        <v>19758.189707000001</v>
      </c>
      <c r="AH28" s="641">
        <v>19065.896601</v>
      </c>
      <c r="AI28" s="642">
        <v>3062.6716670000001</v>
      </c>
      <c r="AJ28" s="640">
        <v>9731.4482750000006</v>
      </c>
      <c r="AK28" s="640">
        <v>9600.6505249999991</v>
      </c>
      <c r="AL28" s="643">
        <v>7589.2088370000001</v>
      </c>
    </row>
    <row r="29" spans="2:38" ht="47.25" customHeight="1" thickBot="1">
      <c r="B29" s="645" t="s">
        <v>620</v>
      </c>
      <c r="C29" s="638">
        <v>298973.33078999992</v>
      </c>
      <c r="D29" s="646"/>
      <c r="E29" s="639">
        <v>2596.9647660000001</v>
      </c>
      <c r="F29" s="647">
        <v>2596.9647660000001</v>
      </c>
      <c r="G29" s="648">
        <v>2596.9647660000001</v>
      </c>
      <c r="H29" s="649">
        <v>264.36779000000001</v>
      </c>
      <c r="I29" s="640">
        <v>272.00983600000001</v>
      </c>
      <c r="J29" s="649">
        <v>272.00983600000001</v>
      </c>
      <c r="K29" s="643">
        <v>559.18417299999999</v>
      </c>
      <c r="L29" s="638">
        <v>289803.37002500001</v>
      </c>
      <c r="M29" s="646"/>
      <c r="N29" s="639">
        <v>2606.1514900000002</v>
      </c>
      <c r="O29" s="647">
        <v>2606.1514900000002</v>
      </c>
      <c r="P29" s="648">
        <v>2606.1514900000002</v>
      </c>
      <c r="Q29" s="649">
        <v>283.77051599999999</v>
      </c>
      <c r="R29" s="640">
        <v>314.81233600000002</v>
      </c>
      <c r="S29" s="649">
        <v>314.81233600000002</v>
      </c>
      <c r="T29" s="643">
        <v>526.731583</v>
      </c>
      <c r="U29" s="638">
        <v>273646.23781099997</v>
      </c>
      <c r="V29" s="646"/>
      <c r="W29" s="639">
        <v>2243.341899</v>
      </c>
      <c r="X29" s="647">
        <v>2243.341899</v>
      </c>
      <c r="Y29" s="648">
        <v>2243.341899</v>
      </c>
      <c r="Z29" s="649">
        <v>267.12269099999997</v>
      </c>
      <c r="AA29" s="640">
        <v>304.057545</v>
      </c>
      <c r="AB29" s="649">
        <v>304.057545</v>
      </c>
      <c r="AC29" s="643">
        <v>576.52118600000006</v>
      </c>
      <c r="AD29" s="638">
        <v>285301.53281300003</v>
      </c>
      <c r="AE29" s="646"/>
      <c r="AF29" s="639">
        <v>2189.2592089999998</v>
      </c>
      <c r="AG29" s="647">
        <v>2189.2592089999998</v>
      </c>
      <c r="AH29" s="648">
        <v>2152.0479049999999</v>
      </c>
      <c r="AI29" s="649">
        <v>261.98436900000002</v>
      </c>
      <c r="AJ29" s="640">
        <v>259.24459400000001</v>
      </c>
      <c r="AK29" s="649">
        <v>258.79095799999999</v>
      </c>
      <c r="AL29" s="643">
        <v>582.737618</v>
      </c>
    </row>
    <row r="30" spans="2:38" s="177" customFormat="1" ht="15.75" customHeight="1">
      <c r="C30" s="650" t="s">
        <v>621</v>
      </c>
      <c r="D30" s="651"/>
      <c r="E30" s="651"/>
      <c r="F30" s="652"/>
      <c r="G30" s="652"/>
      <c r="H30" s="651"/>
      <c r="I30" s="651"/>
      <c r="J30" s="651"/>
      <c r="K30" s="652"/>
      <c r="L30" s="651"/>
      <c r="M30" s="651"/>
      <c r="N30" s="651"/>
      <c r="O30" s="652"/>
      <c r="P30" s="652"/>
      <c r="Q30" s="651"/>
      <c r="R30" s="651"/>
      <c r="S30" s="651"/>
      <c r="T30" s="652"/>
      <c r="U30" s="650"/>
      <c r="V30" s="651"/>
      <c r="W30" s="651"/>
      <c r="X30" s="652"/>
      <c r="Y30" s="652"/>
      <c r="Z30" s="651"/>
      <c r="AA30" s="651"/>
      <c r="AB30" s="651"/>
      <c r="AC30" s="652"/>
      <c r="AD30" s="651"/>
      <c r="AE30" s="651"/>
      <c r="AF30" s="651"/>
      <c r="AG30" s="652"/>
      <c r="AH30" s="652"/>
      <c r="AI30" s="651"/>
      <c r="AJ30" s="651"/>
      <c r="AK30" s="651"/>
      <c r="AL30" s="652"/>
    </row>
    <row r="31" spans="2:38" s="177" customFormat="1" ht="15.75" customHeight="1">
      <c r="C31" s="650" t="s">
        <v>622</v>
      </c>
      <c r="D31" s="651"/>
      <c r="E31" s="651"/>
      <c r="F31" s="652"/>
      <c r="G31" s="652"/>
      <c r="H31" s="651"/>
      <c r="I31" s="651"/>
      <c r="J31" s="651"/>
      <c r="K31" s="652"/>
      <c r="L31" s="651"/>
      <c r="M31" s="651"/>
      <c r="N31" s="651"/>
      <c r="O31" s="652"/>
      <c r="P31" s="652"/>
      <c r="Q31" s="651"/>
      <c r="R31" s="651"/>
      <c r="S31" s="651"/>
      <c r="T31" s="652"/>
      <c r="U31" s="650"/>
      <c r="V31" s="651"/>
      <c r="W31" s="651"/>
      <c r="X31" s="652"/>
      <c r="Y31" s="652"/>
      <c r="Z31" s="651"/>
      <c r="AA31" s="651"/>
      <c r="AB31" s="651"/>
      <c r="AC31" s="652"/>
      <c r="AD31" s="651"/>
      <c r="AE31" s="651"/>
      <c r="AF31" s="651"/>
      <c r="AG31" s="652"/>
      <c r="AH31" s="652"/>
      <c r="AI31" s="651"/>
      <c r="AJ31" s="651"/>
      <c r="AK31" s="651"/>
      <c r="AL31" s="652"/>
    </row>
    <row r="32" spans="2:38" s="177" customFormat="1" ht="15.75" customHeight="1">
      <c r="C32" s="650" t="s">
        <v>623</v>
      </c>
      <c r="D32" s="651"/>
      <c r="E32" s="651"/>
      <c r="F32" s="652"/>
      <c r="G32" s="652"/>
      <c r="H32" s="651"/>
      <c r="I32" s="651"/>
      <c r="J32" s="651"/>
      <c r="K32" s="652"/>
      <c r="L32" s="651"/>
      <c r="M32" s="651"/>
      <c r="N32" s="651"/>
      <c r="O32" s="652"/>
      <c r="P32" s="652"/>
      <c r="Q32" s="651"/>
      <c r="R32" s="651"/>
      <c r="S32" s="651"/>
      <c r="T32" s="652"/>
      <c r="U32" s="650"/>
      <c r="V32" s="651"/>
      <c r="W32" s="651"/>
      <c r="X32" s="652"/>
      <c r="Y32" s="652"/>
      <c r="Z32" s="651"/>
      <c r="AA32" s="651"/>
      <c r="AB32" s="651"/>
      <c r="AC32" s="652"/>
      <c r="AD32" s="651"/>
      <c r="AE32" s="651"/>
      <c r="AF32" s="651"/>
      <c r="AG32" s="652"/>
      <c r="AH32" s="652"/>
      <c r="AI32" s="651"/>
      <c r="AJ32" s="651"/>
      <c r="AK32" s="651"/>
      <c r="AL32" s="652"/>
    </row>
    <row r="33" spans="2:38" ht="46.5" customHeight="1">
      <c r="C33" s="977" t="s">
        <v>624</v>
      </c>
      <c r="D33" s="977"/>
      <c r="E33" s="977"/>
      <c r="F33" s="977"/>
      <c r="G33" s="977"/>
      <c r="H33" s="977"/>
      <c r="I33" s="977"/>
      <c r="J33" s="977"/>
      <c r="K33" s="977"/>
      <c r="L33" s="977"/>
      <c r="M33" s="977"/>
      <c r="N33" s="977"/>
      <c r="O33" s="977"/>
      <c r="P33" s="977"/>
      <c r="Q33" s="977"/>
      <c r="R33" s="977"/>
      <c r="S33" s="977"/>
      <c r="T33" s="977"/>
      <c r="U33" s="977"/>
      <c r="V33" s="977"/>
      <c r="W33" s="977"/>
      <c r="X33" s="977"/>
      <c r="Y33" s="977"/>
      <c r="Z33" s="977"/>
      <c r="AA33" s="977"/>
      <c r="AB33" s="977"/>
      <c r="AC33" s="977"/>
      <c r="AD33" s="977"/>
      <c r="AE33" s="977"/>
      <c r="AF33" s="977"/>
      <c r="AG33" s="977"/>
      <c r="AH33" s="977"/>
      <c r="AI33" s="977"/>
      <c r="AJ33" s="977"/>
      <c r="AK33" s="977"/>
      <c r="AL33" s="977"/>
    </row>
    <row r="34" spans="2:38">
      <c r="B34" s="653"/>
      <c r="C34" s="977" t="s">
        <v>625</v>
      </c>
      <c r="D34" s="977"/>
      <c r="E34" s="977"/>
      <c r="F34" s="977"/>
      <c r="G34" s="977"/>
      <c r="H34" s="977"/>
      <c r="I34" s="977"/>
      <c r="J34" s="977"/>
      <c r="K34" s="977"/>
      <c r="L34" s="977"/>
      <c r="M34" s="977"/>
      <c r="N34" s="977"/>
      <c r="O34" s="977"/>
      <c r="P34" s="977"/>
      <c r="Q34" s="977"/>
      <c r="R34" s="977"/>
      <c r="S34" s="977"/>
      <c r="T34" s="977"/>
      <c r="U34" s="977"/>
      <c r="V34" s="977"/>
      <c r="W34" s="977"/>
      <c r="X34" s="977"/>
      <c r="Y34" s="977"/>
      <c r="Z34" s="977"/>
      <c r="AA34" s="977"/>
      <c r="AB34" s="977"/>
      <c r="AC34" s="977"/>
      <c r="AD34" s="977"/>
      <c r="AE34" s="977"/>
      <c r="AF34" s="977"/>
      <c r="AG34" s="977"/>
      <c r="AH34" s="977"/>
      <c r="AI34" s="977"/>
      <c r="AJ34" s="977"/>
      <c r="AK34" s="977"/>
      <c r="AL34" s="977"/>
    </row>
    <row r="35" spans="2:38" s="206" customFormat="1" ht="15.75" customHeight="1">
      <c r="B35" s="654"/>
    </row>
    <row r="36" spans="2:38" s="206" customFormat="1" ht="15.75" customHeight="1"/>
    <row r="37" spans="2:38" s="206" customFormat="1" ht="15.75" customHeight="1"/>
  </sheetData>
  <sheetProtection algorithmName="SHA-512" hashValue="gfjGsBBIl7EpFiUbuJoO3yNCZCNW5fpW7KH/u9sgph+6cG+WnAap74oMmSJMqqEeQlaUZ+TMXWdMRaeoELsBPg==" saltValue="7rcg62UNpWd1IL/XvqC9ng==" spinCount="100000" sheet="1" objects="1" scenarios="1" formatCells="0" formatColumns="0" formatRows="0"/>
  <mergeCells count="46">
    <mergeCell ref="C8:C9"/>
    <mergeCell ref="D8:D9"/>
    <mergeCell ref="U7:Y7"/>
    <mergeCell ref="W8:Y8"/>
    <mergeCell ref="C34:T34"/>
    <mergeCell ref="U34:AL34"/>
    <mergeCell ref="AE8:AE9"/>
    <mergeCell ref="AF8:AH8"/>
    <mergeCell ref="AI8:AI9"/>
    <mergeCell ref="AJ8:AK8"/>
    <mergeCell ref="C33:T33"/>
    <mergeCell ref="U33:AL33"/>
    <mergeCell ref="M8:M9"/>
    <mergeCell ref="N8:P8"/>
    <mergeCell ref="Q8:Q9"/>
    <mergeCell ref="R8:S8"/>
    <mergeCell ref="U8:U9"/>
    <mergeCell ref="V8:V9"/>
    <mergeCell ref="AA8:AB8"/>
    <mergeCell ref="AD8:AD9"/>
    <mergeCell ref="E8:G8"/>
    <mergeCell ref="H8:H9"/>
    <mergeCell ref="I8:J8"/>
    <mergeCell ref="L8:L9"/>
    <mergeCell ref="C6:K6"/>
    <mergeCell ref="L6:T6"/>
    <mergeCell ref="U6:AC6"/>
    <mergeCell ref="AD6:AL6"/>
    <mergeCell ref="C7:G7"/>
    <mergeCell ref="H7:J7"/>
    <mergeCell ref="K7:K9"/>
    <mergeCell ref="L7:P7"/>
    <mergeCell ref="Q7:S7"/>
    <mergeCell ref="T7:T9"/>
    <mergeCell ref="Z7:AB7"/>
    <mergeCell ref="AC7:AC9"/>
    <mergeCell ref="AD7:AH7"/>
    <mergeCell ref="AI7:AK7"/>
    <mergeCell ref="AL7:AL9"/>
    <mergeCell ref="Z8:Z9"/>
    <mergeCell ref="C2:T2"/>
    <mergeCell ref="U2:AL2"/>
    <mergeCell ref="C3:T3"/>
    <mergeCell ref="U3:AL3"/>
    <mergeCell ref="C4:T4"/>
    <mergeCell ref="U4:AL4"/>
  </mergeCells>
  <pageMargins left="0.70866141732283472" right="0.70866141732283472" top="0.74803149606299213" bottom="0.74803149606299213" header="0.31496062992125984" footer="0.31496062992125984"/>
  <pageSetup paperSize="9" scale="30" fitToWidth="2" fitToHeight="0" orientation="landscape" r:id="rId1"/>
  <colBreaks count="1" manualBreakCount="1">
    <brk id="20" max="3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3"/>
  <sheetViews>
    <sheetView showGridLines="0" zoomScale="53" zoomScaleNormal="53" workbookViewId="0">
      <selection activeCell="K37" sqref="K37"/>
    </sheetView>
  </sheetViews>
  <sheetFormatPr defaultColWidth="9.140625" defaultRowHeight="12.75"/>
  <cols>
    <col min="1" max="1" width="3.42578125" style="3" customWidth="1"/>
    <col min="2" max="2" width="73" style="3" customWidth="1"/>
    <col min="3" max="26" width="18.85546875" style="3" customWidth="1"/>
    <col min="27" max="16384" width="9.140625" style="3"/>
  </cols>
  <sheetData>
    <row r="1" spans="2:26" s="17" customFormat="1">
      <c r="C1" s="17">
        <v>202009</v>
      </c>
      <c r="D1" s="17">
        <v>202009</v>
      </c>
      <c r="E1" s="17">
        <v>202009</v>
      </c>
      <c r="F1" s="17">
        <v>202009</v>
      </c>
      <c r="G1" s="17">
        <v>202009</v>
      </c>
      <c r="H1" s="17">
        <v>202009</v>
      </c>
      <c r="I1" s="17">
        <v>202012</v>
      </c>
      <c r="J1" s="17">
        <v>202012</v>
      </c>
      <c r="K1" s="17">
        <v>202012</v>
      </c>
      <c r="L1" s="17">
        <v>202012</v>
      </c>
      <c r="M1" s="17">
        <v>202012</v>
      </c>
      <c r="N1" s="17">
        <v>202012</v>
      </c>
      <c r="O1" s="17">
        <v>202103</v>
      </c>
      <c r="P1" s="17">
        <v>202103</v>
      </c>
      <c r="Q1" s="17">
        <v>202103</v>
      </c>
      <c r="R1" s="17">
        <v>202103</v>
      </c>
      <c r="S1" s="17">
        <v>202103</v>
      </c>
      <c r="T1" s="17">
        <v>202103</v>
      </c>
      <c r="U1" s="17">
        <v>202106</v>
      </c>
      <c r="V1" s="17">
        <v>202106</v>
      </c>
      <c r="W1" s="17">
        <v>202106</v>
      </c>
      <c r="X1" s="17">
        <v>202106</v>
      </c>
      <c r="Y1" s="17">
        <v>202106</v>
      </c>
      <c r="Z1" s="17">
        <v>202106</v>
      </c>
    </row>
    <row r="2" spans="2:26" ht="25.5">
      <c r="B2" s="655"/>
      <c r="C2" s="775" t="s">
        <v>1</v>
      </c>
      <c r="D2" s="775"/>
      <c r="E2" s="775"/>
      <c r="F2" s="775"/>
      <c r="G2" s="775"/>
      <c r="H2" s="775"/>
      <c r="I2" s="775"/>
      <c r="J2" s="775"/>
      <c r="K2" s="775"/>
      <c r="L2" s="775"/>
      <c r="M2" s="775"/>
      <c r="N2" s="980"/>
      <c r="O2" s="775"/>
      <c r="P2" s="775"/>
      <c r="Q2" s="775"/>
      <c r="R2" s="775"/>
      <c r="S2" s="775"/>
      <c r="T2" s="775"/>
      <c r="U2" s="775"/>
      <c r="V2" s="775"/>
      <c r="W2" s="775"/>
      <c r="X2" s="775"/>
      <c r="Y2" s="775"/>
      <c r="Z2" s="980"/>
    </row>
    <row r="3" spans="2:26" ht="28.5" customHeight="1">
      <c r="B3" s="180"/>
      <c r="C3" s="790" t="s">
        <v>626</v>
      </c>
      <c r="D3" s="790"/>
      <c r="E3" s="790"/>
      <c r="F3" s="790"/>
      <c r="G3" s="790"/>
      <c r="H3" s="790"/>
      <c r="I3" s="790"/>
      <c r="J3" s="790"/>
      <c r="K3" s="790"/>
      <c r="L3" s="790"/>
      <c r="M3" s="790"/>
      <c r="N3" s="980"/>
      <c r="O3" s="790"/>
      <c r="P3" s="790"/>
      <c r="Q3" s="790"/>
      <c r="R3" s="790"/>
      <c r="S3" s="790"/>
      <c r="T3" s="790"/>
      <c r="U3" s="790"/>
      <c r="V3" s="790"/>
      <c r="W3" s="790"/>
      <c r="X3" s="790"/>
      <c r="Y3" s="790"/>
      <c r="Z3" s="980"/>
    </row>
    <row r="4" spans="2:26" ht="19.5" customHeight="1">
      <c r="C4" s="981" t="str">
        <f>Cover!C5</f>
        <v>Intesa Sanpaolo S.p.A.</v>
      </c>
      <c r="D4" s="981"/>
      <c r="E4" s="981"/>
      <c r="F4" s="981"/>
      <c r="G4" s="981"/>
      <c r="H4" s="981"/>
      <c r="I4" s="981"/>
      <c r="J4" s="981"/>
      <c r="K4" s="981"/>
      <c r="L4" s="981"/>
      <c r="M4" s="981"/>
      <c r="N4" s="982"/>
      <c r="O4" s="981"/>
      <c r="P4" s="981"/>
      <c r="Q4" s="981"/>
      <c r="R4" s="981"/>
      <c r="S4" s="981"/>
      <c r="T4" s="981"/>
      <c r="U4" s="981"/>
      <c r="V4" s="981"/>
      <c r="W4" s="981"/>
      <c r="X4" s="981"/>
      <c r="Y4" s="981"/>
      <c r="Z4" s="982"/>
    </row>
    <row r="5" spans="2:26" ht="13.5" thickBot="1"/>
    <row r="6" spans="2:26" ht="20.25" customHeight="1" thickBot="1">
      <c r="B6" s="656"/>
      <c r="C6" s="987" t="s">
        <v>12</v>
      </c>
      <c r="D6" s="988"/>
      <c r="E6" s="988"/>
      <c r="F6" s="988"/>
      <c r="G6" s="988"/>
      <c r="H6" s="787"/>
      <c r="I6" s="987" t="s">
        <v>13</v>
      </c>
      <c r="J6" s="988"/>
      <c r="K6" s="988"/>
      <c r="L6" s="988"/>
      <c r="M6" s="988"/>
      <c r="N6" s="787"/>
      <c r="O6" s="987" t="s">
        <v>14</v>
      </c>
      <c r="P6" s="988"/>
      <c r="Q6" s="988"/>
      <c r="R6" s="988"/>
      <c r="S6" s="988"/>
      <c r="T6" s="787"/>
      <c r="U6" s="987" t="s">
        <v>15</v>
      </c>
      <c r="V6" s="988"/>
      <c r="W6" s="988"/>
      <c r="X6" s="988"/>
      <c r="Y6" s="988"/>
      <c r="Z6" s="787"/>
    </row>
    <row r="7" spans="2:26" ht="75.75" customHeight="1">
      <c r="B7" s="657"/>
      <c r="C7" s="983" t="s">
        <v>627</v>
      </c>
      <c r="D7" s="984"/>
      <c r="E7" s="967" t="s">
        <v>628</v>
      </c>
      <c r="F7" s="985"/>
      <c r="G7" s="894" t="s">
        <v>629</v>
      </c>
      <c r="H7" s="986"/>
      <c r="I7" s="983" t="s">
        <v>627</v>
      </c>
      <c r="J7" s="984"/>
      <c r="K7" s="967" t="s">
        <v>628</v>
      </c>
      <c r="L7" s="985"/>
      <c r="M7" s="894" t="s">
        <v>629</v>
      </c>
      <c r="N7" s="986"/>
      <c r="O7" s="983" t="s">
        <v>627</v>
      </c>
      <c r="P7" s="984"/>
      <c r="Q7" s="967" t="s">
        <v>628</v>
      </c>
      <c r="R7" s="985"/>
      <c r="S7" s="894" t="s">
        <v>629</v>
      </c>
      <c r="T7" s="986"/>
      <c r="U7" s="983" t="s">
        <v>627</v>
      </c>
      <c r="V7" s="984"/>
      <c r="W7" s="967" t="s">
        <v>628</v>
      </c>
      <c r="X7" s="985"/>
      <c r="Y7" s="894" t="s">
        <v>629</v>
      </c>
      <c r="Z7" s="986"/>
    </row>
    <row r="8" spans="2:26" ht="12.75" customHeight="1">
      <c r="B8" s="658"/>
      <c r="C8" s="989"/>
      <c r="D8" s="991" t="s">
        <v>630</v>
      </c>
      <c r="E8" s="659"/>
      <c r="F8" s="991" t="s">
        <v>631</v>
      </c>
      <c r="G8" s="660"/>
      <c r="H8" s="994" t="s">
        <v>632</v>
      </c>
      <c r="I8" s="989"/>
      <c r="J8" s="991" t="s">
        <v>630</v>
      </c>
      <c r="K8" s="659"/>
      <c r="L8" s="991" t="s">
        <v>631</v>
      </c>
      <c r="M8" s="660"/>
      <c r="N8" s="994" t="s">
        <v>632</v>
      </c>
      <c r="O8" s="989"/>
      <c r="P8" s="991" t="s">
        <v>630</v>
      </c>
      <c r="Q8" s="659"/>
      <c r="R8" s="991" t="s">
        <v>631</v>
      </c>
      <c r="S8" s="660"/>
      <c r="T8" s="994" t="s">
        <v>632</v>
      </c>
      <c r="U8" s="989"/>
      <c r="V8" s="991" t="s">
        <v>630</v>
      </c>
      <c r="W8" s="659"/>
      <c r="X8" s="991" t="s">
        <v>631</v>
      </c>
      <c r="Y8" s="660"/>
      <c r="Z8" s="994" t="s">
        <v>632</v>
      </c>
    </row>
    <row r="9" spans="2:26" ht="12.75" customHeight="1">
      <c r="B9" s="658"/>
      <c r="C9" s="989"/>
      <c r="D9" s="992"/>
      <c r="E9" s="661"/>
      <c r="F9" s="992"/>
      <c r="G9" s="660"/>
      <c r="H9" s="995"/>
      <c r="I9" s="989"/>
      <c r="J9" s="992"/>
      <c r="K9" s="661"/>
      <c r="L9" s="992"/>
      <c r="M9" s="660"/>
      <c r="N9" s="995"/>
      <c r="O9" s="989"/>
      <c r="P9" s="992"/>
      <c r="Q9" s="661"/>
      <c r="R9" s="992"/>
      <c r="S9" s="660"/>
      <c r="T9" s="995"/>
      <c r="U9" s="989"/>
      <c r="V9" s="992"/>
      <c r="W9" s="661"/>
      <c r="X9" s="992"/>
      <c r="Y9" s="660"/>
      <c r="Z9" s="995"/>
    </row>
    <row r="10" spans="2:26" ht="129.6" customHeight="1" thickBot="1">
      <c r="B10" s="662" t="s">
        <v>296</v>
      </c>
      <c r="C10" s="990"/>
      <c r="D10" s="993"/>
      <c r="E10" s="663"/>
      <c r="F10" s="993"/>
      <c r="G10" s="664"/>
      <c r="H10" s="996"/>
      <c r="I10" s="990"/>
      <c r="J10" s="993"/>
      <c r="K10" s="663"/>
      <c r="L10" s="993"/>
      <c r="M10" s="664"/>
      <c r="N10" s="996"/>
      <c r="O10" s="990"/>
      <c r="P10" s="993"/>
      <c r="Q10" s="663"/>
      <c r="R10" s="993"/>
      <c r="S10" s="664"/>
      <c r="T10" s="996"/>
      <c r="U10" s="990"/>
      <c r="V10" s="993"/>
      <c r="W10" s="663"/>
      <c r="X10" s="993"/>
      <c r="Y10" s="664"/>
      <c r="Z10" s="996"/>
    </row>
    <row r="11" spans="2:26" ht="26.25" customHeight="1">
      <c r="B11" s="665" t="s">
        <v>612</v>
      </c>
      <c r="C11" s="666">
        <v>0</v>
      </c>
      <c r="D11" s="667">
        <v>0</v>
      </c>
      <c r="E11" s="666">
        <v>0</v>
      </c>
      <c r="F11" s="667">
        <v>0</v>
      </c>
      <c r="G11" s="668">
        <v>0</v>
      </c>
      <c r="H11" s="667">
        <v>0</v>
      </c>
      <c r="I11" s="666">
        <v>0</v>
      </c>
      <c r="J11" s="667">
        <v>0</v>
      </c>
      <c r="K11" s="666">
        <v>0</v>
      </c>
      <c r="L11" s="667">
        <v>0</v>
      </c>
      <c r="M11" s="668">
        <v>0</v>
      </c>
      <c r="N11" s="667">
        <v>0</v>
      </c>
      <c r="O11" s="666">
        <v>0</v>
      </c>
      <c r="P11" s="667">
        <v>0</v>
      </c>
      <c r="Q11" s="666">
        <v>0</v>
      </c>
      <c r="R11" s="667">
        <v>0</v>
      </c>
      <c r="S11" s="668">
        <v>0</v>
      </c>
      <c r="T11" s="667">
        <v>0</v>
      </c>
      <c r="U11" s="666">
        <v>0</v>
      </c>
      <c r="V11" s="667">
        <v>0</v>
      </c>
      <c r="W11" s="666">
        <v>0</v>
      </c>
      <c r="X11" s="667">
        <v>0</v>
      </c>
      <c r="Y11" s="668">
        <v>0</v>
      </c>
      <c r="Z11" s="667">
        <v>0</v>
      </c>
    </row>
    <row r="12" spans="2:26" ht="26.25" customHeight="1">
      <c r="B12" s="669" t="s">
        <v>633</v>
      </c>
      <c r="C12" s="670">
        <v>4.6622999999999998E-2</v>
      </c>
      <c r="D12" s="621">
        <v>0</v>
      </c>
      <c r="E12" s="670">
        <v>4.1E-5</v>
      </c>
      <c r="F12" s="621">
        <v>0</v>
      </c>
      <c r="G12" s="636">
        <v>0</v>
      </c>
      <c r="H12" s="621">
        <v>0</v>
      </c>
      <c r="I12" s="670">
        <v>0</v>
      </c>
      <c r="J12" s="621">
        <v>0</v>
      </c>
      <c r="K12" s="670">
        <v>0</v>
      </c>
      <c r="L12" s="621">
        <v>0</v>
      </c>
      <c r="M12" s="636">
        <v>0</v>
      </c>
      <c r="N12" s="621">
        <v>0</v>
      </c>
      <c r="O12" s="670">
        <v>0</v>
      </c>
      <c r="P12" s="621">
        <v>0</v>
      </c>
      <c r="Q12" s="670">
        <v>0</v>
      </c>
      <c r="R12" s="621">
        <v>0</v>
      </c>
      <c r="S12" s="636">
        <v>0</v>
      </c>
      <c r="T12" s="621">
        <v>0</v>
      </c>
      <c r="U12" s="670">
        <v>0</v>
      </c>
      <c r="V12" s="621">
        <v>0</v>
      </c>
      <c r="W12" s="670">
        <v>0</v>
      </c>
      <c r="X12" s="621">
        <v>0</v>
      </c>
      <c r="Y12" s="636">
        <v>0</v>
      </c>
      <c r="Z12" s="621">
        <v>0</v>
      </c>
    </row>
    <row r="13" spans="2:26" ht="26.25" customHeight="1">
      <c r="B13" s="671" t="s">
        <v>424</v>
      </c>
      <c r="C13" s="672">
        <v>0</v>
      </c>
      <c r="D13" s="633">
        <v>0</v>
      </c>
      <c r="E13" s="672">
        <v>0</v>
      </c>
      <c r="F13" s="633">
        <v>0</v>
      </c>
      <c r="G13" s="634">
        <v>0</v>
      </c>
      <c r="H13" s="673"/>
      <c r="I13" s="672">
        <v>0</v>
      </c>
      <c r="J13" s="633">
        <v>0</v>
      </c>
      <c r="K13" s="672">
        <v>0</v>
      </c>
      <c r="L13" s="633">
        <v>0</v>
      </c>
      <c r="M13" s="634">
        <v>0</v>
      </c>
      <c r="N13" s="673"/>
      <c r="O13" s="672">
        <v>0</v>
      </c>
      <c r="P13" s="633">
        <v>0</v>
      </c>
      <c r="Q13" s="672">
        <v>0</v>
      </c>
      <c r="R13" s="633">
        <v>0</v>
      </c>
      <c r="S13" s="634">
        <v>0</v>
      </c>
      <c r="T13" s="673"/>
      <c r="U13" s="672">
        <v>0</v>
      </c>
      <c r="V13" s="633">
        <v>0</v>
      </c>
      <c r="W13" s="672">
        <v>0</v>
      </c>
      <c r="X13" s="633">
        <v>0</v>
      </c>
      <c r="Y13" s="634">
        <v>0</v>
      </c>
      <c r="Z13" s="673"/>
    </row>
    <row r="14" spans="2:26" ht="26.25" customHeight="1">
      <c r="B14" s="671" t="s">
        <v>428</v>
      </c>
      <c r="C14" s="672">
        <v>4.6622999999999998E-2</v>
      </c>
      <c r="D14" s="633">
        <v>0</v>
      </c>
      <c r="E14" s="672">
        <v>4.1E-5</v>
      </c>
      <c r="F14" s="633">
        <v>0</v>
      </c>
      <c r="G14" s="634">
        <v>0</v>
      </c>
      <c r="H14" s="673"/>
      <c r="I14" s="672">
        <v>0</v>
      </c>
      <c r="J14" s="633">
        <v>0</v>
      </c>
      <c r="K14" s="672">
        <v>0</v>
      </c>
      <c r="L14" s="633">
        <v>0</v>
      </c>
      <c r="M14" s="634">
        <v>0</v>
      </c>
      <c r="N14" s="673"/>
      <c r="O14" s="672">
        <v>0</v>
      </c>
      <c r="P14" s="633">
        <v>0</v>
      </c>
      <c r="Q14" s="672">
        <v>0</v>
      </c>
      <c r="R14" s="633">
        <v>0</v>
      </c>
      <c r="S14" s="634">
        <v>0</v>
      </c>
      <c r="T14" s="673"/>
      <c r="U14" s="672">
        <v>0</v>
      </c>
      <c r="V14" s="633">
        <v>0</v>
      </c>
      <c r="W14" s="672">
        <v>0</v>
      </c>
      <c r="X14" s="633">
        <v>0</v>
      </c>
      <c r="Y14" s="634">
        <v>0</v>
      </c>
      <c r="Z14" s="673"/>
    </row>
    <row r="15" spans="2:26" ht="26.25" customHeight="1">
      <c r="B15" s="671" t="s">
        <v>430</v>
      </c>
      <c r="C15" s="672">
        <v>0</v>
      </c>
      <c r="D15" s="633">
        <v>0</v>
      </c>
      <c r="E15" s="672">
        <v>0</v>
      </c>
      <c r="F15" s="633">
        <v>0</v>
      </c>
      <c r="G15" s="634">
        <v>0</v>
      </c>
      <c r="H15" s="673"/>
      <c r="I15" s="672">
        <v>0</v>
      </c>
      <c r="J15" s="633">
        <v>0</v>
      </c>
      <c r="K15" s="672">
        <v>0</v>
      </c>
      <c r="L15" s="633">
        <v>0</v>
      </c>
      <c r="M15" s="634">
        <v>0</v>
      </c>
      <c r="N15" s="673"/>
      <c r="O15" s="672">
        <v>0</v>
      </c>
      <c r="P15" s="633">
        <v>0</v>
      </c>
      <c r="Q15" s="672">
        <v>0</v>
      </c>
      <c r="R15" s="633">
        <v>0</v>
      </c>
      <c r="S15" s="634">
        <v>0</v>
      </c>
      <c r="T15" s="673"/>
      <c r="U15" s="672">
        <v>0</v>
      </c>
      <c r="V15" s="633">
        <v>0</v>
      </c>
      <c r="W15" s="672">
        <v>0</v>
      </c>
      <c r="X15" s="633">
        <v>0</v>
      </c>
      <c r="Y15" s="634">
        <v>0</v>
      </c>
      <c r="Z15" s="673"/>
    </row>
    <row r="16" spans="2:26" ht="26.25" customHeight="1">
      <c r="B16" s="671" t="s">
        <v>432</v>
      </c>
      <c r="C16" s="672">
        <v>0</v>
      </c>
      <c r="D16" s="633">
        <v>0</v>
      </c>
      <c r="E16" s="672">
        <v>0</v>
      </c>
      <c r="F16" s="633">
        <v>0</v>
      </c>
      <c r="G16" s="634">
        <v>0</v>
      </c>
      <c r="H16" s="673"/>
      <c r="I16" s="672">
        <v>0</v>
      </c>
      <c r="J16" s="633">
        <v>0</v>
      </c>
      <c r="K16" s="672">
        <v>0</v>
      </c>
      <c r="L16" s="633">
        <v>0</v>
      </c>
      <c r="M16" s="634">
        <v>0</v>
      </c>
      <c r="N16" s="673"/>
      <c r="O16" s="672">
        <v>0</v>
      </c>
      <c r="P16" s="633">
        <v>0</v>
      </c>
      <c r="Q16" s="672">
        <v>0</v>
      </c>
      <c r="R16" s="633">
        <v>0</v>
      </c>
      <c r="S16" s="634">
        <v>0</v>
      </c>
      <c r="T16" s="673"/>
      <c r="U16" s="672">
        <v>0</v>
      </c>
      <c r="V16" s="633">
        <v>0</v>
      </c>
      <c r="W16" s="672">
        <v>0</v>
      </c>
      <c r="X16" s="633">
        <v>0</v>
      </c>
      <c r="Y16" s="634">
        <v>0</v>
      </c>
      <c r="Z16" s="673"/>
    </row>
    <row r="17" spans="2:26" ht="26.25" customHeight="1">
      <c r="B17" s="671" t="s">
        <v>434</v>
      </c>
      <c r="C17" s="672">
        <v>0</v>
      </c>
      <c r="D17" s="633">
        <v>0</v>
      </c>
      <c r="E17" s="672">
        <v>0</v>
      </c>
      <c r="F17" s="633">
        <v>0</v>
      </c>
      <c r="G17" s="634">
        <v>0</v>
      </c>
      <c r="H17" s="673"/>
      <c r="I17" s="672">
        <v>0</v>
      </c>
      <c r="J17" s="633">
        <v>0</v>
      </c>
      <c r="K17" s="672">
        <v>0</v>
      </c>
      <c r="L17" s="633">
        <v>0</v>
      </c>
      <c r="M17" s="634">
        <v>0</v>
      </c>
      <c r="N17" s="673"/>
      <c r="O17" s="672">
        <v>0</v>
      </c>
      <c r="P17" s="633">
        <v>0</v>
      </c>
      <c r="Q17" s="672">
        <v>0</v>
      </c>
      <c r="R17" s="633">
        <v>0</v>
      </c>
      <c r="S17" s="634">
        <v>0</v>
      </c>
      <c r="T17" s="673"/>
      <c r="U17" s="672">
        <v>0</v>
      </c>
      <c r="V17" s="633">
        <v>0</v>
      </c>
      <c r="W17" s="672">
        <v>0</v>
      </c>
      <c r="X17" s="633">
        <v>0</v>
      </c>
      <c r="Y17" s="634">
        <v>0</v>
      </c>
      <c r="Z17" s="673"/>
    </row>
    <row r="18" spans="2:26" ht="40.5" customHeight="1">
      <c r="B18" s="669" t="s">
        <v>634</v>
      </c>
      <c r="C18" s="670">
        <v>15605.722834</v>
      </c>
      <c r="D18" s="621">
        <v>9780.2290069999999</v>
      </c>
      <c r="E18" s="670">
        <v>4132.23596</v>
      </c>
      <c r="F18" s="621">
        <v>3872.9003420000004</v>
      </c>
      <c r="G18" s="636">
        <v>9066.8796419999999</v>
      </c>
      <c r="H18" s="621">
        <v>4826.2336219999997</v>
      </c>
      <c r="I18" s="670">
        <v>11684.709645999999</v>
      </c>
      <c r="J18" s="621">
        <v>6124.4947949999987</v>
      </c>
      <c r="K18" s="670">
        <v>2679.0014969999997</v>
      </c>
      <c r="L18" s="621">
        <v>2375.2011499999999</v>
      </c>
      <c r="M18" s="636">
        <v>6586.3597150000005</v>
      </c>
      <c r="N18" s="621">
        <v>2869.171949</v>
      </c>
      <c r="O18" s="670">
        <v>14531.767600000001</v>
      </c>
      <c r="P18" s="621">
        <v>6557.8056219999989</v>
      </c>
      <c r="Q18" s="670">
        <v>3005.938549</v>
      </c>
      <c r="R18" s="621">
        <v>2572.9089829999998</v>
      </c>
      <c r="S18" s="636">
        <v>8668.1914679999973</v>
      </c>
      <c r="T18" s="621">
        <v>3100.4064359999998</v>
      </c>
      <c r="U18" s="670">
        <v>14207.867986000001</v>
      </c>
      <c r="V18" s="621">
        <v>6087.0059560000009</v>
      </c>
      <c r="W18" s="670">
        <v>2832.3462119999999</v>
      </c>
      <c r="X18" s="621">
        <v>2398.1086919999998</v>
      </c>
      <c r="Y18" s="636">
        <v>8501.916659999999</v>
      </c>
      <c r="Z18" s="621">
        <v>2862.9117530000003</v>
      </c>
    </row>
    <row r="19" spans="2:26" ht="63.75" customHeight="1">
      <c r="B19" s="671" t="s">
        <v>424</v>
      </c>
      <c r="C19" s="672">
        <v>0</v>
      </c>
      <c r="D19" s="633">
        <v>0</v>
      </c>
      <c r="E19" s="672">
        <v>0</v>
      </c>
      <c r="F19" s="633">
        <v>0</v>
      </c>
      <c r="G19" s="634">
        <v>0</v>
      </c>
      <c r="H19" s="633">
        <v>0</v>
      </c>
      <c r="I19" s="672">
        <v>0</v>
      </c>
      <c r="J19" s="633">
        <v>0</v>
      </c>
      <c r="K19" s="672">
        <v>0</v>
      </c>
      <c r="L19" s="633">
        <v>0</v>
      </c>
      <c r="M19" s="634">
        <v>0</v>
      </c>
      <c r="N19" s="633">
        <v>0</v>
      </c>
      <c r="O19" s="672">
        <v>0</v>
      </c>
      <c r="P19" s="633">
        <v>0</v>
      </c>
      <c r="Q19" s="672">
        <v>0</v>
      </c>
      <c r="R19" s="633">
        <v>0</v>
      </c>
      <c r="S19" s="634">
        <v>0</v>
      </c>
      <c r="T19" s="633">
        <v>0</v>
      </c>
      <c r="U19" s="672">
        <v>0</v>
      </c>
      <c r="V19" s="633">
        <v>0</v>
      </c>
      <c r="W19" s="672">
        <v>0</v>
      </c>
      <c r="X19" s="633">
        <v>0</v>
      </c>
      <c r="Y19" s="634">
        <v>0</v>
      </c>
      <c r="Z19" s="633">
        <v>0</v>
      </c>
    </row>
    <row r="20" spans="2:26" ht="26.25" customHeight="1">
      <c r="B20" s="671" t="s">
        <v>428</v>
      </c>
      <c r="C20" s="672">
        <v>99.704911999999993</v>
      </c>
      <c r="D20" s="633">
        <v>45.977590999999997</v>
      </c>
      <c r="E20" s="672">
        <v>31.383488</v>
      </c>
      <c r="F20" s="633">
        <v>30.893028000000001</v>
      </c>
      <c r="G20" s="634">
        <v>0.44276100000000002</v>
      </c>
      <c r="H20" s="633">
        <v>0.44276100000000002</v>
      </c>
      <c r="I20" s="672">
        <v>92.663337999999996</v>
      </c>
      <c r="J20" s="633">
        <v>45.510159000000002</v>
      </c>
      <c r="K20" s="672">
        <v>30.669526000000001</v>
      </c>
      <c r="L20" s="633">
        <v>30.295114999999999</v>
      </c>
      <c r="M20" s="634">
        <v>0.44276100000000002</v>
      </c>
      <c r="N20" s="633">
        <v>0.44276100000000002</v>
      </c>
      <c r="O20" s="672">
        <v>173.92640499999999</v>
      </c>
      <c r="P20" s="633">
        <v>45.906585999999997</v>
      </c>
      <c r="Q20" s="672">
        <v>30.882739000000001</v>
      </c>
      <c r="R20" s="633">
        <v>30.573694</v>
      </c>
      <c r="S20" s="634">
        <v>79.350697000000011</v>
      </c>
      <c r="T20" s="633">
        <v>0.44276100000000002</v>
      </c>
      <c r="U20" s="672">
        <v>154.31331399999999</v>
      </c>
      <c r="V20" s="633">
        <v>45.797963000000003</v>
      </c>
      <c r="W20" s="672">
        <v>35.280299999999997</v>
      </c>
      <c r="X20" s="633">
        <v>30.468764</v>
      </c>
      <c r="Y20" s="634">
        <v>63.290683999999999</v>
      </c>
      <c r="Z20" s="633">
        <v>0.44276100000000002</v>
      </c>
    </row>
    <row r="21" spans="2:26" ht="26.25" customHeight="1">
      <c r="B21" s="671" t="s">
        <v>430</v>
      </c>
      <c r="C21" s="672">
        <v>86.168454999999994</v>
      </c>
      <c r="D21" s="633">
        <v>81.889782999999994</v>
      </c>
      <c r="E21" s="672">
        <v>13.467801</v>
      </c>
      <c r="F21" s="633">
        <v>13.414368</v>
      </c>
      <c r="G21" s="634">
        <v>0</v>
      </c>
      <c r="H21" s="633">
        <v>0</v>
      </c>
      <c r="I21" s="672">
        <v>78.546672999999998</v>
      </c>
      <c r="J21" s="633">
        <v>78.546672999999998</v>
      </c>
      <c r="K21" s="672">
        <v>13.59259</v>
      </c>
      <c r="L21" s="633">
        <v>13.59259</v>
      </c>
      <c r="M21" s="634">
        <v>0</v>
      </c>
      <c r="N21" s="633">
        <v>0</v>
      </c>
      <c r="O21" s="672">
        <v>86.746607999999995</v>
      </c>
      <c r="P21" s="633">
        <v>74.385672999999997</v>
      </c>
      <c r="Q21" s="672">
        <v>13.947006999999999</v>
      </c>
      <c r="R21" s="633">
        <v>13.372852</v>
      </c>
      <c r="S21" s="634">
        <v>0</v>
      </c>
      <c r="T21" s="633">
        <v>0</v>
      </c>
      <c r="U21" s="672">
        <v>84.937904000000003</v>
      </c>
      <c r="V21" s="633">
        <v>73.964180999999996</v>
      </c>
      <c r="W21" s="672">
        <v>13.826409</v>
      </c>
      <c r="X21" s="633">
        <v>13.421258</v>
      </c>
      <c r="Y21" s="634">
        <v>0</v>
      </c>
      <c r="Z21" s="633">
        <v>0</v>
      </c>
    </row>
    <row r="22" spans="2:26" ht="26.25" customHeight="1">
      <c r="B22" s="671" t="s">
        <v>432</v>
      </c>
      <c r="C22" s="672">
        <v>446.495272</v>
      </c>
      <c r="D22" s="633">
        <v>283.17077899999998</v>
      </c>
      <c r="E22" s="672">
        <v>196.962399</v>
      </c>
      <c r="F22" s="633">
        <v>193.83123900000001</v>
      </c>
      <c r="G22" s="634">
        <v>155.97543699999997</v>
      </c>
      <c r="H22" s="633">
        <v>52.522985999999996</v>
      </c>
      <c r="I22" s="672">
        <v>442.704024</v>
      </c>
      <c r="J22" s="633">
        <v>222.22788499999999</v>
      </c>
      <c r="K22" s="672">
        <v>176.95412000000002</v>
      </c>
      <c r="L22" s="633">
        <v>171.200751</v>
      </c>
      <c r="M22" s="634">
        <v>123.65916800000001</v>
      </c>
      <c r="N22" s="633">
        <v>25.044439000000001</v>
      </c>
      <c r="O22" s="672">
        <v>457.42514500000004</v>
      </c>
      <c r="P22" s="633">
        <v>233.876115</v>
      </c>
      <c r="Q22" s="672">
        <v>178.544498</v>
      </c>
      <c r="R22" s="633">
        <v>171.07300700000002</v>
      </c>
      <c r="S22" s="634">
        <v>161.45772500000001</v>
      </c>
      <c r="T22" s="633">
        <v>26.854870999999999</v>
      </c>
      <c r="U22" s="672">
        <v>410.87896499999999</v>
      </c>
      <c r="V22" s="633">
        <v>219.600191</v>
      </c>
      <c r="W22" s="672">
        <v>172.819906</v>
      </c>
      <c r="X22" s="633">
        <v>167.30041399999999</v>
      </c>
      <c r="Y22" s="634">
        <v>149.54740900000002</v>
      </c>
      <c r="Z22" s="633">
        <v>22.592960000000001</v>
      </c>
    </row>
    <row r="23" spans="2:26" ht="26.25" customHeight="1">
      <c r="B23" s="671" t="s">
        <v>434</v>
      </c>
      <c r="C23" s="672">
        <v>11514.579088000002</v>
      </c>
      <c r="D23" s="633">
        <v>7393.9708289999999</v>
      </c>
      <c r="E23" s="672">
        <v>3249.2825319999997</v>
      </c>
      <c r="F23" s="633">
        <v>3048.6578169999998</v>
      </c>
      <c r="G23" s="634">
        <v>6377.4343250000002</v>
      </c>
      <c r="H23" s="633">
        <v>3520.8076429999996</v>
      </c>
      <c r="I23" s="672">
        <v>8420.1244289999995</v>
      </c>
      <c r="J23" s="633">
        <v>4537.8100610000001</v>
      </c>
      <c r="K23" s="672">
        <v>2083.7600910000001</v>
      </c>
      <c r="L23" s="633">
        <v>1846.5423350000001</v>
      </c>
      <c r="M23" s="634">
        <v>4443.4070950000005</v>
      </c>
      <c r="N23" s="633">
        <v>2033.4164409999998</v>
      </c>
      <c r="O23" s="672">
        <v>10787.253564000001</v>
      </c>
      <c r="P23" s="633">
        <v>4881.273396999999</v>
      </c>
      <c r="Q23" s="672">
        <v>2381.6135660000004</v>
      </c>
      <c r="R23" s="633">
        <v>2032.4407600000002</v>
      </c>
      <c r="S23" s="634">
        <v>6099.5741640000006</v>
      </c>
      <c r="T23" s="633">
        <v>2188.5967619999997</v>
      </c>
      <c r="U23" s="672">
        <v>10412.992789</v>
      </c>
      <c r="V23" s="633">
        <v>4385.3635679999998</v>
      </c>
      <c r="W23" s="672">
        <v>2200.9114460000001</v>
      </c>
      <c r="X23" s="633">
        <v>1845.807673</v>
      </c>
      <c r="Y23" s="634">
        <v>5888.8427270000002</v>
      </c>
      <c r="Z23" s="633">
        <v>1948.7459699999999</v>
      </c>
    </row>
    <row r="24" spans="2:26" ht="26.25" customHeight="1">
      <c r="B24" s="635" t="s">
        <v>615</v>
      </c>
      <c r="C24" s="672">
        <v>7167.5925699999998</v>
      </c>
      <c r="D24" s="633">
        <v>4854.78647</v>
      </c>
      <c r="E24" s="672">
        <v>2122.9510570000002</v>
      </c>
      <c r="F24" s="633">
        <v>1996.2892879999999</v>
      </c>
      <c r="G24" s="634">
        <v>4540.4617230000003</v>
      </c>
      <c r="H24" s="673"/>
      <c r="I24" s="672">
        <v>4843.2268999999997</v>
      </c>
      <c r="J24" s="633">
        <v>2887.002387</v>
      </c>
      <c r="K24" s="672">
        <v>1320.653959</v>
      </c>
      <c r="L24" s="633">
        <v>1200.07392</v>
      </c>
      <c r="M24" s="634">
        <v>3102.4864130000001</v>
      </c>
      <c r="N24" s="673"/>
      <c r="O24" s="672">
        <v>6699.8739190000006</v>
      </c>
      <c r="P24" s="633">
        <v>3123.228325</v>
      </c>
      <c r="Q24" s="672">
        <v>1512.9677589999999</v>
      </c>
      <c r="R24" s="633">
        <v>1313.551684</v>
      </c>
      <c r="S24" s="634">
        <v>4617.6623929999996</v>
      </c>
      <c r="T24" s="673"/>
      <c r="U24" s="672">
        <v>6506.0159620000004</v>
      </c>
      <c r="V24" s="633">
        <v>2927.738319</v>
      </c>
      <c r="W24" s="672">
        <v>1469.949713</v>
      </c>
      <c r="X24" s="633">
        <v>1263.524097</v>
      </c>
      <c r="Y24" s="634">
        <v>4479.4233050000003</v>
      </c>
      <c r="Z24" s="673"/>
    </row>
    <row r="25" spans="2:26" ht="26.25" customHeight="1" thickBot="1">
      <c r="B25" s="674" t="s">
        <v>436</v>
      </c>
      <c r="C25" s="675">
        <v>3458.7751069999999</v>
      </c>
      <c r="D25" s="676">
        <v>1975.2200250000001</v>
      </c>
      <c r="E25" s="675">
        <v>641.13974000000007</v>
      </c>
      <c r="F25" s="676">
        <v>586.10388999999998</v>
      </c>
      <c r="G25" s="677">
        <v>2533.0271190000003</v>
      </c>
      <c r="H25" s="633">
        <v>1252.4602320000001</v>
      </c>
      <c r="I25" s="675">
        <v>2650.6711819999996</v>
      </c>
      <c r="J25" s="676">
        <v>1240.4000169999999</v>
      </c>
      <c r="K25" s="675">
        <v>374.02517</v>
      </c>
      <c r="L25" s="676">
        <v>313.570359</v>
      </c>
      <c r="M25" s="677">
        <v>2018.8506909999999</v>
      </c>
      <c r="N25" s="633">
        <v>810.26830799999993</v>
      </c>
      <c r="O25" s="675">
        <v>3026.4158779999998</v>
      </c>
      <c r="P25" s="676">
        <v>1322.3638510000001</v>
      </c>
      <c r="Q25" s="675">
        <v>400.950739</v>
      </c>
      <c r="R25" s="676">
        <v>325.44866999999999</v>
      </c>
      <c r="S25" s="677">
        <v>2327.8088819999998</v>
      </c>
      <c r="T25" s="633">
        <v>884.51204200000006</v>
      </c>
      <c r="U25" s="675">
        <v>3144.7450139999996</v>
      </c>
      <c r="V25" s="676">
        <v>1362.2800560000001</v>
      </c>
      <c r="W25" s="675">
        <v>409.508149</v>
      </c>
      <c r="X25" s="676">
        <v>341.11058299999996</v>
      </c>
      <c r="Y25" s="677">
        <v>2400.2358399999998</v>
      </c>
      <c r="Z25" s="633">
        <v>891.13006199999995</v>
      </c>
    </row>
    <row r="26" spans="2:26" ht="26.25" customHeight="1" thickBot="1">
      <c r="B26" s="678" t="s">
        <v>619</v>
      </c>
      <c r="C26" s="679">
        <v>15605.769457</v>
      </c>
      <c r="D26" s="680">
        <v>9780.2290069999999</v>
      </c>
      <c r="E26" s="679">
        <v>4132.2360010000002</v>
      </c>
      <c r="F26" s="680">
        <v>3872.9003419999999</v>
      </c>
      <c r="G26" s="681">
        <v>9066.8796419999999</v>
      </c>
      <c r="H26" s="682"/>
      <c r="I26" s="679">
        <v>11684.709646000001</v>
      </c>
      <c r="J26" s="680">
        <v>6124.4947950000005</v>
      </c>
      <c r="K26" s="679">
        <v>2679.0014970000002</v>
      </c>
      <c r="L26" s="680">
        <v>2375.2011499999999</v>
      </c>
      <c r="M26" s="681">
        <v>6586.3597150000005</v>
      </c>
      <c r="N26" s="682"/>
      <c r="O26" s="679">
        <v>14531.767599999999</v>
      </c>
      <c r="P26" s="680">
        <v>6557.8056219999999</v>
      </c>
      <c r="Q26" s="679">
        <v>3005.938549</v>
      </c>
      <c r="R26" s="680">
        <v>2572.9089829999998</v>
      </c>
      <c r="S26" s="681">
        <v>8668.1914680000009</v>
      </c>
      <c r="T26" s="682"/>
      <c r="U26" s="679">
        <v>14207.867985999997</v>
      </c>
      <c r="V26" s="680">
        <v>6087.005956</v>
      </c>
      <c r="W26" s="679">
        <v>2832.3462100000002</v>
      </c>
      <c r="X26" s="680">
        <v>2398.1086919999998</v>
      </c>
      <c r="Y26" s="681">
        <v>8501.9166600000008</v>
      </c>
      <c r="Z26" s="682"/>
    </row>
    <row r="27" spans="2:26" ht="26.25" customHeight="1" thickBot="1">
      <c r="B27" s="683" t="s">
        <v>635</v>
      </c>
      <c r="C27" s="679">
        <v>546.58906500000001</v>
      </c>
      <c r="D27" s="680">
        <v>228.11350300000001</v>
      </c>
      <c r="E27" s="679">
        <v>12.201029</v>
      </c>
      <c r="F27" s="680">
        <v>9.0360490000000002</v>
      </c>
      <c r="G27" s="681">
        <v>168.01395000000002</v>
      </c>
      <c r="H27" s="684">
        <v>69.514511999999996</v>
      </c>
      <c r="I27" s="679">
        <v>644.94442500000002</v>
      </c>
      <c r="J27" s="680">
        <v>200.93216699999999</v>
      </c>
      <c r="K27" s="679">
        <v>9.6973599999999998</v>
      </c>
      <c r="L27" s="680">
        <v>5.6545649999999998</v>
      </c>
      <c r="M27" s="681">
        <v>151.074836</v>
      </c>
      <c r="N27" s="684">
        <v>48.431927000000002</v>
      </c>
      <c r="O27" s="679">
        <v>606.68958699999996</v>
      </c>
      <c r="P27" s="680">
        <v>185.11548199999999</v>
      </c>
      <c r="Q27" s="679">
        <v>9.5085890000000006</v>
      </c>
      <c r="R27" s="680">
        <v>5.8503559999999997</v>
      </c>
      <c r="S27" s="681">
        <v>170.281249</v>
      </c>
      <c r="T27" s="684">
        <v>65.918487999999996</v>
      </c>
      <c r="U27" s="679">
        <v>582.97819000000004</v>
      </c>
      <c r="V27" s="680">
        <v>216.11476099999999</v>
      </c>
      <c r="W27" s="679">
        <v>10.343654000000001</v>
      </c>
      <c r="X27" s="680">
        <v>7.2128560000000004</v>
      </c>
      <c r="Y27" s="681">
        <v>181.01858099999998</v>
      </c>
      <c r="Z27" s="684">
        <v>74.337355000000002</v>
      </c>
    </row>
    <row r="28" spans="2:26" ht="26.25" customHeight="1" thickBot="1">
      <c r="B28" s="685" t="s">
        <v>636</v>
      </c>
      <c r="C28" s="686"/>
      <c r="D28" s="686"/>
      <c r="E28" s="686"/>
      <c r="F28" s="686"/>
      <c r="G28" s="686"/>
      <c r="H28" s="687"/>
      <c r="I28" s="686"/>
      <c r="J28" s="686"/>
      <c r="K28" s="686"/>
      <c r="L28" s="686"/>
      <c r="M28" s="686"/>
      <c r="N28" s="687"/>
      <c r="O28" s="686"/>
      <c r="P28" s="686"/>
      <c r="Q28" s="686"/>
      <c r="R28" s="686"/>
      <c r="S28" s="686"/>
      <c r="T28" s="687"/>
      <c r="U28" s="686"/>
      <c r="V28" s="686"/>
      <c r="W28" s="686"/>
      <c r="X28" s="686"/>
      <c r="Y28" s="686"/>
      <c r="Z28" s="687"/>
    </row>
    <row r="29" spans="2:26" ht="26.25" customHeight="1" thickBot="1">
      <c r="B29" s="688" t="s">
        <v>637</v>
      </c>
      <c r="C29" s="689">
        <v>2054.5739400000002</v>
      </c>
      <c r="D29" s="690"/>
      <c r="E29" s="691"/>
      <c r="F29" s="691"/>
      <c r="G29" s="691"/>
      <c r="H29" s="692"/>
      <c r="I29" s="689">
        <v>1499.4435450000001</v>
      </c>
      <c r="J29" s="690"/>
      <c r="K29" s="691"/>
      <c r="L29" s="691"/>
      <c r="M29" s="691"/>
      <c r="N29" s="692"/>
      <c r="O29" s="689">
        <v>2192.0278640000001</v>
      </c>
      <c r="P29" s="690"/>
      <c r="Q29" s="691"/>
      <c r="R29" s="691"/>
      <c r="S29" s="691"/>
      <c r="T29" s="692"/>
      <c r="U29" s="689">
        <v>2238.444892</v>
      </c>
      <c r="V29" s="690"/>
      <c r="W29" s="691"/>
      <c r="X29" s="691"/>
      <c r="Y29" s="691"/>
      <c r="Z29" s="692"/>
    </row>
    <row r="30" spans="2:26" ht="26.25" customHeight="1" thickBot="1">
      <c r="B30" s="688" t="s">
        <v>638</v>
      </c>
      <c r="C30" s="689">
        <v>2930.9774929999999</v>
      </c>
      <c r="D30" s="693"/>
      <c r="E30" s="694"/>
      <c r="F30" s="694"/>
      <c r="G30" s="694"/>
      <c r="H30" s="695"/>
      <c r="I30" s="689">
        <v>1241.105849</v>
      </c>
      <c r="J30" s="693"/>
      <c r="K30" s="694"/>
      <c r="L30" s="694"/>
      <c r="M30" s="694"/>
      <c r="N30" s="695"/>
      <c r="O30" s="689">
        <v>1098.6545799999999</v>
      </c>
      <c r="P30" s="693"/>
      <c r="Q30" s="694"/>
      <c r="R30" s="694"/>
      <c r="S30" s="694"/>
      <c r="T30" s="695"/>
      <c r="U30" s="689">
        <v>1012.2592969999999</v>
      </c>
      <c r="V30" s="693"/>
      <c r="W30" s="694"/>
      <c r="X30" s="694"/>
      <c r="Y30" s="694"/>
      <c r="Z30" s="695"/>
    </row>
    <row r="31" spans="2:26" ht="20.25" customHeight="1">
      <c r="C31" s="696" t="s">
        <v>639</v>
      </c>
      <c r="O31" s="696"/>
    </row>
    <row r="32" spans="2:26" s="206" customFormat="1" ht="57.75" customHeight="1">
      <c r="C32" s="997" t="s">
        <v>640</v>
      </c>
      <c r="D32" s="997"/>
      <c r="E32" s="997"/>
      <c r="F32" s="997"/>
      <c r="G32" s="997"/>
      <c r="H32" s="997"/>
      <c r="I32" s="997"/>
      <c r="J32" s="997"/>
      <c r="K32" s="997"/>
      <c r="L32" s="997"/>
      <c r="M32" s="997"/>
      <c r="N32" s="997"/>
      <c r="O32" s="997"/>
      <c r="P32" s="997"/>
      <c r="Q32" s="997"/>
      <c r="R32" s="997"/>
      <c r="S32" s="997"/>
      <c r="T32" s="997"/>
      <c r="U32" s="997"/>
      <c r="V32" s="997"/>
      <c r="W32" s="997"/>
      <c r="X32" s="997"/>
      <c r="Y32" s="997"/>
      <c r="Z32" s="997"/>
    </row>
    <row r="33" spans="2:15" s="206" customFormat="1" ht="15.75" customHeight="1">
      <c r="B33" s="654"/>
      <c r="C33" s="654"/>
      <c r="D33" s="654"/>
      <c r="E33" s="654"/>
      <c r="F33" s="654"/>
      <c r="O33" s="3"/>
    </row>
  </sheetData>
  <sheetProtection algorithmName="SHA-512" hashValue="gdP6rhhQVBZKIFFJqJURYmBXGHFtc1s2MAUW2eDOIM7Du5iuv4xbyXXg/pMuKx/UB+aySgzZccfL0sSN773a6w==" saltValue="6Q8t8eXt7PLqiu4skq5iHA==" spinCount="100000" sheet="1" objects="1" scenarios="1" formatCells="0" formatColumns="0" formatRows="0"/>
  <mergeCells count="40">
    <mergeCell ref="U8:U10"/>
    <mergeCell ref="V8:V10"/>
    <mergeCell ref="X8:X10"/>
    <mergeCell ref="Z8:Z10"/>
    <mergeCell ref="C32:N32"/>
    <mergeCell ref="O32:Z32"/>
    <mergeCell ref="L8:L10"/>
    <mergeCell ref="N8:N10"/>
    <mergeCell ref="O8:O10"/>
    <mergeCell ref="P8:P10"/>
    <mergeCell ref="R8:R10"/>
    <mergeCell ref="T8:T10"/>
    <mergeCell ref="C8:C10"/>
    <mergeCell ref="D8:D10"/>
    <mergeCell ref="F8:F10"/>
    <mergeCell ref="H8:H10"/>
    <mergeCell ref="I8:I10"/>
    <mergeCell ref="J8:J10"/>
    <mergeCell ref="O7:P7"/>
    <mergeCell ref="Q7:R7"/>
    <mergeCell ref="S7:T7"/>
    <mergeCell ref="U7:V7"/>
    <mergeCell ref="W7:X7"/>
    <mergeCell ref="Y7:Z7"/>
    <mergeCell ref="C6:H6"/>
    <mergeCell ref="I6:N6"/>
    <mergeCell ref="O6:T6"/>
    <mergeCell ref="U6:Z6"/>
    <mergeCell ref="C7:D7"/>
    <mergeCell ref="E7:F7"/>
    <mergeCell ref="G7:H7"/>
    <mergeCell ref="I7:J7"/>
    <mergeCell ref="K7:L7"/>
    <mergeCell ref="M7:N7"/>
    <mergeCell ref="C2:N2"/>
    <mergeCell ref="O2:Z2"/>
    <mergeCell ref="C3:N3"/>
    <mergeCell ref="O3:Z3"/>
    <mergeCell ref="C4:N4"/>
    <mergeCell ref="O4:Z4"/>
  </mergeCells>
  <pageMargins left="0.70866141732283472" right="0.70866141732283472" top="0.74803149606299213" bottom="0.74803149606299213" header="0.31496062992125984" footer="0.31496062992125984"/>
  <pageSetup paperSize="9" scale="40" fitToWidth="2" fitToHeight="0" orientation="landscape" r:id="rId1"/>
  <colBreaks count="1" manualBreakCount="1">
    <brk id="14" max="3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zoomScale="60" zoomScaleNormal="60" workbookViewId="0"/>
  </sheetViews>
  <sheetFormatPr defaultColWidth="9.140625" defaultRowHeight="12.75"/>
  <cols>
    <col min="1" max="1" width="9.140625" style="697"/>
    <col min="2" max="2" width="37.42578125" style="697" customWidth="1"/>
    <col min="3" max="26" width="13.5703125" style="697" customWidth="1"/>
    <col min="27" max="16384" width="9.140625" style="697"/>
  </cols>
  <sheetData>
    <row r="1" spans="1:26">
      <c r="C1" s="698">
        <v>202009</v>
      </c>
      <c r="D1" s="698">
        <v>202009</v>
      </c>
      <c r="E1" s="698">
        <v>202009</v>
      </c>
      <c r="F1" s="698">
        <v>202009</v>
      </c>
      <c r="G1" s="698">
        <v>202009</v>
      </c>
      <c r="H1" s="698">
        <v>202009</v>
      </c>
      <c r="I1" s="698">
        <v>202012</v>
      </c>
      <c r="J1" s="698">
        <v>202012</v>
      </c>
      <c r="K1" s="698">
        <v>202012</v>
      </c>
      <c r="L1" s="698">
        <v>202012</v>
      </c>
      <c r="M1" s="698">
        <v>202012</v>
      </c>
      <c r="N1" s="698">
        <v>202012</v>
      </c>
      <c r="O1" s="698">
        <v>202103</v>
      </c>
      <c r="P1" s="698">
        <v>202103</v>
      </c>
      <c r="Q1" s="698">
        <v>202103</v>
      </c>
      <c r="R1" s="698">
        <v>202103</v>
      </c>
      <c r="S1" s="698">
        <v>202103</v>
      </c>
      <c r="T1" s="698">
        <v>202103</v>
      </c>
      <c r="U1" s="698">
        <v>202106</v>
      </c>
      <c r="V1" s="698">
        <v>202106</v>
      </c>
      <c r="W1" s="698">
        <v>202106</v>
      </c>
      <c r="X1" s="698">
        <v>202106</v>
      </c>
      <c r="Y1" s="698">
        <v>202106</v>
      </c>
      <c r="Z1" s="698">
        <v>202106</v>
      </c>
    </row>
    <row r="2" spans="1:26" ht="25.5">
      <c r="C2" s="998" t="s">
        <v>1</v>
      </c>
      <c r="D2" s="998"/>
      <c r="E2" s="998"/>
      <c r="F2" s="998"/>
      <c r="G2" s="998"/>
      <c r="H2" s="998"/>
      <c r="I2" s="998"/>
      <c r="J2" s="998"/>
      <c r="K2" s="998"/>
      <c r="L2" s="998"/>
      <c r="M2" s="998"/>
      <c r="N2" s="980"/>
      <c r="Q2" s="699"/>
    </row>
    <row r="3" spans="1:26" ht="18">
      <c r="C3" s="776" t="s">
        <v>641</v>
      </c>
      <c r="D3" s="776"/>
      <c r="E3" s="776"/>
      <c r="F3" s="776"/>
      <c r="G3" s="776"/>
      <c r="H3" s="776"/>
      <c r="I3" s="776"/>
      <c r="J3" s="776"/>
      <c r="K3" s="776"/>
      <c r="L3" s="776"/>
      <c r="M3" s="776"/>
      <c r="N3" s="980"/>
    </row>
    <row r="4" spans="1:26" ht="18">
      <c r="C4" s="783" t="str">
        <f>Cover!C5</f>
        <v>Intesa Sanpaolo S.p.A.</v>
      </c>
      <c r="D4" s="783"/>
      <c r="E4" s="783"/>
      <c r="F4" s="783"/>
      <c r="G4" s="783"/>
      <c r="H4" s="783"/>
      <c r="I4" s="783"/>
      <c r="J4" s="783"/>
      <c r="K4" s="783"/>
      <c r="L4" s="783"/>
      <c r="M4" s="783"/>
      <c r="N4" s="980"/>
    </row>
    <row r="6" spans="1:26" ht="13.5" thickBot="1"/>
    <row r="7" spans="1:26">
      <c r="C7" s="999" t="s">
        <v>12</v>
      </c>
      <c r="D7" s="1000"/>
      <c r="E7" s="1000"/>
      <c r="F7" s="1000"/>
      <c r="G7" s="1000"/>
      <c r="H7" s="1001"/>
      <c r="I7" s="999" t="s">
        <v>13</v>
      </c>
      <c r="J7" s="1000"/>
      <c r="K7" s="1000"/>
      <c r="L7" s="1000"/>
      <c r="M7" s="1000"/>
      <c r="N7" s="1001"/>
      <c r="O7" s="999" t="s">
        <v>14</v>
      </c>
      <c r="P7" s="1000"/>
      <c r="Q7" s="1000"/>
      <c r="R7" s="1000"/>
      <c r="S7" s="1000"/>
      <c r="T7" s="1001"/>
      <c r="U7" s="999" t="s">
        <v>15</v>
      </c>
      <c r="V7" s="1000"/>
      <c r="W7" s="1000"/>
      <c r="X7" s="1000"/>
      <c r="Y7" s="1000"/>
      <c r="Z7" s="1001"/>
    </row>
    <row r="8" spans="1:26" ht="23.25" customHeight="1">
      <c r="C8" s="1002" t="s">
        <v>368</v>
      </c>
      <c r="D8" s="1003"/>
      <c r="E8" s="1003"/>
      <c r="F8" s="1003"/>
      <c r="G8" s="1004" t="s">
        <v>642</v>
      </c>
      <c r="H8" s="1007" t="s">
        <v>643</v>
      </c>
      <c r="I8" s="1002" t="s">
        <v>368</v>
      </c>
      <c r="J8" s="1003"/>
      <c r="K8" s="1003"/>
      <c r="L8" s="1003"/>
      <c r="M8" s="1004" t="s">
        <v>642</v>
      </c>
      <c r="N8" s="1007" t="s">
        <v>643</v>
      </c>
      <c r="O8" s="1002" t="s">
        <v>368</v>
      </c>
      <c r="P8" s="1003"/>
      <c r="Q8" s="1003"/>
      <c r="R8" s="1003"/>
      <c r="S8" s="1004" t="s">
        <v>642</v>
      </c>
      <c r="T8" s="1007" t="s">
        <v>643</v>
      </c>
      <c r="U8" s="1002" t="s">
        <v>368</v>
      </c>
      <c r="V8" s="1003"/>
      <c r="W8" s="1003"/>
      <c r="X8" s="1003"/>
      <c r="Y8" s="1004" t="s">
        <v>642</v>
      </c>
      <c r="Z8" s="1007" t="s">
        <v>643</v>
      </c>
    </row>
    <row r="9" spans="1:26" ht="43.35" customHeight="1">
      <c r="C9" s="700"/>
      <c r="D9" s="701" t="s">
        <v>644</v>
      </c>
      <c r="E9" s="702"/>
      <c r="F9" s="1011" t="s">
        <v>645</v>
      </c>
      <c r="G9" s="1005"/>
      <c r="H9" s="1008"/>
      <c r="I9" s="700"/>
      <c r="J9" s="701" t="s">
        <v>644</v>
      </c>
      <c r="K9" s="702"/>
      <c r="L9" s="1011" t="s">
        <v>645</v>
      </c>
      <c r="M9" s="1005"/>
      <c r="N9" s="1008"/>
      <c r="O9" s="700"/>
      <c r="P9" s="701" t="s">
        <v>644</v>
      </c>
      <c r="Q9" s="702"/>
      <c r="R9" s="1011" t="s">
        <v>645</v>
      </c>
      <c r="S9" s="1005"/>
      <c r="T9" s="1008"/>
      <c r="U9" s="700"/>
      <c r="V9" s="701" t="s">
        <v>644</v>
      </c>
      <c r="W9" s="702"/>
      <c r="X9" s="1011" t="s">
        <v>645</v>
      </c>
      <c r="Y9" s="1005"/>
      <c r="Z9" s="1008"/>
    </row>
    <row r="10" spans="1:26" ht="46.35" customHeight="1" thickBot="1">
      <c r="B10" s="703" t="s">
        <v>296</v>
      </c>
      <c r="C10" s="704"/>
      <c r="D10" s="705"/>
      <c r="E10" s="705" t="s">
        <v>646</v>
      </c>
      <c r="F10" s="1012"/>
      <c r="G10" s="1006"/>
      <c r="H10" s="1009"/>
      <c r="I10" s="704"/>
      <c r="J10" s="705"/>
      <c r="K10" s="705" t="s">
        <v>646</v>
      </c>
      <c r="L10" s="1012"/>
      <c r="M10" s="1006"/>
      <c r="N10" s="1009"/>
      <c r="O10" s="704"/>
      <c r="P10" s="705"/>
      <c r="Q10" s="705" t="s">
        <v>646</v>
      </c>
      <c r="R10" s="1012"/>
      <c r="S10" s="1006"/>
      <c r="T10" s="1009"/>
      <c r="U10" s="704"/>
      <c r="V10" s="705"/>
      <c r="W10" s="705" t="s">
        <v>646</v>
      </c>
      <c r="X10" s="1012"/>
      <c r="Y10" s="1006"/>
      <c r="Z10" s="1009"/>
    </row>
    <row r="11" spans="1:26">
      <c r="A11" s="706"/>
      <c r="B11" s="707" t="s">
        <v>647</v>
      </c>
      <c r="C11" s="708">
        <v>4435.7575969999998</v>
      </c>
      <c r="D11" s="709">
        <v>518.52910199999997</v>
      </c>
      <c r="E11" s="710">
        <v>518.52910199999997</v>
      </c>
      <c r="F11" s="709">
        <v>4418.8859080000002</v>
      </c>
      <c r="G11" s="711">
        <v>310.12863499999997</v>
      </c>
      <c r="H11" s="712">
        <v>2.6150000000000001E-3</v>
      </c>
      <c r="I11" s="708">
        <v>4218.1846500000001</v>
      </c>
      <c r="J11" s="709">
        <v>378.95081900000002</v>
      </c>
      <c r="K11" s="710">
        <v>378.95081900000002</v>
      </c>
      <c r="L11" s="709">
        <v>4201.3142580000003</v>
      </c>
      <c r="M11" s="711">
        <v>250.30171100000001</v>
      </c>
      <c r="N11" s="712">
        <v>0</v>
      </c>
      <c r="O11" s="708">
        <v>4215.8034390000003</v>
      </c>
      <c r="P11" s="709">
        <v>370.42361599999998</v>
      </c>
      <c r="Q11" s="710">
        <v>370.42361599999998</v>
      </c>
      <c r="R11" s="709">
        <v>4198.7720300000001</v>
      </c>
      <c r="S11" s="711">
        <v>249.30573999999999</v>
      </c>
      <c r="T11" s="712">
        <v>0</v>
      </c>
      <c r="U11" s="708">
        <v>4052.4866360000001</v>
      </c>
      <c r="V11" s="709">
        <v>350.021343</v>
      </c>
      <c r="W11" s="710">
        <v>350.021343</v>
      </c>
      <c r="X11" s="709">
        <v>4035.3412309999999</v>
      </c>
      <c r="Y11" s="711">
        <v>243.70281499999999</v>
      </c>
      <c r="Z11" s="712">
        <v>0</v>
      </c>
    </row>
    <row r="12" spans="1:26">
      <c r="A12" s="706"/>
      <c r="B12" s="707" t="s">
        <v>648</v>
      </c>
      <c r="C12" s="713">
        <v>4397.6799060000003</v>
      </c>
      <c r="D12" s="714">
        <v>195.485005</v>
      </c>
      <c r="E12" s="715">
        <v>195.485005</v>
      </c>
      <c r="F12" s="714">
        <v>4397.6240660000003</v>
      </c>
      <c r="G12" s="716">
        <v>163.17099400000001</v>
      </c>
      <c r="H12" s="717">
        <v>4.5669999999999999E-3</v>
      </c>
      <c r="I12" s="713">
        <v>4488.9430199999997</v>
      </c>
      <c r="J12" s="714">
        <v>163.415964</v>
      </c>
      <c r="K12" s="715">
        <v>163.415964</v>
      </c>
      <c r="L12" s="714">
        <v>4488.9137520000004</v>
      </c>
      <c r="M12" s="716">
        <v>139.64920000000001</v>
      </c>
      <c r="N12" s="717">
        <v>0</v>
      </c>
      <c r="O12" s="713">
        <v>5337.6195580000003</v>
      </c>
      <c r="P12" s="714">
        <v>169.83355299999999</v>
      </c>
      <c r="Q12" s="715">
        <v>169.83355299999999</v>
      </c>
      <c r="R12" s="714">
        <v>5337.5968169999987</v>
      </c>
      <c r="S12" s="716">
        <v>153.71799100000001</v>
      </c>
      <c r="T12" s="717">
        <v>0</v>
      </c>
      <c r="U12" s="713">
        <v>3691.3632809999999</v>
      </c>
      <c r="V12" s="714">
        <v>142.89453700000001</v>
      </c>
      <c r="W12" s="715">
        <v>142.89453700000001</v>
      </c>
      <c r="X12" s="714">
        <v>3691.340537</v>
      </c>
      <c r="Y12" s="716">
        <v>132.71407500000001</v>
      </c>
      <c r="Z12" s="717">
        <v>0</v>
      </c>
    </row>
    <row r="13" spans="1:26">
      <c r="A13" s="706"/>
      <c r="B13" s="707" t="s">
        <v>649</v>
      </c>
      <c r="C13" s="713">
        <v>75173.968754999994</v>
      </c>
      <c r="D13" s="714">
        <v>6087.8270160000002</v>
      </c>
      <c r="E13" s="715">
        <v>6087.8270160000002</v>
      </c>
      <c r="F13" s="714">
        <v>74862.777854</v>
      </c>
      <c r="G13" s="716">
        <v>3944.291851</v>
      </c>
      <c r="H13" s="717">
        <v>8.1044520000000002</v>
      </c>
      <c r="I13" s="713">
        <v>67917.050772000002</v>
      </c>
      <c r="J13" s="714">
        <v>4148.6361660000002</v>
      </c>
      <c r="K13" s="715">
        <v>4148.6361660000002</v>
      </c>
      <c r="L13" s="714">
        <v>67694.185970999999</v>
      </c>
      <c r="M13" s="716">
        <v>2718.8666109999999</v>
      </c>
      <c r="N13" s="717">
        <v>4.9563000000000003E-2</v>
      </c>
      <c r="O13" s="713">
        <v>67117.434294999999</v>
      </c>
      <c r="P13" s="714">
        <v>4178.8622299999997</v>
      </c>
      <c r="Q13" s="715">
        <v>4178.8622299999997</v>
      </c>
      <c r="R13" s="714">
        <v>66903.568767999997</v>
      </c>
      <c r="S13" s="716">
        <v>2772.582281</v>
      </c>
      <c r="T13" s="717">
        <v>6.0465999999999999E-2</v>
      </c>
      <c r="U13" s="713">
        <v>65461.211297000002</v>
      </c>
      <c r="V13" s="714">
        <v>3838.8424369999998</v>
      </c>
      <c r="W13" s="715">
        <v>3838.8424369999998</v>
      </c>
      <c r="X13" s="714">
        <v>65230.834172000003</v>
      </c>
      <c r="Y13" s="716">
        <v>2558.6456819999999</v>
      </c>
      <c r="Z13" s="717">
        <v>0.24390200000000001</v>
      </c>
    </row>
    <row r="14" spans="1:26" ht="25.5">
      <c r="A14" s="706"/>
      <c r="B14" s="707" t="s">
        <v>650</v>
      </c>
      <c r="C14" s="713">
        <v>10950.258681999998</v>
      </c>
      <c r="D14" s="714">
        <v>306.85688499999998</v>
      </c>
      <c r="E14" s="715">
        <v>306.85688499999998</v>
      </c>
      <c r="F14" s="714">
        <v>10937.023048999999</v>
      </c>
      <c r="G14" s="716">
        <v>264.91004500000003</v>
      </c>
      <c r="H14" s="717">
        <v>0.35276999999999997</v>
      </c>
      <c r="I14" s="713">
        <v>12815.974736</v>
      </c>
      <c r="J14" s="714">
        <v>224.054428</v>
      </c>
      <c r="K14" s="715">
        <v>224.054428</v>
      </c>
      <c r="L14" s="714">
        <v>12807.978220000001</v>
      </c>
      <c r="M14" s="716">
        <v>223.646107</v>
      </c>
      <c r="N14" s="717">
        <v>0</v>
      </c>
      <c r="O14" s="713">
        <v>10384.507966000001</v>
      </c>
      <c r="P14" s="714">
        <v>225.282265</v>
      </c>
      <c r="Q14" s="715">
        <v>225.282265</v>
      </c>
      <c r="R14" s="714">
        <v>10378.273353</v>
      </c>
      <c r="S14" s="716">
        <v>214.020566</v>
      </c>
      <c r="T14" s="717">
        <v>0</v>
      </c>
      <c r="U14" s="713">
        <v>10512.785897999998</v>
      </c>
      <c r="V14" s="714">
        <v>217.638125</v>
      </c>
      <c r="W14" s="715">
        <v>217.638125</v>
      </c>
      <c r="X14" s="714">
        <v>10508.564022000002</v>
      </c>
      <c r="Y14" s="716">
        <v>227.19933700000001</v>
      </c>
      <c r="Z14" s="717">
        <v>0</v>
      </c>
    </row>
    <row r="15" spans="1:26">
      <c r="A15" s="706"/>
      <c r="B15" s="707" t="s">
        <v>651</v>
      </c>
      <c r="C15" s="713">
        <v>2423.9587879999999</v>
      </c>
      <c r="D15" s="714">
        <v>137.17007000000001</v>
      </c>
      <c r="E15" s="715">
        <v>137.17007000000001</v>
      </c>
      <c r="F15" s="714">
        <v>2423.9575530000002</v>
      </c>
      <c r="G15" s="716">
        <v>98.143022999999999</v>
      </c>
      <c r="H15" s="717">
        <v>2.9100000000000003E-4</v>
      </c>
      <c r="I15" s="713">
        <v>2182.452342</v>
      </c>
      <c r="J15" s="714">
        <v>93.199190999999999</v>
      </c>
      <c r="K15" s="715">
        <v>93.199190999999999</v>
      </c>
      <c r="L15" s="714">
        <v>2182.452342</v>
      </c>
      <c r="M15" s="716">
        <v>76.762632999999994</v>
      </c>
      <c r="N15" s="717">
        <v>0</v>
      </c>
      <c r="O15" s="713">
        <v>2500.6048679999999</v>
      </c>
      <c r="P15" s="714">
        <v>93.851151000000002</v>
      </c>
      <c r="Q15" s="715">
        <v>93.851151000000002</v>
      </c>
      <c r="R15" s="714">
        <v>2500.6048679999999</v>
      </c>
      <c r="S15" s="716">
        <v>79.645865000000001</v>
      </c>
      <c r="T15" s="717">
        <v>0</v>
      </c>
      <c r="U15" s="713">
        <v>2476.8201589999999</v>
      </c>
      <c r="V15" s="714">
        <v>87.249268999999998</v>
      </c>
      <c r="W15" s="715">
        <v>87.249268999999998</v>
      </c>
      <c r="X15" s="714">
        <v>2476.8201589999999</v>
      </c>
      <c r="Y15" s="716">
        <v>78.937798000000001</v>
      </c>
      <c r="Z15" s="717">
        <v>0</v>
      </c>
    </row>
    <row r="16" spans="1:26">
      <c r="A16" s="706"/>
      <c r="B16" s="707" t="s">
        <v>652</v>
      </c>
      <c r="C16" s="713">
        <v>21937.447631999999</v>
      </c>
      <c r="D16" s="714">
        <v>6698.9473249999992</v>
      </c>
      <c r="E16" s="715">
        <v>6698.9473249999992</v>
      </c>
      <c r="F16" s="714">
        <v>21785.563169000001</v>
      </c>
      <c r="G16" s="716">
        <v>3692.9841700000002</v>
      </c>
      <c r="H16" s="717">
        <v>74.406976999999998</v>
      </c>
      <c r="I16" s="713">
        <v>17493.879872000001</v>
      </c>
      <c r="J16" s="714">
        <v>3315.0228609999999</v>
      </c>
      <c r="K16" s="715">
        <v>3315.0228609999999</v>
      </c>
      <c r="L16" s="714">
        <v>17456.704485999999</v>
      </c>
      <c r="M16" s="716">
        <v>1865.90815</v>
      </c>
      <c r="N16" s="717">
        <v>6.4908450000000002</v>
      </c>
      <c r="O16" s="713">
        <v>17538.845883999998</v>
      </c>
      <c r="P16" s="714">
        <v>3178.3526310000002</v>
      </c>
      <c r="Q16" s="715">
        <v>3178.3526310000002</v>
      </c>
      <c r="R16" s="714">
        <v>17502.631712999999</v>
      </c>
      <c r="S16" s="716">
        <v>1841.745222</v>
      </c>
      <c r="T16" s="717">
        <v>6.5664230000000003</v>
      </c>
      <c r="U16" s="713">
        <v>16937.015297999998</v>
      </c>
      <c r="V16" s="714">
        <v>2786.5624910000001</v>
      </c>
      <c r="W16" s="715">
        <v>2786.5624910000001</v>
      </c>
      <c r="X16" s="714">
        <v>16907.990244000001</v>
      </c>
      <c r="Y16" s="716">
        <v>1700.9011559999999</v>
      </c>
      <c r="Z16" s="717">
        <v>0.83060400000000001</v>
      </c>
    </row>
    <row r="17" spans="1:26">
      <c r="A17" s="706"/>
      <c r="B17" s="707" t="s">
        <v>653</v>
      </c>
      <c r="C17" s="713">
        <v>39737.487555</v>
      </c>
      <c r="D17" s="714">
        <v>3607.0432150000001</v>
      </c>
      <c r="E17" s="715">
        <v>3607.0432150000001</v>
      </c>
      <c r="F17" s="714">
        <v>39700.837395000002</v>
      </c>
      <c r="G17" s="716">
        <v>2352.5562669999999</v>
      </c>
      <c r="H17" s="717">
        <v>2.3878249999999999</v>
      </c>
      <c r="I17" s="713">
        <v>34281.709755000003</v>
      </c>
      <c r="J17" s="714">
        <v>2045.9401319999999</v>
      </c>
      <c r="K17" s="715">
        <v>2045.9401319999999</v>
      </c>
      <c r="L17" s="714">
        <v>34248.435884000006</v>
      </c>
      <c r="M17" s="716">
        <v>1343.209752</v>
      </c>
      <c r="N17" s="717">
        <v>1.460825</v>
      </c>
      <c r="O17" s="713">
        <v>36803.724361</v>
      </c>
      <c r="P17" s="714">
        <v>2044.519076</v>
      </c>
      <c r="Q17" s="715">
        <v>2044.519076</v>
      </c>
      <c r="R17" s="714">
        <v>36772.180982999998</v>
      </c>
      <c r="S17" s="716">
        <v>1362.3024969999999</v>
      </c>
      <c r="T17" s="717">
        <v>1.8570720000000001</v>
      </c>
      <c r="U17" s="713">
        <v>35872.238009000001</v>
      </c>
      <c r="V17" s="714">
        <v>1830.6743100000001</v>
      </c>
      <c r="W17" s="715">
        <v>1830.6743100000001</v>
      </c>
      <c r="X17" s="714">
        <v>35843.465646999997</v>
      </c>
      <c r="Y17" s="716">
        <v>1244.3249699999999</v>
      </c>
      <c r="Z17" s="717">
        <v>1.3711180000000001</v>
      </c>
    </row>
    <row r="18" spans="1:26">
      <c r="A18" s="706"/>
      <c r="B18" s="707" t="s">
        <v>654</v>
      </c>
      <c r="C18" s="713">
        <v>16056.604116</v>
      </c>
      <c r="D18" s="714">
        <v>1008.567546</v>
      </c>
      <c r="E18" s="715">
        <v>1008.567546</v>
      </c>
      <c r="F18" s="714">
        <v>16054.461950000003</v>
      </c>
      <c r="G18" s="716">
        <v>702.13707599999998</v>
      </c>
      <c r="H18" s="717">
        <v>0.16403599999999999</v>
      </c>
      <c r="I18" s="713">
        <v>14877.629371999999</v>
      </c>
      <c r="J18" s="714">
        <v>677.43999799999995</v>
      </c>
      <c r="K18" s="715">
        <v>677.43999799999995</v>
      </c>
      <c r="L18" s="714">
        <v>14874.491366000002</v>
      </c>
      <c r="M18" s="716">
        <v>512.30766900000003</v>
      </c>
      <c r="N18" s="717">
        <v>1.247889</v>
      </c>
      <c r="O18" s="713">
        <v>14458.232059</v>
      </c>
      <c r="P18" s="714">
        <v>665.76991999999996</v>
      </c>
      <c r="Q18" s="715">
        <v>665.76991999999996</v>
      </c>
      <c r="R18" s="714">
        <v>14455.824006000003</v>
      </c>
      <c r="S18" s="716">
        <v>521.02437999999995</v>
      </c>
      <c r="T18" s="717">
        <v>1.029091</v>
      </c>
      <c r="U18" s="713">
        <v>14317.617473999999</v>
      </c>
      <c r="V18" s="714">
        <v>553.658818</v>
      </c>
      <c r="W18" s="715">
        <v>553.658818</v>
      </c>
      <c r="X18" s="714">
        <v>14315.209308</v>
      </c>
      <c r="Y18" s="716">
        <v>453.28837099999998</v>
      </c>
      <c r="Z18" s="717">
        <v>0.99637399999999998</v>
      </c>
    </row>
    <row r="19" spans="1:26" ht="25.5">
      <c r="A19" s="706"/>
      <c r="B19" s="707" t="s">
        <v>655</v>
      </c>
      <c r="C19" s="713">
        <v>7944.9107630000008</v>
      </c>
      <c r="D19" s="714">
        <v>944.47216200000003</v>
      </c>
      <c r="E19" s="715">
        <v>944.47216200000003</v>
      </c>
      <c r="F19" s="714">
        <v>7937.6593870000006</v>
      </c>
      <c r="G19" s="716">
        <v>580.53303600000004</v>
      </c>
      <c r="H19" s="717">
        <v>2.2924009999999999</v>
      </c>
      <c r="I19" s="713">
        <v>7433.5637580000002</v>
      </c>
      <c r="J19" s="714">
        <v>491.10528599999998</v>
      </c>
      <c r="K19" s="715">
        <v>491.10528599999998</v>
      </c>
      <c r="L19" s="714">
        <v>7426.3768689999988</v>
      </c>
      <c r="M19" s="716">
        <v>341.164132</v>
      </c>
      <c r="N19" s="717">
        <v>1.961484</v>
      </c>
      <c r="O19" s="713">
        <v>7740.5860780000003</v>
      </c>
      <c r="P19" s="714">
        <v>491.14494100000002</v>
      </c>
      <c r="Q19" s="715">
        <v>491.14494100000002</v>
      </c>
      <c r="R19" s="714">
        <v>7734.8872439999996</v>
      </c>
      <c r="S19" s="716">
        <v>353.32108199999999</v>
      </c>
      <c r="T19" s="717">
        <v>1.85036</v>
      </c>
      <c r="U19" s="713">
        <v>7799.1380319999998</v>
      </c>
      <c r="V19" s="714">
        <v>475.10269199999999</v>
      </c>
      <c r="W19" s="715">
        <v>475.10269199999999</v>
      </c>
      <c r="X19" s="714">
        <v>7793.0896529999991</v>
      </c>
      <c r="Y19" s="716">
        <v>359.69297599999999</v>
      </c>
      <c r="Z19" s="717">
        <v>1.7337560000000001</v>
      </c>
    </row>
    <row r="20" spans="1:26">
      <c r="A20" s="706"/>
      <c r="B20" s="707" t="s">
        <v>656</v>
      </c>
      <c r="C20" s="713">
        <v>8084.4254559999999</v>
      </c>
      <c r="D20" s="714">
        <v>248.256032</v>
      </c>
      <c r="E20" s="715">
        <v>248.256032</v>
      </c>
      <c r="F20" s="714">
        <v>8081.5291580000003</v>
      </c>
      <c r="G20" s="716">
        <v>190.34384499999999</v>
      </c>
      <c r="H20" s="717">
        <v>0.13758600000000001</v>
      </c>
      <c r="I20" s="713">
        <v>8068.4716649999991</v>
      </c>
      <c r="J20" s="714">
        <v>191.01350199999999</v>
      </c>
      <c r="K20" s="715">
        <v>191.01350199999999</v>
      </c>
      <c r="L20" s="714">
        <v>8064.8725260000001</v>
      </c>
      <c r="M20" s="716">
        <v>128.14313300000001</v>
      </c>
      <c r="N20" s="717">
        <v>0</v>
      </c>
      <c r="O20" s="713">
        <v>9996.6329440000009</v>
      </c>
      <c r="P20" s="714">
        <v>189.211828</v>
      </c>
      <c r="Q20" s="715">
        <v>189.211828</v>
      </c>
      <c r="R20" s="714">
        <v>9992.4252339999985</v>
      </c>
      <c r="S20" s="716">
        <v>132.45468500000001</v>
      </c>
      <c r="T20" s="717">
        <v>0</v>
      </c>
      <c r="U20" s="713">
        <v>10143.744360000001</v>
      </c>
      <c r="V20" s="714">
        <v>173.214223</v>
      </c>
      <c r="W20" s="715">
        <v>173.214223</v>
      </c>
      <c r="X20" s="714">
        <v>10138.966761999998</v>
      </c>
      <c r="Y20" s="716">
        <v>120.092046</v>
      </c>
      <c r="Z20" s="717">
        <v>0</v>
      </c>
    </row>
    <row r="21" spans="1:26">
      <c r="A21" s="706"/>
      <c r="B21" s="707" t="s">
        <v>657</v>
      </c>
      <c r="C21" s="713">
        <v>5876.3644329999988</v>
      </c>
      <c r="D21" s="714">
        <v>204.15875399999999</v>
      </c>
      <c r="E21" s="715">
        <v>204.15875399999999</v>
      </c>
      <c r="F21" s="714">
        <v>5876.3644329999988</v>
      </c>
      <c r="G21" s="716">
        <v>105.30071</v>
      </c>
      <c r="H21" s="717">
        <v>0</v>
      </c>
      <c r="I21" s="713">
        <v>6432.9427710000009</v>
      </c>
      <c r="J21" s="714">
        <v>97.237889999999993</v>
      </c>
      <c r="K21" s="715">
        <v>97.237889999999993</v>
      </c>
      <c r="L21" s="714">
        <v>6416.6921920000004</v>
      </c>
      <c r="M21" s="716">
        <v>62.863211999999997</v>
      </c>
      <c r="N21" s="717">
        <v>0</v>
      </c>
      <c r="O21" s="713">
        <v>7046.0198750000009</v>
      </c>
      <c r="P21" s="714">
        <v>94.206074999999998</v>
      </c>
      <c r="Q21" s="715">
        <v>94.206074999999998</v>
      </c>
      <c r="R21" s="714">
        <v>7028.9879460000002</v>
      </c>
      <c r="S21" s="716">
        <v>69.355532999999994</v>
      </c>
      <c r="T21" s="717">
        <v>0</v>
      </c>
      <c r="U21" s="713">
        <v>7326.4435119999998</v>
      </c>
      <c r="V21" s="714">
        <v>88.744156000000004</v>
      </c>
      <c r="W21" s="715">
        <v>88.744156000000004</v>
      </c>
      <c r="X21" s="714">
        <v>7326.4435129999993</v>
      </c>
      <c r="Y21" s="716">
        <v>64.299361000000005</v>
      </c>
      <c r="Z21" s="717">
        <v>0</v>
      </c>
    </row>
    <row r="22" spans="1:26">
      <c r="A22" s="706"/>
      <c r="B22" s="707" t="s">
        <v>658</v>
      </c>
      <c r="C22" s="713">
        <v>23289.463801000002</v>
      </c>
      <c r="D22" s="714">
        <v>4522.0018250000003</v>
      </c>
      <c r="E22" s="715">
        <v>4522.0018250000003</v>
      </c>
      <c r="F22" s="714">
        <v>22982.661118</v>
      </c>
      <c r="G22" s="716">
        <v>2255.938071</v>
      </c>
      <c r="H22" s="717">
        <v>18.910475000000002</v>
      </c>
      <c r="I22" s="713">
        <v>19438.959817999999</v>
      </c>
      <c r="J22" s="714">
        <v>2280.2506010000002</v>
      </c>
      <c r="K22" s="715">
        <v>2280.2506010000002</v>
      </c>
      <c r="L22" s="714">
        <v>19144.277743999999</v>
      </c>
      <c r="M22" s="716">
        <v>1185.7445680000001</v>
      </c>
      <c r="N22" s="717">
        <v>4.2598149999999997</v>
      </c>
      <c r="O22" s="713">
        <v>19548.426863000001</v>
      </c>
      <c r="P22" s="714">
        <v>2241.5394040000001</v>
      </c>
      <c r="Q22" s="715">
        <v>2241.5394040000001</v>
      </c>
      <c r="R22" s="714">
        <v>19153.971732999998</v>
      </c>
      <c r="S22" s="716">
        <v>1197.40625</v>
      </c>
      <c r="T22" s="717">
        <v>4.2598149999999997</v>
      </c>
      <c r="U22" s="713">
        <v>19398.191683000001</v>
      </c>
      <c r="V22" s="714">
        <v>2033.418232</v>
      </c>
      <c r="W22" s="715">
        <v>2033.418232</v>
      </c>
      <c r="X22" s="714">
        <v>18984.340767999998</v>
      </c>
      <c r="Y22" s="716">
        <v>1188.2965529999999</v>
      </c>
      <c r="Z22" s="717">
        <v>4.1401440000000003</v>
      </c>
    </row>
    <row r="23" spans="1:26" ht="25.5">
      <c r="A23" s="706"/>
      <c r="B23" s="707" t="s">
        <v>659</v>
      </c>
      <c r="C23" s="713">
        <v>16158.934553999998</v>
      </c>
      <c r="D23" s="714">
        <v>846.89398000000006</v>
      </c>
      <c r="E23" s="715">
        <v>846.89398000000006</v>
      </c>
      <c r="F23" s="714">
        <v>16059.206066999999</v>
      </c>
      <c r="G23" s="716">
        <v>479.08906999999999</v>
      </c>
      <c r="H23" s="717">
        <v>1.4932160000000001</v>
      </c>
      <c r="I23" s="713">
        <v>15659.150023</v>
      </c>
      <c r="J23" s="714">
        <v>573.48381400000005</v>
      </c>
      <c r="K23" s="715">
        <v>573.48381400000005</v>
      </c>
      <c r="L23" s="714">
        <v>15488.967150000002</v>
      </c>
      <c r="M23" s="716">
        <v>323.150487</v>
      </c>
      <c r="N23" s="717">
        <v>0.38836900000000002</v>
      </c>
      <c r="O23" s="713">
        <v>13953.525549</v>
      </c>
      <c r="P23" s="714">
        <v>566.78330500000004</v>
      </c>
      <c r="Q23" s="715">
        <v>566.78330500000004</v>
      </c>
      <c r="R23" s="714">
        <v>13879.406327999999</v>
      </c>
      <c r="S23" s="716">
        <v>331.19849699999997</v>
      </c>
      <c r="T23" s="717">
        <v>0.55725199999999997</v>
      </c>
      <c r="U23" s="713">
        <v>13863.456700999999</v>
      </c>
      <c r="V23" s="714">
        <v>379.92418800000002</v>
      </c>
      <c r="W23" s="715">
        <v>379.92418800000002</v>
      </c>
      <c r="X23" s="714">
        <v>13829.070610999999</v>
      </c>
      <c r="Y23" s="716">
        <v>253.728737</v>
      </c>
      <c r="Z23" s="717">
        <v>0.57753399999999999</v>
      </c>
    </row>
    <row r="24" spans="1:26" ht="25.5">
      <c r="A24" s="706"/>
      <c r="B24" s="707" t="s">
        <v>660</v>
      </c>
      <c r="C24" s="713">
        <v>5678.7513710000012</v>
      </c>
      <c r="D24" s="714">
        <v>492.34820000000002</v>
      </c>
      <c r="E24" s="715">
        <v>492.34820000000002</v>
      </c>
      <c r="F24" s="714">
        <v>5677.3329139999996</v>
      </c>
      <c r="G24" s="716">
        <v>338.34771499999999</v>
      </c>
      <c r="H24" s="717">
        <v>1.2414069999999999</v>
      </c>
      <c r="I24" s="713">
        <v>4914.2702670000008</v>
      </c>
      <c r="J24" s="714">
        <v>338.79152099999999</v>
      </c>
      <c r="K24" s="715">
        <v>338.79152099999999</v>
      </c>
      <c r="L24" s="714">
        <v>4914.1326499999996</v>
      </c>
      <c r="M24" s="716">
        <v>219.083474</v>
      </c>
      <c r="N24" s="717">
        <v>0</v>
      </c>
      <c r="O24" s="713">
        <v>5740.5045769999988</v>
      </c>
      <c r="P24" s="714">
        <v>352.79775899999999</v>
      </c>
      <c r="Q24" s="715">
        <v>352.79775899999999</v>
      </c>
      <c r="R24" s="714">
        <v>5740.052071000001</v>
      </c>
      <c r="S24" s="716">
        <v>245.61262199999999</v>
      </c>
      <c r="T24" s="717">
        <v>0</v>
      </c>
      <c r="U24" s="713">
        <v>5309.2754430000014</v>
      </c>
      <c r="V24" s="714">
        <v>348.08173900000003</v>
      </c>
      <c r="W24" s="715">
        <v>348.08173900000003</v>
      </c>
      <c r="X24" s="714">
        <v>5308.6232179999997</v>
      </c>
      <c r="Y24" s="716">
        <v>223.73495600000001</v>
      </c>
      <c r="Z24" s="717">
        <v>0</v>
      </c>
    </row>
    <row r="25" spans="1:26" ht="25.5">
      <c r="A25" s="706"/>
      <c r="B25" s="707" t="s">
        <v>661</v>
      </c>
      <c r="C25" s="713">
        <v>0.56231100000000001</v>
      </c>
      <c r="D25" s="714">
        <v>1.8E-3</v>
      </c>
      <c r="E25" s="715">
        <v>1.8E-3</v>
      </c>
      <c r="F25" s="714">
        <v>0.56231100000000001</v>
      </c>
      <c r="G25" s="716">
        <v>9.59E-4</v>
      </c>
      <c r="H25" s="717">
        <v>0</v>
      </c>
      <c r="I25" s="713">
        <v>0.51592000000000005</v>
      </c>
      <c r="J25" s="714">
        <v>0</v>
      </c>
      <c r="K25" s="715">
        <v>0</v>
      </c>
      <c r="L25" s="714">
        <v>0.51592000000000005</v>
      </c>
      <c r="M25" s="716">
        <v>9.3099999999999997E-4</v>
      </c>
      <c r="N25" s="717">
        <v>0</v>
      </c>
      <c r="O25" s="713">
        <v>0.49624000000000001</v>
      </c>
      <c r="P25" s="714">
        <v>0</v>
      </c>
      <c r="Q25" s="715">
        <v>0</v>
      </c>
      <c r="R25" s="714">
        <v>0.49624000000000001</v>
      </c>
      <c r="S25" s="716">
        <v>8.03E-4</v>
      </c>
      <c r="T25" s="717">
        <v>0</v>
      </c>
      <c r="U25" s="713">
        <v>8.8550149999999999</v>
      </c>
      <c r="V25" s="714">
        <v>4.0900000000000002E-4</v>
      </c>
      <c r="W25" s="715">
        <v>4.0900000000000002E-4</v>
      </c>
      <c r="X25" s="714">
        <v>8.8550149999999999</v>
      </c>
      <c r="Y25" s="716">
        <v>1.0645999999999999E-2</v>
      </c>
      <c r="Z25" s="717">
        <v>0</v>
      </c>
    </row>
    <row r="26" spans="1:26">
      <c r="A26" s="706"/>
      <c r="B26" s="707" t="s">
        <v>662</v>
      </c>
      <c r="C26" s="713">
        <v>272.67229500000002</v>
      </c>
      <c r="D26" s="714">
        <v>26.071052999999999</v>
      </c>
      <c r="E26" s="715">
        <v>26.071052999999999</v>
      </c>
      <c r="F26" s="714">
        <v>272.62384300000002</v>
      </c>
      <c r="G26" s="716">
        <v>14.086217</v>
      </c>
      <c r="H26" s="717">
        <v>1.9989999999999999E-3</v>
      </c>
      <c r="I26" s="713">
        <v>252.35104200000001</v>
      </c>
      <c r="J26" s="714">
        <v>16.565179000000001</v>
      </c>
      <c r="K26" s="715">
        <v>16.565179000000001</v>
      </c>
      <c r="L26" s="714">
        <v>252.32048499999999</v>
      </c>
      <c r="M26" s="716">
        <v>7.4735899999999997</v>
      </c>
      <c r="N26" s="717">
        <v>0</v>
      </c>
      <c r="O26" s="713">
        <v>260.897784</v>
      </c>
      <c r="P26" s="714">
        <v>16.501346000000002</v>
      </c>
      <c r="Q26" s="715">
        <v>16.501346000000002</v>
      </c>
      <c r="R26" s="714">
        <v>260.88852200000002</v>
      </c>
      <c r="S26" s="716">
        <v>7.8375269999999997</v>
      </c>
      <c r="T26" s="717">
        <v>0</v>
      </c>
      <c r="U26" s="713">
        <v>261.22595999999999</v>
      </c>
      <c r="V26" s="714">
        <v>16.443904</v>
      </c>
      <c r="W26" s="715">
        <v>16.443904</v>
      </c>
      <c r="X26" s="714">
        <v>261.16660899999999</v>
      </c>
      <c r="Y26" s="716">
        <v>9.1931890000000003</v>
      </c>
      <c r="Z26" s="717">
        <v>0</v>
      </c>
    </row>
    <row r="27" spans="1:26" ht="25.5">
      <c r="A27" s="706"/>
      <c r="B27" s="707" t="s">
        <v>663</v>
      </c>
      <c r="C27" s="713">
        <v>2445.3398099999999</v>
      </c>
      <c r="D27" s="714">
        <v>168.108778</v>
      </c>
      <c r="E27" s="715">
        <v>168.108778</v>
      </c>
      <c r="F27" s="714">
        <v>2445.1575330000001</v>
      </c>
      <c r="G27" s="716">
        <v>99.749126000000004</v>
      </c>
      <c r="H27" s="717">
        <v>1.9810999999999999E-2</v>
      </c>
      <c r="I27" s="713">
        <v>2320.4919949999999</v>
      </c>
      <c r="J27" s="714">
        <v>113.696496</v>
      </c>
      <c r="K27" s="715">
        <v>113.696496</v>
      </c>
      <c r="L27" s="714">
        <v>2320.3567459999999</v>
      </c>
      <c r="M27" s="716">
        <v>81.842569999999995</v>
      </c>
      <c r="N27" s="717">
        <v>0</v>
      </c>
      <c r="O27" s="713">
        <v>2386.814766</v>
      </c>
      <c r="P27" s="714">
        <v>115.131912</v>
      </c>
      <c r="Q27" s="715">
        <v>115.131912</v>
      </c>
      <c r="R27" s="714">
        <v>2386.5826000000002</v>
      </c>
      <c r="S27" s="716">
        <v>84.253013999999993</v>
      </c>
      <c r="T27" s="717">
        <v>0</v>
      </c>
      <c r="U27" s="713">
        <v>2352.785637</v>
      </c>
      <c r="V27" s="714">
        <v>80.177684999999997</v>
      </c>
      <c r="W27" s="715">
        <v>80.177684999999997</v>
      </c>
      <c r="X27" s="714">
        <v>2352.3331389999998</v>
      </c>
      <c r="Y27" s="716">
        <v>56.743248000000001</v>
      </c>
      <c r="Z27" s="717">
        <v>0</v>
      </c>
    </row>
    <row r="28" spans="1:26">
      <c r="A28" s="706"/>
      <c r="B28" s="707" t="s">
        <v>664</v>
      </c>
      <c r="C28" s="713">
        <v>1221.1763129999999</v>
      </c>
      <c r="D28" s="714">
        <v>160.58594199999999</v>
      </c>
      <c r="E28" s="715">
        <v>160.58594199999999</v>
      </c>
      <c r="F28" s="714">
        <v>1220.9643639999999</v>
      </c>
      <c r="G28" s="716">
        <v>88.092684000000006</v>
      </c>
      <c r="H28" s="717">
        <v>0.122892</v>
      </c>
      <c r="I28" s="713">
        <v>920.36281499999996</v>
      </c>
      <c r="J28" s="714">
        <v>108.26028100000001</v>
      </c>
      <c r="K28" s="715">
        <v>108.26028100000001</v>
      </c>
      <c r="L28" s="714">
        <v>920.34728900000005</v>
      </c>
      <c r="M28" s="716">
        <v>57.832861000000001</v>
      </c>
      <c r="N28" s="717">
        <v>0</v>
      </c>
      <c r="O28" s="713">
        <v>968.84825599999999</v>
      </c>
      <c r="P28" s="714">
        <v>112.104383</v>
      </c>
      <c r="Q28" s="715">
        <v>112.104383</v>
      </c>
      <c r="R28" s="714">
        <v>968.79768100000001</v>
      </c>
      <c r="S28" s="716">
        <v>61.940717999999997</v>
      </c>
      <c r="T28" s="717">
        <v>0</v>
      </c>
      <c r="U28" s="713">
        <v>966.17035799999996</v>
      </c>
      <c r="V28" s="714">
        <v>104.56626300000001</v>
      </c>
      <c r="W28" s="715">
        <v>104.56626300000001</v>
      </c>
      <c r="X28" s="714">
        <v>965.99032199999999</v>
      </c>
      <c r="Y28" s="716">
        <v>64.314065999999997</v>
      </c>
      <c r="Z28" s="717">
        <v>0</v>
      </c>
    </row>
    <row r="29" spans="1:26">
      <c r="A29" s="706"/>
      <c r="B29" s="707" t="s">
        <v>665</v>
      </c>
      <c r="C29" s="713">
        <v>3518.3509009999998</v>
      </c>
      <c r="D29" s="714">
        <v>112.27466</v>
      </c>
      <c r="E29" s="715">
        <v>112.27466</v>
      </c>
      <c r="F29" s="714">
        <v>3515.956737</v>
      </c>
      <c r="G29" s="716">
        <v>86.9251</v>
      </c>
      <c r="H29" s="717">
        <v>3.359E-3</v>
      </c>
      <c r="I29" s="713">
        <v>3447.295881</v>
      </c>
      <c r="J29" s="714">
        <v>63.560487999999999</v>
      </c>
      <c r="K29" s="715">
        <v>63.560487999999999</v>
      </c>
      <c r="L29" s="714">
        <v>3447.1186379999999</v>
      </c>
      <c r="M29" s="716">
        <v>57.382534999999997</v>
      </c>
      <c r="N29" s="717">
        <v>0</v>
      </c>
      <c r="O29" s="713">
        <v>1883.3145709999999</v>
      </c>
      <c r="P29" s="714">
        <v>65.464710999999994</v>
      </c>
      <c r="Q29" s="715">
        <v>65.464710999999994</v>
      </c>
      <c r="R29" s="714">
        <v>1883.13148</v>
      </c>
      <c r="S29" s="716">
        <v>56.458596</v>
      </c>
      <c r="T29" s="717">
        <v>0</v>
      </c>
      <c r="U29" s="713">
        <v>2695.4904860000001</v>
      </c>
      <c r="V29" s="714">
        <v>57.945687</v>
      </c>
      <c r="W29" s="715">
        <v>57.945687</v>
      </c>
      <c r="X29" s="714">
        <v>2695.2989739999998</v>
      </c>
      <c r="Y29" s="716">
        <v>60.183213000000002</v>
      </c>
      <c r="Z29" s="717">
        <v>0</v>
      </c>
    </row>
    <row r="30" spans="1:26" ht="13.5" thickBot="1">
      <c r="A30" s="706"/>
      <c r="B30" s="707" t="s">
        <v>379</v>
      </c>
      <c r="C30" s="718">
        <v>249604.115039</v>
      </c>
      <c r="D30" s="719">
        <v>26285.59935</v>
      </c>
      <c r="E30" s="720">
        <v>26285.59935</v>
      </c>
      <c r="F30" s="719">
        <v>248651.14880900001</v>
      </c>
      <c r="G30" s="721">
        <v>15766.728593999998</v>
      </c>
      <c r="H30" s="722">
        <v>109.64667900000001</v>
      </c>
      <c r="I30" s="718">
        <v>227164.20047400001</v>
      </c>
      <c r="J30" s="719">
        <v>15320.624616999999</v>
      </c>
      <c r="K30" s="720">
        <v>15320.624616999999</v>
      </c>
      <c r="L30" s="719">
        <v>226350.45448799999</v>
      </c>
      <c r="M30" s="721">
        <v>9595.3333260000018</v>
      </c>
      <c r="N30" s="722">
        <v>15.858790000000001</v>
      </c>
      <c r="O30" s="718">
        <v>227882.83993300001</v>
      </c>
      <c r="P30" s="719">
        <v>15171.780105999998</v>
      </c>
      <c r="Q30" s="720">
        <v>15171.780105999998</v>
      </c>
      <c r="R30" s="719">
        <v>227079.07961700001</v>
      </c>
      <c r="S30" s="721">
        <v>9734.1838690000004</v>
      </c>
      <c r="T30" s="722">
        <v>16.180478999999998</v>
      </c>
      <c r="U30" s="718">
        <v>223446.31523899999</v>
      </c>
      <c r="V30" s="719">
        <v>13565.160508000001</v>
      </c>
      <c r="W30" s="720">
        <v>13565.160508000001</v>
      </c>
      <c r="X30" s="719">
        <v>222673.74390399997</v>
      </c>
      <c r="Y30" s="721">
        <v>9040.0031949999993</v>
      </c>
      <c r="Z30" s="722">
        <v>9.8934320000000007</v>
      </c>
    </row>
    <row r="32" spans="1:26" ht="55.5" customHeight="1">
      <c r="B32" s="1010" t="s">
        <v>666</v>
      </c>
      <c r="C32" s="1010"/>
      <c r="D32" s="1010"/>
      <c r="E32" s="1010"/>
      <c r="F32" s="1010"/>
      <c r="G32" s="1010"/>
      <c r="H32" s="1010"/>
      <c r="I32" s="1010"/>
      <c r="J32" s="1010"/>
      <c r="K32" s="1010"/>
      <c r="L32" s="1010"/>
      <c r="M32" s="1010"/>
      <c r="N32" s="1010"/>
    </row>
  </sheetData>
  <sheetProtection algorithmName="SHA-512" hashValue="Y7ArOOzLTrPnSVmo78LucPvVgkXYdk2omr0wcqB5C3IlwhXLlTS+tM4Q2AvYkQMtKU5PDNiiKJ9k7qAuDKEo7Q==" saltValue="/KMjSJTF28ljoyS6PYvmqg==" spinCount="100000" sheet="1" objects="1" scenarios="1" formatCells="0" formatColumns="0" formatRows="0"/>
  <mergeCells count="24">
    <mergeCell ref="B32:N32"/>
    <mergeCell ref="U8:X8"/>
    <mergeCell ref="Y8:Y10"/>
    <mergeCell ref="Z8:Z10"/>
    <mergeCell ref="F9:F10"/>
    <mergeCell ref="L9:L10"/>
    <mergeCell ref="R9:R10"/>
    <mergeCell ref="X9:X10"/>
    <mergeCell ref="U7:Z7"/>
    <mergeCell ref="C8:F8"/>
    <mergeCell ref="G8:G10"/>
    <mergeCell ref="H8:H10"/>
    <mergeCell ref="I8:L8"/>
    <mergeCell ref="M8:M10"/>
    <mergeCell ref="N8:N10"/>
    <mergeCell ref="O8:R8"/>
    <mergeCell ref="S8:S10"/>
    <mergeCell ref="T8:T10"/>
    <mergeCell ref="O7:T7"/>
    <mergeCell ref="C2:N2"/>
    <mergeCell ref="C3:N3"/>
    <mergeCell ref="C4:N4"/>
    <mergeCell ref="C7:H7"/>
    <mergeCell ref="I7:N7"/>
  </mergeCells>
  <pageMargins left="0.70866141732283472" right="0.70866141732283472" top="0.74803149606299213" bottom="0.74803149606299213" header="0.31496062992125984" footer="0.31496062992125984"/>
  <pageSetup scale="29" fitToHeight="0" orientation="landscape" horizontalDpi="1200" verticalDpi="1200" r:id="rId1"/>
  <colBreaks count="1" manualBreakCount="1">
    <brk id="2" max="3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zoomScale="60" zoomScaleNormal="60" workbookViewId="0">
      <selection activeCell="C6" sqref="C6:V6"/>
    </sheetView>
  </sheetViews>
  <sheetFormatPr defaultColWidth="9.140625" defaultRowHeight="12.75"/>
  <cols>
    <col min="1" max="1" width="9.140625" style="697"/>
    <col min="2" max="2" width="46.85546875" style="697" customWidth="1"/>
    <col min="3" max="22" width="17.140625" style="697" customWidth="1"/>
    <col min="23" max="16384" width="9.140625" style="697"/>
  </cols>
  <sheetData>
    <row r="1" spans="1:22">
      <c r="C1" s="698">
        <v>202009</v>
      </c>
      <c r="D1" s="698">
        <v>202009</v>
      </c>
      <c r="E1" s="698">
        <v>202009</v>
      </c>
      <c r="F1" s="698">
        <v>202009</v>
      </c>
      <c r="G1" s="698">
        <v>202009</v>
      </c>
      <c r="H1" s="698">
        <v>202012</v>
      </c>
      <c r="I1" s="698">
        <v>202012</v>
      </c>
      <c r="J1" s="698">
        <v>202012</v>
      </c>
      <c r="K1" s="698">
        <v>202012</v>
      </c>
      <c r="L1" s="698">
        <v>202012</v>
      </c>
      <c r="M1" s="698">
        <v>202103</v>
      </c>
      <c r="N1" s="698">
        <v>202103</v>
      </c>
      <c r="O1" s="698">
        <v>202103</v>
      </c>
      <c r="P1" s="698">
        <v>202103</v>
      </c>
      <c r="Q1" s="698">
        <v>202103</v>
      </c>
      <c r="R1" s="698">
        <v>202106</v>
      </c>
      <c r="S1" s="698">
        <v>202106</v>
      </c>
      <c r="T1" s="698">
        <v>202106</v>
      </c>
      <c r="U1" s="698">
        <v>202106</v>
      </c>
      <c r="V1" s="698">
        <v>202106</v>
      </c>
    </row>
    <row r="2" spans="1:22" ht="19.5">
      <c r="C2" s="1013" t="s">
        <v>1</v>
      </c>
      <c r="D2" s="1013"/>
      <c r="E2" s="1013"/>
      <c r="F2" s="1013"/>
      <c r="G2" s="1013"/>
      <c r="H2" s="980"/>
      <c r="I2" s="980"/>
      <c r="J2" s="980"/>
      <c r="K2" s="980"/>
      <c r="L2" s="980"/>
    </row>
    <row r="3" spans="1:22" ht="15">
      <c r="C3" s="1014" t="s">
        <v>667</v>
      </c>
      <c r="D3" s="1014"/>
      <c r="E3" s="1014"/>
      <c r="F3" s="1014"/>
      <c r="G3" s="1014"/>
      <c r="H3" s="980"/>
      <c r="I3" s="980"/>
      <c r="J3" s="980"/>
      <c r="K3" s="980"/>
      <c r="L3" s="980"/>
    </row>
    <row r="4" spans="1:22" ht="16.5" customHeight="1">
      <c r="C4" s="1015" t="str">
        <f>Cover!C5</f>
        <v>Intesa Sanpaolo S.p.A.</v>
      </c>
      <c r="D4" s="1015"/>
      <c r="E4" s="1015"/>
      <c r="F4" s="1015"/>
      <c r="G4" s="1015"/>
      <c r="H4" s="980"/>
      <c r="I4" s="980"/>
      <c r="J4" s="980"/>
      <c r="K4" s="980"/>
      <c r="L4" s="980"/>
    </row>
    <row r="6" spans="1:22" ht="13.5" thickBot="1"/>
    <row r="7" spans="1:22">
      <c r="C7" s="999" t="s">
        <v>668</v>
      </c>
      <c r="D7" s="1000"/>
      <c r="E7" s="1000"/>
      <c r="F7" s="1000"/>
      <c r="G7" s="1001"/>
      <c r="H7" s="999" t="s">
        <v>13</v>
      </c>
      <c r="I7" s="1000"/>
      <c r="J7" s="1000"/>
      <c r="K7" s="1000"/>
      <c r="L7" s="1001"/>
      <c r="M7" s="999" t="s">
        <v>14</v>
      </c>
      <c r="N7" s="1000"/>
      <c r="O7" s="1000"/>
      <c r="P7" s="1000"/>
      <c r="Q7" s="1001"/>
      <c r="R7" s="999" t="s">
        <v>15</v>
      </c>
      <c r="S7" s="1000"/>
      <c r="T7" s="1000"/>
      <c r="U7" s="1000"/>
      <c r="V7" s="1001"/>
    </row>
    <row r="8" spans="1:22" ht="23.25" customHeight="1">
      <c r="C8" s="1018" t="s">
        <v>669</v>
      </c>
      <c r="D8" s="1019"/>
      <c r="E8" s="1019"/>
      <c r="F8" s="1019"/>
      <c r="G8" s="1020"/>
      <c r="H8" s="1018" t="s">
        <v>669</v>
      </c>
      <c r="I8" s="1019"/>
      <c r="J8" s="1019"/>
      <c r="K8" s="1019"/>
      <c r="L8" s="1020"/>
      <c r="M8" s="1018" t="s">
        <v>669</v>
      </c>
      <c r="N8" s="1019"/>
      <c r="O8" s="1019"/>
      <c r="P8" s="1019"/>
      <c r="Q8" s="1020"/>
      <c r="R8" s="1018" t="s">
        <v>669</v>
      </c>
      <c r="S8" s="1019"/>
      <c r="T8" s="1019"/>
      <c r="U8" s="1019"/>
      <c r="V8" s="1020"/>
    </row>
    <row r="9" spans="1:22" ht="28.35" customHeight="1">
      <c r="C9" s="700"/>
      <c r="D9" s="723" t="s">
        <v>670</v>
      </c>
      <c r="E9" s="724"/>
      <c r="F9" s="1021" t="s">
        <v>671</v>
      </c>
      <c r="G9" s="1020"/>
      <c r="H9" s="700"/>
      <c r="I9" s="723" t="s">
        <v>670</v>
      </c>
      <c r="J9" s="724"/>
      <c r="K9" s="1021" t="s">
        <v>671</v>
      </c>
      <c r="L9" s="1020"/>
      <c r="M9" s="700"/>
      <c r="N9" s="723" t="s">
        <v>670</v>
      </c>
      <c r="O9" s="724"/>
      <c r="P9" s="1021" t="s">
        <v>671</v>
      </c>
      <c r="Q9" s="1020"/>
      <c r="R9" s="700"/>
      <c r="S9" s="723" t="s">
        <v>670</v>
      </c>
      <c r="T9" s="724"/>
      <c r="U9" s="1021" t="s">
        <v>671</v>
      </c>
      <c r="V9" s="1020"/>
    </row>
    <row r="10" spans="1:22" ht="71.099999999999994" customHeight="1" thickBot="1">
      <c r="B10" s="703" t="s">
        <v>296</v>
      </c>
      <c r="C10" s="704"/>
      <c r="D10" s="705"/>
      <c r="E10" s="705" t="s">
        <v>672</v>
      </c>
      <c r="F10" s="725"/>
      <c r="G10" s="726" t="s">
        <v>673</v>
      </c>
      <c r="H10" s="704"/>
      <c r="I10" s="705"/>
      <c r="J10" s="705" t="s">
        <v>672</v>
      </c>
      <c r="K10" s="725"/>
      <c r="L10" s="726" t="s">
        <v>673</v>
      </c>
      <c r="M10" s="704"/>
      <c r="N10" s="705"/>
      <c r="O10" s="705" t="s">
        <v>672</v>
      </c>
      <c r="P10" s="725"/>
      <c r="Q10" s="726" t="s">
        <v>673</v>
      </c>
      <c r="R10" s="704"/>
      <c r="S10" s="705"/>
      <c r="T10" s="705" t="s">
        <v>672</v>
      </c>
      <c r="U10" s="725"/>
      <c r="V10" s="726" t="s">
        <v>673</v>
      </c>
    </row>
    <row r="11" spans="1:22" ht="27" customHeight="1">
      <c r="A11" s="706"/>
      <c r="B11" s="707" t="s">
        <v>368</v>
      </c>
      <c r="C11" s="727">
        <v>527206.92330000002</v>
      </c>
      <c r="D11" s="710">
        <v>491314.14718299999</v>
      </c>
      <c r="E11" s="710">
        <v>1495.1786689999999</v>
      </c>
      <c r="F11" s="710">
        <v>35892.776117000001</v>
      </c>
      <c r="G11" s="728">
        <v>4810.1096430000007</v>
      </c>
      <c r="H11" s="727">
        <v>490316.00966400007</v>
      </c>
      <c r="I11" s="710">
        <v>469097.669788</v>
      </c>
      <c r="J11" s="710">
        <v>1614.0623499999999</v>
      </c>
      <c r="K11" s="710">
        <v>21218.339875999995</v>
      </c>
      <c r="L11" s="728">
        <v>4261.9406239999998</v>
      </c>
      <c r="M11" s="727">
        <v>492856.045346</v>
      </c>
      <c r="N11" s="710">
        <v>471805.09238099999</v>
      </c>
      <c r="O11" s="710">
        <v>1739.2926709999999</v>
      </c>
      <c r="P11" s="710">
        <v>21050.952965</v>
      </c>
      <c r="Q11" s="728">
        <v>4265.1118669999996</v>
      </c>
      <c r="R11" s="727">
        <v>496156.95429299999</v>
      </c>
      <c r="S11" s="710">
        <v>476523.17911799997</v>
      </c>
      <c r="T11" s="710">
        <v>2963.5211730000001</v>
      </c>
      <c r="U11" s="710">
        <v>19633.775170000001</v>
      </c>
      <c r="V11" s="728">
        <v>3788.557452</v>
      </c>
    </row>
    <row r="12" spans="1:22" ht="27" customHeight="1">
      <c r="A12" s="706"/>
      <c r="B12" s="707" t="s">
        <v>674</v>
      </c>
      <c r="C12" s="729">
        <v>343791.347542</v>
      </c>
      <c r="D12" s="715">
        <v>317618.25962100003</v>
      </c>
      <c r="E12" s="715">
        <v>827.62678899999992</v>
      </c>
      <c r="F12" s="715">
        <v>26173.087921000002</v>
      </c>
      <c r="G12" s="730">
        <v>3356.0854550000004</v>
      </c>
      <c r="H12" s="729">
        <v>322490.81033400004</v>
      </c>
      <c r="I12" s="715">
        <v>307853.95469399996</v>
      </c>
      <c r="J12" s="715">
        <v>922.18874799999992</v>
      </c>
      <c r="K12" s="715">
        <v>14636.855639999994</v>
      </c>
      <c r="L12" s="730">
        <v>2951.2209699999999</v>
      </c>
      <c r="M12" s="729">
        <v>328864.418496</v>
      </c>
      <c r="N12" s="715">
        <v>314366.00210499996</v>
      </c>
      <c r="O12" s="715">
        <v>934.70470199999988</v>
      </c>
      <c r="P12" s="715">
        <v>14498.416391000001</v>
      </c>
      <c r="Q12" s="730">
        <v>2820.4265409999998</v>
      </c>
      <c r="R12" s="729">
        <v>335303.44303299999</v>
      </c>
      <c r="S12" s="715">
        <v>321934.419521</v>
      </c>
      <c r="T12" s="715">
        <v>901.50971100000015</v>
      </c>
      <c r="U12" s="715">
        <v>13369.023507</v>
      </c>
      <c r="V12" s="730">
        <v>2589.112435</v>
      </c>
    </row>
    <row r="13" spans="1:22" ht="27" customHeight="1">
      <c r="A13" s="706"/>
      <c r="B13" s="707" t="s">
        <v>675</v>
      </c>
      <c r="C13" s="729">
        <v>199723.04437799999</v>
      </c>
      <c r="D13" s="715">
        <v>181515.708667</v>
      </c>
      <c r="E13" s="715">
        <v>583.97375599999998</v>
      </c>
      <c r="F13" s="715">
        <v>18207.335711</v>
      </c>
      <c r="G13" s="730">
        <v>2431.259591</v>
      </c>
      <c r="H13" s="729">
        <v>180680.19524</v>
      </c>
      <c r="I13" s="715">
        <v>170502.56805999999</v>
      </c>
      <c r="J13" s="715">
        <v>485.21118300000001</v>
      </c>
      <c r="K13" s="715">
        <v>10177.627179999999</v>
      </c>
      <c r="L13" s="730">
        <v>2181.6830140000002</v>
      </c>
      <c r="M13" s="729">
        <v>182254.49773900001</v>
      </c>
      <c r="N13" s="715">
        <v>172173.00911899999</v>
      </c>
      <c r="O13" s="715">
        <v>467.79495300000002</v>
      </c>
      <c r="P13" s="715">
        <v>10081.48862</v>
      </c>
      <c r="Q13" s="730">
        <v>1948.8658230000001</v>
      </c>
      <c r="R13" s="729">
        <v>182143.40891599999</v>
      </c>
      <c r="S13" s="715">
        <v>172739.959454</v>
      </c>
      <c r="T13" s="715">
        <v>706.78469399999994</v>
      </c>
      <c r="U13" s="715">
        <v>9403.4494620000023</v>
      </c>
      <c r="V13" s="730">
        <v>1833.634757</v>
      </c>
    </row>
    <row r="14" spans="1:22" ht="27" customHeight="1">
      <c r="A14" s="706"/>
      <c r="B14" s="707" t="s">
        <v>676</v>
      </c>
      <c r="C14" s="729">
        <v>64268.018977</v>
      </c>
      <c r="D14" s="715">
        <v>61159.896683999999</v>
      </c>
      <c r="E14" s="731"/>
      <c r="F14" s="715">
        <v>3108.1222929999999</v>
      </c>
      <c r="G14" s="730">
        <v>504.87227000000001</v>
      </c>
      <c r="H14" s="729">
        <v>59660.703977999998</v>
      </c>
      <c r="I14" s="715">
        <v>57763.893853000001</v>
      </c>
      <c r="J14" s="731"/>
      <c r="K14" s="715">
        <v>1896.810125</v>
      </c>
      <c r="L14" s="730">
        <v>475.319929</v>
      </c>
      <c r="M14" s="729">
        <v>61125.692677999999</v>
      </c>
      <c r="N14" s="715">
        <v>59267.914640000003</v>
      </c>
      <c r="O14" s="731"/>
      <c r="P14" s="715">
        <v>1857.7780379999999</v>
      </c>
      <c r="Q14" s="730">
        <v>405.73964699999999</v>
      </c>
      <c r="R14" s="729">
        <v>61737.176010000003</v>
      </c>
      <c r="S14" s="715">
        <v>60095.930579</v>
      </c>
      <c r="T14" s="731"/>
      <c r="U14" s="715">
        <v>1641.2454310000001</v>
      </c>
      <c r="V14" s="730">
        <v>319.99619000000001</v>
      </c>
    </row>
    <row r="15" spans="1:22" ht="27" customHeight="1">
      <c r="A15" s="706"/>
      <c r="B15" s="707" t="s">
        <v>677</v>
      </c>
      <c r="C15" s="729">
        <v>17691.251006999999</v>
      </c>
      <c r="D15" s="715">
        <v>15363.808391</v>
      </c>
      <c r="E15" s="731"/>
      <c r="F15" s="715">
        <v>2327.4426159999998</v>
      </c>
      <c r="G15" s="730">
        <v>237.84250499999999</v>
      </c>
      <c r="H15" s="729">
        <v>18788.375753</v>
      </c>
      <c r="I15" s="715">
        <v>17313.497735000001</v>
      </c>
      <c r="J15" s="731"/>
      <c r="K15" s="715">
        <v>1474.8780180000001</v>
      </c>
      <c r="L15" s="730">
        <v>321.741986</v>
      </c>
      <c r="M15" s="729">
        <v>19291.554983000002</v>
      </c>
      <c r="N15" s="715">
        <v>17958.618987000002</v>
      </c>
      <c r="O15" s="731"/>
      <c r="P15" s="715">
        <v>1332.9359959999999</v>
      </c>
      <c r="Q15" s="730">
        <v>234.99104</v>
      </c>
      <c r="R15" s="729">
        <v>19582.935461000001</v>
      </c>
      <c r="S15" s="715">
        <v>18293.094730000001</v>
      </c>
      <c r="T15" s="731"/>
      <c r="U15" s="715">
        <v>1289.840731</v>
      </c>
      <c r="V15" s="730">
        <v>272.35362199999997</v>
      </c>
    </row>
    <row r="16" spans="1:22" ht="27" customHeight="1">
      <c r="A16" s="706"/>
      <c r="B16" s="707" t="s">
        <v>678</v>
      </c>
      <c r="C16" s="729">
        <v>19514.056842999998</v>
      </c>
      <c r="D16" s="715">
        <v>12721.095331</v>
      </c>
      <c r="E16" s="731"/>
      <c r="F16" s="715">
        <v>6792.9615119999999</v>
      </c>
      <c r="G16" s="730">
        <v>653.417734</v>
      </c>
      <c r="H16" s="729">
        <v>15162.29024</v>
      </c>
      <c r="I16" s="715">
        <v>11709.464705</v>
      </c>
      <c r="J16" s="731"/>
      <c r="K16" s="715">
        <v>3452.8255349999999</v>
      </c>
      <c r="L16" s="730">
        <v>543.44696299999998</v>
      </c>
      <c r="M16" s="729">
        <v>15364.490427000001</v>
      </c>
      <c r="N16" s="715">
        <v>11796.211030000002</v>
      </c>
      <c r="O16" s="731"/>
      <c r="P16" s="715">
        <v>3568.2793969999998</v>
      </c>
      <c r="Q16" s="730">
        <v>470.95403499999998</v>
      </c>
      <c r="R16" s="729">
        <v>15287.909264</v>
      </c>
      <c r="S16" s="715">
        <v>11977.61758</v>
      </c>
      <c r="T16" s="731"/>
      <c r="U16" s="715">
        <v>3310.2916839999998</v>
      </c>
      <c r="V16" s="730">
        <v>400.23905999999999</v>
      </c>
    </row>
    <row r="17" spans="1:22" ht="27" customHeight="1">
      <c r="A17" s="706"/>
      <c r="B17" s="707" t="s">
        <v>679</v>
      </c>
      <c r="C17" s="729">
        <v>13721.559303000002</v>
      </c>
      <c r="D17" s="715">
        <v>1632.4474410000003</v>
      </c>
      <c r="E17" s="715">
        <v>27.478944000000002</v>
      </c>
      <c r="F17" s="715">
        <v>12089.111862000002</v>
      </c>
      <c r="G17" s="730">
        <v>808.98531099999991</v>
      </c>
      <c r="H17" s="729">
        <v>7845.0067760000011</v>
      </c>
      <c r="I17" s="715">
        <v>1829.9796550000001</v>
      </c>
      <c r="J17" s="715">
        <v>30.465661000000001</v>
      </c>
      <c r="K17" s="715">
        <v>6015.0271210000001</v>
      </c>
      <c r="L17" s="730">
        <v>724.52427499999999</v>
      </c>
      <c r="M17" s="729">
        <v>7960.3412519999983</v>
      </c>
      <c r="N17" s="715">
        <v>1889.7021549999999</v>
      </c>
      <c r="O17" s="715">
        <v>35.010113000000004</v>
      </c>
      <c r="P17" s="715">
        <v>6070.6390969999993</v>
      </c>
      <c r="Q17" s="730">
        <v>691.27158100000008</v>
      </c>
      <c r="R17" s="729">
        <v>7480.7057129999994</v>
      </c>
      <c r="S17" s="715">
        <v>1941.503886</v>
      </c>
      <c r="T17" s="715">
        <v>34.64228</v>
      </c>
      <c r="U17" s="715">
        <v>5539.2018329999992</v>
      </c>
      <c r="V17" s="730">
        <v>564.66121500000008</v>
      </c>
    </row>
    <row r="18" spans="1:22">
      <c r="A18" s="706"/>
      <c r="B18" s="707" t="s">
        <v>680</v>
      </c>
      <c r="C18" s="732"/>
      <c r="D18" s="731"/>
      <c r="E18" s="731"/>
      <c r="F18" s="731"/>
      <c r="G18" s="733"/>
      <c r="H18" s="732"/>
      <c r="I18" s="731"/>
      <c r="J18" s="731"/>
      <c r="K18" s="731"/>
      <c r="L18" s="733"/>
      <c r="M18" s="732"/>
      <c r="N18" s="731"/>
      <c r="O18" s="731"/>
      <c r="P18" s="731"/>
      <c r="Q18" s="733"/>
      <c r="R18" s="732"/>
      <c r="S18" s="731"/>
      <c r="T18" s="731"/>
      <c r="U18" s="731"/>
      <c r="V18" s="733"/>
    </row>
    <row r="19" spans="1:22" ht="27" customHeight="1">
      <c r="A19" s="706"/>
      <c r="B19" s="707" t="s">
        <v>681</v>
      </c>
      <c r="C19" s="729">
        <v>233724.18807500001</v>
      </c>
      <c r="D19" s="715">
        <v>222419.37723799999</v>
      </c>
      <c r="E19" s="715">
        <v>580.07006999999999</v>
      </c>
      <c r="F19" s="715">
        <v>11304.810837000001</v>
      </c>
      <c r="G19" s="730">
        <v>2064.6442740000002</v>
      </c>
      <c r="H19" s="729">
        <v>216175.66356500002</v>
      </c>
      <c r="I19" s="715">
        <v>209306.58489500001</v>
      </c>
      <c r="J19" s="715">
        <v>534.34250699999996</v>
      </c>
      <c r="K19" s="715">
        <v>6869.0786699999999</v>
      </c>
      <c r="L19" s="730">
        <v>1834.480624</v>
      </c>
      <c r="M19" s="729">
        <v>218842.77045800001</v>
      </c>
      <c r="N19" s="715">
        <v>212105.35652500001</v>
      </c>
      <c r="O19" s="715">
        <v>538.03694700000005</v>
      </c>
      <c r="P19" s="715">
        <v>6737.4139329999989</v>
      </c>
      <c r="Q19" s="730">
        <v>1719.062396</v>
      </c>
      <c r="R19" s="729">
        <v>225975.446218</v>
      </c>
      <c r="S19" s="715">
        <v>219749.81440500001</v>
      </c>
      <c r="T19" s="715">
        <v>710.67158800000004</v>
      </c>
      <c r="U19" s="715">
        <v>6225.6318129999991</v>
      </c>
      <c r="V19" s="730">
        <v>1641.0203979999999</v>
      </c>
    </row>
    <row r="20" spans="1:22" ht="27" customHeight="1">
      <c r="A20" s="706"/>
      <c r="B20" s="707" t="s">
        <v>682</v>
      </c>
      <c r="C20" s="729">
        <v>187181.658539</v>
      </c>
      <c r="D20" s="715">
        <v>176355.09524</v>
      </c>
      <c r="E20" s="715">
        <v>507.64061700000002</v>
      </c>
      <c r="F20" s="715">
        <v>10826.563298999999</v>
      </c>
      <c r="G20" s="730">
        <v>1887.420529</v>
      </c>
      <c r="H20" s="729">
        <v>171875.859</v>
      </c>
      <c r="I20" s="715">
        <v>165393.04749699999</v>
      </c>
      <c r="J20" s="715">
        <v>448.89220799999998</v>
      </c>
      <c r="K20" s="715">
        <v>6482.8115030000008</v>
      </c>
      <c r="L20" s="730">
        <v>1661.918169</v>
      </c>
      <c r="M20" s="729">
        <v>173473.45765999999</v>
      </c>
      <c r="N20" s="715">
        <v>167132.78124700001</v>
      </c>
      <c r="O20" s="715">
        <v>438.16320999999999</v>
      </c>
      <c r="P20" s="715">
        <v>6340.6764129999992</v>
      </c>
      <c r="Q20" s="730">
        <v>1518.0853360000001</v>
      </c>
      <c r="R20" s="729">
        <v>173447.535989</v>
      </c>
      <c r="S20" s="715">
        <v>167559.33699499999</v>
      </c>
      <c r="T20" s="715">
        <v>664.19991800000003</v>
      </c>
      <c r="U20" s="715">
        <v>5888.1989940000003</v>
      </c>
      <c r="V20" s="730">
        <v>1460.214027</v>
      </c>
    </row>
    <row r="21" spans="1:22" ht="27" customHeight="1">
      <c r="A21" s="706"/>
      <c r="B21" s="707" t="s">
        <v>683</v>
      </c>
      <c r="C21" s="729">
        <v>297224.39533000003</v>
      </c>
      <c r="D21" s="715">
        <v>273894.10266199999</v>
      </c>
      <c r="E21" s="715">
        <v>651.10637100000008</v>
      </c>
      <c r="F21" s="715">
        <v>23330.292667999998</v>
      </c>
      <c r="G21" s="730">
        <v>4081.82114</v>
      </c>
      <c r="H21" s="729">
        <v>259820.06538199997</v>
      </c>
      <c r="I21" s="715">
        <v>245966.89639899999</v>
      </c>
      <c r="J21" s="715">
        <v>673.02012400000001</v>
      </c>
      <c r="K21" s="715">
        <v>13853.168983</v>
      </c>
      <c r="L21" s="730">
        <v>3159.6611840000005</v>
      </c>
      <c r="M21" s="729">
        <v>256010.69042399997</v>
      </c>
      <c r="N21" s="715">
        <v>242462.58020699996</v>
      </c>
      <c r="O21" s="715">
        <v>766.31512199999997</v>
      </c>
      <c r="P21" s="715">
        <v>13548.110217000001</v>
      </c>
      <c r="Q21" s="730">
        <v>2998.0329940000001</v>
      </c>
      <c r="R21" s="729">
        <v>251657.53122099998</v>
      </c>
      <c r="S21" s="715">
        <v>238870.62659</v>
      </c>
      <c r="T21" s="715">
        <v>996.37837899999988</v>
      </c>
      <c r="U21" s="715">
        <v>12786.904631000005</v>
      </c>
      <c r="V21" s="730">
        <v>2775.3361279999999</v>
      </c>
    </row>
    <row r="22" spans="1:22" ht="27" customHeight="1">
      <c r="A22" s="706"/>
      <c r="B22" s="707" t="s">
        <v>682</v>
      </c>
      <c r="C22" s="729">
        <v>283215.01053299999</v>
      </c>
      <c r="D22" s="715">
        <v>260590.12034000002</v>
      </c>
      <c r="E22" s="715">
        <v>631.70395200000007</v>
      </c>
      <c r="F22" s="715">
        <v>22624.890192999992</v>
      </c>
      <c r="G22" s="730">
        <v>3900.9410220000009</v>
      </c>
      <c r="H22" s="729">
        <v>244573.90073400002</v>
      </c>
      <c r="I22" s="715">
        <v>231581.22534099998</v>
      </c>
      <c r="J22" s="715">
        <v>639.15356999999995</v>
      </c>
      <c r="K22" s="715">
        <v>12992.675392999998</v>
      </c>
      <c r="L22" s="730">
        <v>3001.1028039999987</v>
      </c>
      <c r="M22" s="729">
        <v>234718.61597700001</v>
      </c>
      <c r="N22" s="715">
        <v>222100.29656099997</v>
      </c>
      <c r="O22" s="715">
        <v>595.22491300000002</v>
      </c>
      <c r="P22" s="715">
        <v>12618.319416</v>
      </c>
      <c r="Q22" s="730">
        <v>2653.7888620000003</v>
      </c>
      <c r="R22" s="729">
        <v>233040.26723200001</v>
      </c>
      <c r="S22" s="715">
        <v>220842.12255599999</v>
      </c>
      <c r="T22" s="715">
        <v>977.41985599999998</v>
      </c>
      <c r="U22" s="715">
        <v>12198.144675999998</v>
      </c>
      <c r="V22" s="730">
        <v>2577.3250290000001</v>
      </c>
    </row>
    <row r="23" spans="1:22" ht="27" customHeight="1">
      <c r="A23" s="706"/>
      <c r="B23" s="707" t="s">
        <v>684</v>
      </c>
      <c r="C23" s="729">
        <v>74233.250096000018</v>
      </c>
      <c r="D23" s="715">
        <v>71762.889815999995</v>
      </c>
      <c r="E23" s="715">
        <v>100.20172700000001</v>
      </c>
      <c r="F23" s="715">
        <v>2470.3602799999999</v>
      </c>
      <c r="G23" s="730">
        <v>440.02667300000002</v>
      </c>
      <c r="H23" s="729">
        <v>74978.128769999996</v>
      </c>
      <c r="I23" s="715">
        <v>73542.885882999995</v>
      </c>
      <c r="J23" s="715">
        <v>322.01818100000003</v>
      </c>
      <c r="K23" s="715">
        <v>1435.2428870000001</v>
      </c>
      <c r="L23" s="730">
        <v>303.72125599999998</v>
      </c>
      <c r="M23" s="729">
        <v>78664.548962000001</v>
      </c>
      <c r="N23" s="715">
        <v>77234.170373000001</v>
      </c>
      <c r="O23" s="715">
        <v>323.34449499999999</v>
      </c>
      <c r="P23" s="715">
        <v>1430.3785889999999</v>
      </c>
      <c r="Q23" s="730">
        <v>346.77127200000001</v>
      </c>
      <c r="R23" s="729">
        <v>79933.719138999979</v>
      </c>
      <c r="S23" s="715">
        <v>78570.142107000007</v>
      </c>
      <c r="T23" s="715">
        <v>104.050837</v>
      </c>
      <c r="U23" s="715">
        <v>1363.5770319999999</v>
      </c>
      <c r="V23" s="730">
        <v>334.42120399999999</v>
      </c>
    </row>
    <row r="24" spans="1:22" ht="27" customHeight="1" thickBot="1">
      <c r="A24" s="706"/>
      <c r="B24" s="707" t="s">
        <v>685</v>
      </c>
      <c r="C24" s="734">
        <v>-10610.633710000002</v>
      </c>
      <c r="D24" s="720">
        <v>0</v>
      </c>
      <c r="E24" s="720">
        <v>0</v>
      </c>
      <c r="F24" s="720">
        <v>-10610.633710000002</v>
      </c>
      <c r="G24" s="735">
        <v>-279.45922999999999</v>
      </c>
      <c r="H24" s="734">
        <v>-6531.9312319999999</v>
      </c>
      <c r="I24" s="720">
        <v>0</v>
      </c>
      <c r="J24" s="720">
        <v>0</v>
      </c>
      <c r="K24" s="720">
        <v>-6531.9312319999999</v>
      </c>
      <c r="L24" s="735">
        <v>-315.23525100000001</v>
      </c>
      <c r="M24" s="734">
        <v>-6581.8729390000008</v>
      </c>
      <c r="N24" s="720">
        <v>-9.9954000000000001E-2</v>
      </c>
      <c r="O24" s="720">
        <v>0</v>
      </c>
      <c r="P24" s="720">
        <v>-6581.7729849999987</v>
      </c>
      <c r="Q24" s="735">
        <v>-279.33358900000002</v>
      </c>
      <c r="R24" s="734">
        <v>-6918.1610739999996</v>
      </c>
      <c r="S24" s="720">
        <v>-1.13E-4</v>
      </c>
      <c r="T24" s="720">
        <v>0</v>
      </c>
      <c r="U24" s="720">
        <v>-6918.1609609999987</v>
      </c>
      <c r="V24" s="735">
        <v>-299.36440900000002</v>
      </c>
    </row>
    <row r="25" spans="1:22" ht="8.25" customHeight="1"/>
    <row r="26" spans="1:22" ht="39" customHeight="1">
      <c r="B26" s="1016" t="s">
        <v>686</v>
      </c>
      <c r="C26" s="1016"/>
      <c r="D26" s="1016"/>
      <c r="E26" s="1016"/>
      <c r="F26" s="1016"/>
      <c r="G26" s="1016"/>
      <c r="H26" s="1017"/>
      <c r="I26" s="1017"/>
      <c r="J26" s="1017"/>
      <c r="K26" s="1017"/>
      <c r="L26" s="1017"/>
    </row>
  </sheetData>
  <sheetProtection algorithmName="SHA-512" hashValue="+1HaqOQNkoDS3TPMcEqBR/CA5/O3ku55944E7apWphGCyXzYE4NLUaIrUjoqWK8vNn1hBjhu+HqUmJ+8xm7qYA==" saltValue="rQGbKHp7bwiekePK5U9xig==" spinCount="100000" sheet="1" objects="1" scenarios="1" formatCells="0" formatColumns="0" formatRows="0"/>
  <mergeCells count="16">
    <mergeCell ref="B26:L26"/>
    <mergeCell ref="R7:V7"/>
    <mergeCell ref="C8:G8"/>
    <mergeCell ref="H8:L8"/>
    <mergeCell ref="M8:Q8"/>
    <mergeCell ref="R8:V8"/>
    <mergeCell ref="F9:G9"/>
    <mergeCell ref="K9:L9"/>
    <mergeCell ref="P9:Q9"/>
    <mergeCell ref="U9:V9"/>
    <mergeCell ref="M7:Q7"/>
    <mergeCell ref="C2:L2"/>
    <mergeCell ref="C3:L3"/>
    <mergeCell ref="C4:L4"/>
    <mergeCell ref="C7:G7"/>
    <mergeCell ref="H7:L7"/>
  </mergeCells>
  <pageMargins left="0.70866141732283472" right="0.70866141732283472" top="0.74803149606299213" bottom="0.74803149606299213" header="0.31496062992125984" footer="0.31496062992125984"/>
  <pageSetup scale="27" fitToHeight="0"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42"/>
  <sheetViews>
    <sheetView zoomScale="63" zoomScaleNormal="63" workbookViewId="0"/>
  </sheetViews>
  <sheetFormatPr defaultColWidth="9.140625" defaultRowHeight="12.75"/>
  <cols>
    <col min="1" max="1" width="8.42578125" style="736" customWidth="1"/>
    <col min="2" max="2" width="3" style="736" hidden="1" customWidth="1"/>
    <col min="3" max="3" width="55.28515625" style="736" customWidth="1"/>
    <col min="4" max="67" width="13.7109375" style="738" customWidth="1"/>
    <col min="68" max="16384" width="9.140625" style="736"/>
  </cols>
  <sheetData>
    <row r="1" spans="2:67" ht="16.149999999999999" customHeight="1">
      <c r="D1" s="737">
        <v>202009</v>
      </c>
      <c r="E1" s="737">
        <v>202009</v>
      </c>
      <c r="F1" s="737">
        <v>202009</v>
      </c>
      <c r="G1" s="737">
        <v>202009</v>
      </c>
      <c r="H1" s="737">
        <v>202009</v>
      </c>
      <c r="I1" s="737">
        <v>202009</v>
      </c>
      <c r="J1" s="737">
        <v>202009</v>
      </c>
      <c r="K1" s="737">
        <v>202009</v>
      </c>
      <c r="L1" s="737">
        <v>202009</v>
      </c>
      <c r="M1" s="737">
        <v>202009</v>
      </c>
      <c r="N1" s="737">
        <v>202009</v>
      </c>
      <c r="O1" s="737">
        <v>202009</v>
      </c>
      <c r="P1" s="737">
        <v>202009</v>
      </c>
      <c r="Q1" s="737">
        <v>202009</v>
      </c>
      <c r="R1" s="737">
        <v>202009</v>
      </c>
      <c r="S1" s="737">
        <v>202009</v>
      </c>
      <c r="T1" s="737">
        <v>202012</v>
      </c>
      <c r="U1" s="737">
        <v>202012</v>
      </c>
      <c r="V1" s="737">
        <v>202012</v>
      </c>
      <c r="W1" s="737">
        <v>202012</v>
      </c>
      <c r="X1" s="737">
        <v>202012</v>
      </c>
      <c r="Y1" s="737">
        <v>202012</v>
      </c>
      <c r="Z1" s="737">
        <v>202012</v>
      </c>
      <c r="AA1" s="737">
        <v>202012</v>
      </c>
      <c r="AB1" s="737">
        <v>202012</v>
      </c>
      <c r="AC1" s="737">
        <v>202012</v>
      </c>
      <c r="AD1" s="737">
        <v>202012</v>
      </c>
      <c r="AE1" s="737">
        <v>202012</v>
      </c>
      <c r="AF1" s="737">
        <v>202012</v>
      </c>
      <c r="AG1" s="737">
        <v>202012</v>
      </c>
      <c r="AH1" s="737">
        <v>202012</v>
      </c>
      <c r="AI1" s="737">
        <v>202012</v>
      </c>
      <c r="AJ1" s="737">
        <v>202103</v>
      </c>
      <c r="AK1" s="737">
        <v>202103</v>
      </c>
      <c r="AL1" s="737">
        <v>202103</v>
      </c>
      <c r="AM1" s="737">
        <v>202103</v>
      </c>
      <c r="AN1" s="737">
        <v>202103</v>
      </c>
      <c r="AO1" s="737">
        <v>202103</v>
      </c>
      <c r="AP1" s="737">
        <v>202103</v>
      </c>
      <c r="AQ1" s="737">
        <v>202103</v>
      </c>
      <c r="AR1" s="737">
        <v>202103</v>
      </c>
      <c r="AS1" s="737">
        <v>202103</v>
      </c>
      <c r="AT1" s="737">
        <v>202103</v>
      </c>
      <c r="AU1" s="737">
        <v>202103</v>
      </c>
      <c r="AV1" s="737">
        <v>202103</v>
      </c>
      <c r="AW1" s="737">
        <v>202103</v>
      </c>
      <c r="AX1" s="737">
        <v>202103</v>
      </c>
      <c r="AY1" s="737">
        <v>202103</v>
      </c>
      <c r="AZ1" s="737">
        <v>202106</v>
      </c>
      <c r="BA1" s="737">
        <v>202106</v>
      </c>
      <c r="BB1" s="737">
        <v>202106</v>
      </c>
      <c r="BC1" s="737">
        <v>202106</v>
      </c>
      <c r="BD1" s="737">
        <v>202106</v>
      </c>
      <c r="BE1" s="737">
        <v>202106</v>
      </c>
      <c r="BF1" s="737">
        <v>202106</v>
      </c>
      <c r="BG1" s="737">
        <v>202106</v>
      </c>
      <c r="BH1" s="737">
        <v>202106</v>
      </c>
      <c r="BI1" s="737">
        <v>202106</v>
      </c>
      <c r="BJ1" s="737">
        <v>202106</v>
      </c>
      <c r="BK1" s="737">
        <v>202106</v>
      </c>
      <c r="BL1" s="737">
        <v>202106</v>
      </c>
      <c r="BM1" s="737">
        <v>202106</v>
      </c>
      <c r="BN1" s="737">
        <v>202106</v>
      </c>
      <c r="BO1" s="737">
        <v>202106</v>
      </c>
    </row>
    <row r="2" spans="2:67" ht="25.5">
      <c r="D2" s="1022" t="s">
        <v>1</v>
      </c>
      <c r="E2" s="1022"/>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1022"/>
      <c r="AN2" s="1022"/>
      <c r="AO2" s="1022"/>
      <c r="AP2" s="1022"/>
      <c r="AQ2" s="1022"/>
      <c r="AR2" s="1022"/>
      <c r="AS2" s="1022"/>
      <c r="AT2" s="1022"/>
      <c r="AU2" s="1022"/>
      <c r="AV2" s="1022"/>
      <c r="AW2" s="1022"/>
      <c r="AX2" s="1022"/>
      <c r="AY2" s="1022"/>
      <c r="AZ2" s="736"/>
      <c r="BA2" s="736"/>
      <c r="BB2" s="736"/>
      <c r="BC2" s="736"/>
      <c r="BD2" s="736"/>
      <c r="BE2" s="736"/>
      <c r="BF2" s="736"/>
      <c r="BG2" s="736"/>
      <c r="BH2" s="736"/>
      <c r="BI2" s="736"/>
      <c r="BJ2" s="736"/>
      <c r="BK2" s="736"/>
      <c r="BL2" s="736"/>
      <c r="BM2" s="736"/>
      <c r="BN2" s="736"/>
      <c r="BO2" s="736"/>
    </row>
    <row r="3" spans="2:67" ht="48.75" customHeight="1">
      <c r="D3" s="1023" t="s">
        <v>687</v>
      </c>
      <c r="E3" s="1023"/>
      <c r="F3" s="1023"/>
      <c r="G3" s="1023"/>
      <c r="H3" s="1023"/>
      <c r="I3" s="1023"/>
      <c r="J3" s="1023"/>
      <c r="K3" s="1023"/>
      <c r="L3" s="1023"/>
      <c r="M3" s="1023"/>
      <c r="N3" s="1023"/>
      <c r="O3" s="1023"/>
      <c r="P3" s="1023"/>
      <c r="Q3" s="1023"/>
      <c r="R3" s="1023"/>
      <c r="S3" s="1023"/>
      <c r="T3" s="1023"/>
      <c r="U3" s="1023"/>
      <c r="V3" s="1023"/>
      <c r="W3" s="1023"/>
      <c r="X3" s="1023"/>
      <c r="Y3" s="1023"/>
      <c r="Z3" s="1023"/>
      <c r="AA3" s="1023"/>
      <c r="AB3" s="1023"/>
      <c r="AC3" s="1023"/>
      <c r="AD3" s="1023"/>
      <c r="AE3" s="1023"/>
      <c r="AF3" s="1023"/>
      <c r="AG3" s="1023"/>
      <c r="AH3" s="1023"/>
      <c r="AI3" s="1023"/>
      <c r="AJ3" s="1023"/>
      <c r="AK3" s="1023"/>
      <c r="AL3" s="1023"/>
      <c r="AM3" s="1023"/>
      <c r="AN3" s="1023"/>
      <c r="AO3" s="1023"/>
      <c r="AP3" s="1023"/>
      <c r="AQ3" s="1023"/>
      <c r="AR3" s="1023"/>
      <c r="AS3" s="1023"/>
      <c r="AT3" s="1023"/>
      <c r="AU3" s="1023"/>
      <c r="AV3" s="1023"/>
      <c r="AW3" s="1023"/>
      <c r="AX3" s="1023"/>
      <c r="AY3" s="1023"/>
      <c r="AZ3" s="736"/>
      <c r="BA3" s="736"/>
      <c r="BB3" s="736"/>
      <c r="BC3" s="736"/>
      <c r="BD3" s="736"/>
      <c r="BE3" s="736"/>
      <c r="BF3" s="736"/>
      <c r="BG3" s="736"/>
      <c r="BH3" s="736"/>
      <c r="BI3" s="736"/>
      <c r="BJ3" s="736"/>
      <c r="BK3" s="736"/>
      <c r="BL3" s="736"/>
      <c r="BM3" s="736"/>
      <c r="BN3" s="736"/>
      <c r="BO3" s="736"/>
    </row>
    <row r="4" spans="2:67" ht="25.5" customHeight="1">
      <c r="D4" s="1024" t="str">
        <f>Cover!C5</f>
        <v>Intesa Sanpaolo S.p.A.</v>
      </c>
      <c r="E4" s="1024"/>
      <c r="F4" s="1024"/>
      <c r="G4" s="1024"/>
      <c r="H4" s="1024"/>
      <c r="I4" s="1024"/>
      <c r="J4" s="1024"/>
      <c r="K4" s="1024"/>
      <c r="L4" s="1024"/>
      <c r="M4" s="1024"/>
      <c r="N4" s="1024"/>
      <c r="O4" s="1024"/>
      <c r="P4" s="1024"/>
      <c r="Q4" s="1024"/>
      <c r="R4" s="1024"/>
      <c r="S4" s="1024"/>
      <c r="T4" s="1024"/>
      <c r="U4" s="1024"/>
      <c r="V4" s="1024"/>
      <c r="W4" s="1024"/>
      <c r="X4" s="1024"/>
      <c r="Y4" s="1024"/>
      <c r="Z4" s="1024"/>
      <c r="AA4" s="1024"/>
      <c r="AB4" s="1024"/>
      <c r="AC4" s="1024"/>
      <c r="AD4" s="1024"/>
      <c r="AE4" s="1024"/>
      <c r="AF4" s="1024"/>
      <c r="AG4" s="1024"/>
      <c r="AH4" s="1024"/>
      <c r="AI4" s="1024"/>
      <c r="AJ4" s="1024"/>
      <c r="AK4" s="1024"/>
      <c r="AL4" s="1024"/>
      <c r="AM4" s="1024"/>
      <c r="AN4" s="1024"/>
      <c r="AO4" s="1024"/>
      <c r="AP4" s="1024"/>
      <c r="AQ4" s="1024"/>
      <c r="AR4" s="1024"/>
      <c r="AS4" s="1024"/>
      <c r="AT4" s="1024"/>
      <c r="AU4" s="1024"/>
      <c r="AV4" s="1024"/>
      <c r="AW4" s="1024"/>
      <c r="AX4" s="1024"/>
      <c r="AY4" s="1024"/>
      <c r="AZ4" s="736"/>
      <c r="BA4" s="736"/>
      <c r="BB4" s="736"/>
      <c r="BC4" s="736"/>
      <c r="BD4" s="736"/>
      <c r="BE4" s="736"/>
      <c r="BF4" s="736"/>
      <c r="BG4" s="736"/>
      <c r="BH4" s="736"/>
      <c r="BI4" s="736"/>
      <c r="BJ4" s="736"/>
      <c r="BK4" s="736"/>
      <c r="BL4" s="736"/>
      <c r="BM4" s="736"/>
      <c r="BN4" s="736"/>
      <c r="BO4" s="736"/>
    </row>
    <row r="7" spans="2:67" ht="13.5" thickBot="1"/>
    <row r="8" spans="2:67" ht="26.25" customHeight="1" thickBot="1">
      <c r="D8" s="1025" t="s">
        <v>12</v>
      </c>
      <c r="E8" s="1026"/>
      <c r="F8" s="1026"/>
      <c r="G8" s="1026"/>
      <c r="H8" s="1026"/>
      <c r="I8" s="1026"/>
      <c r="J8" s="1026"/>
      <c r="K8" s="1026"/>
      <c r="L8" s="1027"/>
      <c r="M8" s="1027"/>
      <c r="N8" s="1027"/>
      <c r="O8" s="1027"/>
      <c r="P8" s="1027"/>
      <c r="Q8" s="1027"/>
      <c r="R8" s="1027"/>
      <c r="S8" s="1028"/>
      <c r="T8" s="1025" t="s">
        <v>13</v>
      </c>
      <c r="U8" s="1026"/>
      <c r="V8" s="1026"/>
      <c r="W8" s="1026"/>
      <c r="X8" s="1026"/>
      <c r="Y8" s="1026"/>
      <c r="Z8" s="1026"/>
      <c r="AA8" s="1026"/>
      <c r="AB8" s="1027"/>
      <c r="AC8" s="1027"/>
      <c r="AD8" s="1027"/>
      <c r="AE8" s="1027"/>
      <c r="AF8" s="1027"/>
      <c r="AG8" s="1027"/>
      <c r="AH8" s="1027"/>
      <c r="AI8" s="1028"/>
      <c r="AJ8" s="1025" t="s">
        <v>14</v>
      </c>
      <c r="AK8" s="1026"/>
      <c r="AL8" s="1026"/>
      <c r="AM8" s="1026"/>
      <c r="AN8" s="1026"/>
      <c r="AO8" s="1026"/>
      <c r="AP8" s="1026"/>
      <c r="AQ8" s="1026"/>
      <c r="AR8" s="1027"/>
      <c r="AS8" s="1027"/>
      <c r="AT8" s="1027"/>
      <c r="AU8" s="1027"/>
      <c r="AV8" s="1027"/>
      <c r="AW8" s="1027"/>
      <c r="AX8" s="1027"/>
      <c r="AY8" s="1028"/>
      <c r="AZ8" s="1025" t="s">
        <v>15</v>
      </c>
      <c r="BA8" s="1026"/>
      <c r="BB8" s="1026"/>
      <c r="BC8" s="1026"/>
      <c r="BD8" s="1026"/>
      <c r="BE8" s="1026"/>
      <c r="BF8" s="1026"/>
      <c r="BG8" s="1026"/>
      <c r="BH8" s="1027"/>
      <c r="BI8" s="1027"/>
      <c r="BJ8" s="1027"/>
      <c r="BK8" s="1027"/>
      <c r="BL8" s="1027"/>
      <c r="BM8" s="1027"/>
      <c r="BN8" s="1027"/>
      <c r="BO8" s="1028"/>
    </row>
    <row r="9" spans="2:67" ht="76.900000000000006" customHeight="1">
      <c r="D9" s="1029" t="s">
        <v>368</v>
      </c>
      <c r="E9" s="1030"/>
      <c r="F9" s="1030"/>
      <c r="G9" s="1030"/>
      <c r="H9" s="1030"/>
      <c r="I9" s="1030"/>
      <c r="J9" s="1031"/>
      <c r="K9" s="1032" t="s">
        <v>688</v>
      </c>
      <c r="L9" s="1033"/>
      <c r="M9" s="1033"/>
      <c r="N9" s="1033"/>
      <c r="O9" s="1033"/>
      <c r="P9" s="1033"/>
      <c r="Q9" s="1034"/>
      <c r="R9" s="739" t="s">
        <v>689</v>
      </c>
      <c r="S9" s="739" t="s">
        <v>690</v>
      </c>
      <c r="T9" s="1029" t="s">
        <v>368</v>
      </c>
      <c r="U9" s="1030"/>
      <c r="V9" s="1030"/>
      <c r="W9" s="1030"/>
      <c r="X9" s="1030"/>
      <c r="Y9" s="1030"/>
      <c r="Z9" s="1031"/>
      <c r="AA9" s="1032" t="s">
        <v>688</v>
      </c>
      <c r="AB9" s="1033"/>
      <c r="AC9" s="1033"/>
      <c r="AD9" s="1033"/>
      <c r="AE9" s="1033"/>
      <c r="AF9" s="1033"/>
      <c r="AG9" s="1034"/>
      <c r="AH9" s="739" t="s">
        <v>689</v>
      </c>
      <c r="AI9" s="739" t="s">
        <v>690</v>
      </c>
      <c r="AJ9" s="1029" t="s">
        <v>368</v>
      </c>
      <c r="AK9" s="1030"/>
      <c r="AL9" s="1030"/>
      <c r="AM9" s="1030"/>
      <c r="AN9" s="1030"/>
      <c r="AO9" s="1030"/>
      <c r="AP9" s="1031"/>
      <c r="AQ9" s="1032" t="s">
        <v>688</v>
      </c>
      <c r="AR9" s="1033"/>
      <c r="AS9" s="1033"/>
      <c r="AT9" s="1033"/>
      <c r="AU9" s="1033"/>
      <c r="AV9" s="1033"/>
      <c r="AW9" s="1034"/>
      <c r="AX9" s="739" t="s">
        <v>689</v>
      </c>
      <c r="AY9" s="739" t="s">
        <v>690</v>
      </c>
      <c r="AZ9" s="1029" t="s">
        <v>368</v>
      </c>
      <c r="BA9" s="1030"/>
      <c r="BB9" s="1030"/>
      <c r="BC9" s="1030"/>
      <c r="BD9" s="1030"/>
      <c r="BE9" s="1030"/>
      <c r="BF9" s="1031"/>
      <c r="BG9" s="1032" t="s">
        <v>688</v>
      </c>
      <c r="BH9" s="1033"/>
      <c r="BI9" s="1033"/>
      <c r="BJ9" s="1033"/>
      <c r="BK9" s="1033"/>
      <c r="BL9" s="1033"/>
      <c r="BM9" s="1034"/>
      <c r="BN9" s="739" t="s">
        <v>689</v>
      </c>
      <c r="BO9" s="739" t="s">
        <v>690</v>
      </c>
    </row>
    <row r="10" spans="2:67" ht="28.15" customHeight="1">
      <c r="D10" s="740"/>
      <c r="E10" s="741" t="s">
        <v>670</v>
      </c>
      <c r="F10" s="742"/>
      <c r="G10" s="743"/>
      <c r="H10" s="1037" t="s">
        <v>671</v>
      </c>
      <c r="I10" s="1038"/>
      <c r="J10" s="1039"/>
      <c r="K10" s="744"/>
      <c r="L10" s="741" t="s">
        <v>670</v>
      </c>
      <c r="M10" s="742"/>
      <c r="N10" s="743"/>
      <c r="O10" s="1037" t="s">
        <v>671</v>
      </c>
      <c r="P10" s="1038"/>
      <c r="Q10" s="1038"/>
      <c r="R10" s="1035" t="s">
        <v>691</v>
      </c>
      <c r="S10" s="1035" t="s">
        <v>692</v>
      </c>
      <c r="T10" s="740"/>
      <c r="U10" s="741" t="s">
        <v>670</v>
      </c>
      <c r="V10" s="742"/>
      <c r="W10" s="743"/>
      <c r="X10" s="1037" t="s">
        <v>671</v>
      </c>
      <c r="Y10" s="1038"/>
      <c r="Z10" s="1039"/>
      <c r="AA10" s="744"/>
      <c r="AB10" s="741" t="s">
        <v>670</v>
      </c>
      <c r="AC10" s="742"/>
      <c r="AD10" s="743"/>
      <c r="AE10" s="1037" t="s">
        <v>671</v>
      </c>
      <c r="AF10" s="1038"/>
      <c r="AG10" s="1038"/>
      <c r="AH10" s="1035" t="s">
        <v>691</v>
      </c>
      <c r="AI10" s="1035" t="s">
        <v>692</v>
      </c>
      <c r="AJ10" s="740"/>
      <c r="AK10" s="741" t="s">
        <v>670</v>
      </c>
      <c r="AL10" s="742"/>
      <c r="AM10" s="743"/>
      <c r="AN10" s="1037" t="s">
        <v>671</v>
      </c>
      <c r="AO10" s="1038"/>
      <c r="AP10" s="1039"/>
      <c r="AQ10" s="744"/>
      <c r="AR10" s="741" t="s">
        <v>670</v>
      </c>
      <c r="AS10" s="742"/>
      <c r="AT10" s="743"/>
      <c r="AU10" s="1037" t="s">
        <v>671</v>
      </c>
      <c r="AV10" s="1038"/>
      <c r="AW10" s="1038"/>
      <c r="AX10" s="1035" t="s">
        <v>691</v>
      </c>
      <c r="AY10" s="1035" t="s">
        <v>692</v>
      </c>
      <c r="AZ10" s="740"/>
      <c r="BA10" s="741" t="s">
        <v>670</v>
      </c>
      <c r="BB10" s="742"/>
      <c r="BC10" s="743"/>
      <c r="BD10" s="1037" t="s">
        <v>671</v>
      </c>
      <c r="BE10" s="1038"/>
      <c r="BF10" s="1039"/>
      <c r="BG10" s="744"/>
      <c r="BH10" s="741" t="s">
        <v>670</v>
      </c>
      <c r="BI10" s="742"/>
      <c r="BJ10" s="743"/>
      <c r="BK10" s="1037" t="s">
        <v>671</v>
      </c>
      <c r="BL10" s="1038"/>
      <c r="BM10" s="1038"/>
      <c r="BN10" s="1035" t="s">
        <v>691</v>
      </c>
      <c r="BO10" s="1035" t="s">
        <v>692</v>
      </c>
    </row>
    <row r="11" spans="2:67" ht="159.6" customHeight="1" thickBot="1">
      <c r="C11" s="745" t="s">
        <v>296</v>
      </c>
      <c r="D11" s="746"/>
      <c r="E11" s="747"/>
      <c r="F11" s="748" t="s">
        <v>693</v>
      </c>
      <c r="G11" s="748" t="s">
        <v>694</v>
      </c>
      <c r="H11" s="747"/>
      <c r="I11" s="749" t="s">
        <v>693</v>
      </c>
      <c r="J11" s="750" t="s">
        <v>695</v>
      </c>
      <c r="K11" s="747"/>
      <c r="L11" s="747"/>
      <c r="M11" s="748" t="s">
        <v>693</v>
      </c>
      <c r="N11" s="748" t="s">
        <v>694</v>
      </c>
      <c r="O11" s="747"/>
      <c r="P11" s="749" t="s">
        <v>693</v>
      </c>
      <c r="Q11" s="751" t="s">
        <v>695</v>
      </c>
      <c r="R11" s="1036"/>
      <c r="S11" s="1036"/>
      <c r="T11" s="746"/>
      <c r="U11" s="747"/>
      <c r="V11" s="748" t="s">
        <v>693</v>
      </c>
      <c r="W11" s="748" t="s">
        <v>694</v>
      </c>
      <c r="X11" s="747"/>
      <c r="Y11" s="749" t="s">
        <v>693</v>
      </c>
      <c r="Z11" s="750" t="s">
        <v>695</v>
      </c>
      <c r="AA11" s="747"/>
      <c r="AB11" s="747"/>
      <c r="AC11" s="748" t="s">
        <v>693</v>
      </c>
      <c r="AD11" s="748" t="s">
        <v>694</v>
      </c>
      <c r="AE11" s="747"/>
      <c r="AF11" s="749" t="s">
        <v>693</v>
      </c>
      <c r="AG11" s="751" t="s">
        <v>695</v>
      </c>
      <c r="AH11" s="1036"/>
      <c r="AI11" s="1036"/>
      <c r="AJ11" s="746"/>
      <c r="AK11" s="747"/>
      <c r="AL11" s="748" t="s">
        <v>693</v>
      </c>
      <c r="AM11" s="748" t="s">
        <v>694</v>
      </c>
      <c r="AN11" s="747"/>
      <c r="AO11" s="749" t="s">
        <v>693</v>
      </c>
      <c r="AP11" s="750" t="s">
        <v>695</v>
      </c>
      <c r="AQ11" s="747"/>
      <c r="AR11" s="747"/>
      <c r="AS11" s="748" t="s">
        <v>693</v>
      </c>
      <c r="AT11" s="748" t="s">
        <v>694</v>
      </c>
      <c r="AU11" s="747"/>
      <c r="AV11" s="749" t="s">
        <v>693</v>
      </c>
      <c r="AW11" s="751" t="s">
        <v>695</v>
      </c>
      <c r="AX11" s="1036"/>
      <c r="AY11" s="1036"/>
      <c r="AZ11" s="746"/>
      <c r="BA11" s="747"/>
      <c r="BB11" s="748" t="s">
        <v>693</v>
      </c>
      <c r="BC11" s="748" t="s">
        <v>694</v>
      </c>
      <c r="BD11" s="747"/>
      <c r="BE11" s="749" t="s">
        <v>693</v>
      </c>
      <c r="BF11" s="750" t="s">
        <v>695</v>
      </c>
      <c r="BG11" s="747"/>
      <c r="BH11" s="747"/>
      <c r="BI11" s="748" t="s">
        <v>693</v>
      </c>
      <c r="BJ11" s="748" t="s">
        <v>694</v>
      </c>
      <c r="BK11" s="747"/>
      <c r="BL11" s="749" t="s">
        <v>693</v>
      </c>
      <c r="BM11" s="751" t="s">
        <v>695</v>
      </c>
      <c r="BN11" s="1036"/>
      <c r="BO11" s="1036"/>
    </row>
    <row r="12" spans="2:67" ht="38.25" customHeight="1">
      <c r="B12" s="752"/>
      <c r="C12" s="753" t="s">
        <v>696</v>
      </c>
      <c r="D12" s="754">
        <v>47373.587678830001</v>
      </c>
      <c r="E12" s="754">
        <v>46874.820959680001</v>
      </c>
      <c r="F12" s="754">
        <v>1343.0640239000002</v>
      </c>
      <c r="G12" s="754">
        <v>11364.22258113</v>
      </c>
      <c r="H12" s="754">
        <v>498.76671914999997</v>
      </c>
      <c r="I12" s="754">
        <v>255.09640793</v>
      </c>
      <c r="J12" s="755">
        <v>398.98871631000003</v>
      </c>
      <c r="K12" s="754">
        <v>715.64249520999999</v>
      </c>
      <c r="L12" s="754">
        <v>590.75012832000004</v>
      </c>
      <c r="M12" s="754">
        <v>57.10122329</v>
      </c>
      <c r="N12" s="754">
        <v>449.06398826999998</v>
      </c>
      <c r="O12" s="754">
        <v>124.89236689000001</v>
      </c>
      <c r="P12" s="754">
        <v>54.421413200000003</v>
      </c>
      <c r="Q12" s="755">
        <v>91.964922439999995</v>
      </c>
      <c r="R12" s="756">
        <v>0.82219415000000007</v>
      </c>
      <c r="S12" s="756">
        <v>88.616843219999993</v>
      </c>
      <c r="T12" s="754">
        <v>32515.08045057</v>
      </c>
      <c r="U12" s="754">
        <v>32075.556900619998</v>
      </c>
      <c r="V12" s="754">
        <v>1198.6393847100001</v>
      </c>
      <c r="W12" s="754">
        <v>12224.992203330003</v>
      </c>
      <c r="X12" s="754">
        <v>439.52354994999996</v>
      </c>
      <c r="Y12" s="754">
        <v>229.65882259</v>
      </c>
      <c r="Z12" s="755">
        <v>368.25491862000001</v>
      </c>
      <c r="AA12" s="754">
        <v>650.11651887999994</v>
      </c>
      <c r="AB12" s="754">
        <v>537.88372128999993</v>
      </c>
      <c r="AC12" s="754">
        <v>60.525541570000001</v>
      </c>
      <c r="AD12" s="754">
        <v>472.44671889999995</v>
      </c>
      <c r="AE12" s="754">
        <v>112.23279759</v>
      </c>
      <c r="AF12" s="754">
        <v>55.864452060000005</v>
      </c>
      <c r="AG12" s="755">
        <v>92.296926889999995</v>
      </c>
      <c r="AH12" s="756">
        <v>216.56829343000001</v>
      </c>
      <c r="AI12" s="756">
        <v>90.959077440000002</v>
      </c>
      <c r="AJ12" s="754">
        <v>8323.4606543299997</v>
      </c>
      <c r="AK12" s="754">
        <v>8250.4012919399993</v>
      </c>
      <c r="AL12" s="754">
        <v>400.63020956000003</v>
      </c>
      <c r="AM12" s="754">
        <v>2982.8236272700001</v>
      </c>
      <c r="AN12" s="754">
        <v>73.059362390000004</v>
      </c>
      <c r="AO12" s="754">
        <v>41.681418840000006</v>
      </c>
      <c r="AP12" s="755">
        <v>64.390312030000004</v>
      </c>
      <c r="AQ12" s="754">
        <v>170.29737234999999</v>
      </c>
      <c r="AR12" s="754">
        <v>152.26511141999998</v>
      </c>
      <c r="AS12" s="754">
        <v>22.332204579999999</v>
      </c>
      <c r="AT12" s="754">
        <v>137.66684258000001</v>
      </c>
      <c r="AU12" s="754">
        <v>18.03226093</v>
      </c>
      <c r="AV12" s="754">
        <v>8.9317324300000003</v>
      </c>
      <c r="AW12" s="755">
        <v>14.656478009999999</v>
      </c>
      <c r="AX12" s="756">
        <v>3.9521231600000002</v>
      </c>
      <c r="AY12" s="756">
        <v>10.23048534</v>
      </c>
      <c r="AZ12" s="754">
        <v>3477.1369948000001</v>
      </c>
      <c r="BA12" s="754">
        <v>3426.2269581400001</v>
      </c>
      <c r="BB12" s="754">
        <v>148.02472000999998</v>
      </c>
      <c r="BC12" s="754">
        <v>1342.17609668</v>
      </c>
      <c r="BD12" s="754">
        <v>50.910036659999996</v>
      </c>
      <c r="BE12" s="754">
        <v>28.744469289999998</v>
      </c>
      <c r="BF12" s="755">
        <v>41.763442449999999</v>
      </c>
      <c r="BG12" s="754">
        <v>92.790824540000003</v>
      </c>
      <c r="BH12" s="754">
        <v>77.233426629999997</v>
      </c>
      <c r="BI12" s="754">
        <v>8.7720165800000007</v>
      </c>
      <c r="BJ12" s="754">
        <v>70.210340560000006</v>
      </c>
      <c r="BK12" s="754">
        <v>15.557397910000001</v>
      </c>
      <c r="BL12" s="754">
        <v>8.5556298800000015</v>
      </c>
      <c r="BM12" s="755">
        <v>12.12282871</v>
      </c>
      <c r="BN12" s="756">
        <v>2.7408440600000001</v>
      </c>
      <c r="BO12" s="756">
        <v>6.38362272</v>
      </c>
    </row>
    <row r="13" spans="2:67" ht="38.25" customHeight="1">
      <c r="B13" s="752"/>
      <c r="C13" s="757" t="s">
        <v>697</v>
      </c>
      <c r="D13" s="758">
        <v>18104.616362270001</v>
      </c>
      <c r="E13" s="758">
        <v>17855.426642009999</v>
      </c>
      <c r="F13" s="758">
        <v>394.68571551999997</v>
      </c>
      <c r="G13" s="758">
        <v>3659.1891884899997</v>
      </c>
      <c r="H13" s="758">
        <v>249.18972026</v>
      </c>
      <c r="I13" s="758">
        <v>135.01188550999998</v>
      </c>
      <c r="J13" s="759">
        <v>208.54201888999998</v>
      </c>
      <c r="K13" s="758">
        <v>284.37754862999998</v>
      </c>
      <c r="L13" s="758">
        <v>224.51768303</v>
      </c>
      <c r="M13" s="758">
        <v>15.398091599999999</v>
      </c>
      <c r="N13" s="758">
        <v>183.94617034999999</v>
      </c>
      <c r="O13" s="758">
        <v>59.859865599999999</v>
      </c>
      <c r="P13" s="758">
        <v>30.528597309999999</v>
      </c>
      <c r="Q13" s="759">
        <v>41.947132279999998</v>
      </c>
      <c r="R13" s="760">
        <v>0.82219415000000007</v>
      </c>
      <c r="S13" s="760">
        <v>47.71818322</v>
      </c>
      <c r="T13" s="758">
        <v>8718.3277497399995</v>
      </c>
      <c r="U13" s="758">
        <v>8595.72812161</v>
      </c>
      <c r="V13" s="758">
        <v>368.84445633999997</v>
      </c>
      <c r="W13" s="758">
        <v>3070.7679575000006</v>
      </c>
      <c r="X13" s="758">
        <v>122.59962813</v>
      </c>
      <c r="Y13" s="758">
        <v>75.515553099999991</v>
      </c>
      <c r="Z13" s="759">
        <v>105.82125570999999</v>
      </c>
      <c r="AA13" s="758">
        <v>177.32756419999998</v>
      </c>
      <c r="AB13" s="758">
        <v>150.68371255000002</v>
      </c>
      <c r="AC13" s="758">
        <v>16.830112499999998</v>
      </c>
      <c r="AD13" s="758">
        <v>136.57019091000001</v>
      </c>
      <c r="AE13" s="758">
        <v>26.643851649999998</v>
      </c>
      <c r="AF13" s="758">
        <v>16.160462599999999</v>
      </c>
      <c r="AG13" s="759">
        <v>21.24800114</v>
      </c>
      <c r="AH13" s="760">
        <v>17.076558429999999</v>
      </c>
      <c r="AI13" s="760">
        <v>15.784955369999999</v>
      </c>
      <c r="AJ13" s="758">
        <v>4504.9782061200003</v>
      </c>
      <c r="AK13" s="758">
        <v>4457.58800926</v>
      </c>
      <c r="AL13" s="758">
        <v>173.91165993999999</v>
      </c>
      <c r="AM13" s="758">
        <v>1695.4302807399999</v>
      </c>
      <c r="AN13" s="758">
        <v>47.390196859999996</v>
      </c>
      <c r="AO13" s="758">
        <v>22.254331130000001</v>
      </c>
      <c r="AP13" s="759">
        <v>40.847238340000004</v>
      </c>
      <c r="AQ13" s="758">
        <v>84.681410880000001</v>
      </c>
      <c r="AR13" s="758">
        <v>74.979362950000009</v>
      </c>
      <c r="AS13" s="758">
        <v>8.5030492400000011</v>
      </c>
      <c r="AT13" s="758">
        <v>69.989680300000003</v>
      </c>
      <c r="AU13" s="758">
        <v>9.7020479299999991</v>
      </c>
      <c r="AV13" s="758">
        <v>2.6778579300000001</v>
      </c>
      <c r="AW13" s="759">
        <v>6.87830706</v>
      </c>
      <c r="AX13" s="760">
        <v>6.9565160000000001E-2</v>
      </c>
      <c r="AY13" s="760">
        <v>8.2946932499999999</v>
      </c>
      <c r="AZ13" s="758">
        <v>880.76843823000002</v>
      </c>
      <c r="BA13" s="758">
        <v>860.25195762999999</v>
      </c>
      <c r="BB13" s="758">
        <v>63.908277679999998</v>
      </c>
      <c r="BC13" s="758">
        <v>414.25304735000003</v>
      </c>
      <c r="BD13" s="758">
        <v>20.516480600000001</v>
      </c>
      <c r="BE13" s="758">
        <v>8.3199847299999998</v>
      </c>
      <c r="BF13" s="759">
        <v>15.497098529999999</v>
      </c>
      <c r="BG13" s="758">
        <v>24.137139749999999</v>
      </c>
      <c r="BH13" s="758">
        <v>18.661651289999998</v>
      </c>
      <c r="BI13" s="758">
        <v>3.01069685</v>
      </c>
      <c r="BJ13" s="758">
        <v>17.330879379999999</v>
      </c>
      <c r="BK13" s="758">
        <v>5.4754884600000002</v>
      </c>
      <c r="BL13" s="758">
        <v>1.3497125800000001</v>
      </c>
      <c r="BM13" s="759">
        <v>3.0153726600000001</v>
      </c>
      <c r="BN13" s="760">
        <v>0.18243406000000001</v>
      </c>
      <c r="BO13" s="760">
        <v>1.66774859</v>
      </c>
    </row>
    <row r="14" spans="2:67" ht="38.25" customHeight="1">
      <c r="B14" s="752"/>
      <c r="C14" s="757" t="s">
        <v>698</v>
      </c>
      <c r="D14" s="758">
        <v>13091.57824373</v>
      </c>
      <c r="E14" s="758">
        <v>12930.1676284</v>
      </c>
      <c r="F14" s="758">
        <v>315.84567320999997</v>
      </c>
      <c r="G14" s="758">
        <v>2511.7067761999997</v>
      </c>
      <c r="H14" s="758">
        <v>161.41061533000001</v>
      </c>
      <c r="I14" s="758">
        <v>102.46876401</v>
      </c>
      <c r="J14" s="759">
        <v>145.96897497</v>
      </c>
      <c r="K14" s="758">
        <v>138.39108433999999</v>
      </c>
      <c r="L14" s="758">
        <v>109.98329264</v>
      </c>
      <c r="M14" s="758">
        <v>10.776805470000001</v>
      </c>
      <c r="N14" s="758">
        <v>94.384347259999998</v>
      </c>
      <c r="O14" s="758">
        <v>28.407791700000001</v>
      </c>
      <c r="P14" s="758">
        <v>18.460848969999997</v>
      </c>
      <c r="Q14" s="759">
        <v>23.367372629999998</v>
      </c>
      <c r="R14" s="760">
        <v>0.75198830000000005</v>
      </c>
      <c r="S14" s="760">
        <v>25.480457399999999</v>
      </c>
      <c r="T14" s="758">
        <v>6142.2618372899997</v>
      </c>
      <c r="U14" s="758">
        <v>6054.4165476600001</v>
      </c>
      <c r="V14" s="758">
        <v>308.19343685000001</v>
      </c>
      <c r="W14" s="758">
        <v>2248.0986781199999</v>
      </c>
      <c r="X14" s="758">
        <v>87.845289629999996</v>
      </c>
      <c r="Y14" s="758">
        <v>60.70884642</v>
      </c>
      <c r="Z14" s="759">
        <v>78.898063379999996</v>
      </c>
      <c r="AA14" s="758">
        <v>110.16153924</v>
      </c>
      <c r="AB14" s="758">
        <v>93.95950959000001</v>
      </c>
      <c r="AC14" s="758">
        <v>13.14652032</v>
      </c>
      <c r="AD14" s="758">
        <v>87.496522709999994</v>
      </c>
      <c r="AE14" s="758">
        <v>16.20202965</v>
      </c>
      <c r="AF14" s="758">
        <v>11.67847858</v>
      </c>
      <c r="AG14" s="759">
        <v>13.744040609999999</v>
      </c>
      <c r="AH14" s="760">
        <v>0.33430477000000003</v>
      </c>
      <c r="AI14" s="760">
        <v>8.3443404900000004</v>
      </c>
      <c r="AJ14" s="758">
        <v>3831.9598869000001</v>
      </c>
      <c r="AK14" s="758">
        <v>3802.9639305100004</v>
      </c>
      <c r="AL14" s="758">
        <v>160.05275034000002</v>
      </c>
      <c r="AM14" s="758">
        <v>1434.04388154</v>
      </c>
      <c r="AN14" s="758">
        <v>28.99595639</v>
      </c>
      <c r="AO14" s="758">
        <v>17.04911894</v>
      </c>
      <c r="AP14" s="759">
        <v>26.709797719999997</v>
      </c>
      <c r="AQ14" s="758">
        <v>55.09847619</v>
      </c>
      <c r="AR14" s="758">
        <v>51.618407090000005</v>
      </c>
      <c r="AS14" s="758">
        <v>7.2295176100000003</v>
      </c>
      <c r="AT14" s="758">
        <v>48.656700479999998</v>
      </c>
      <c r="AU14" s="758">
        <v>3.4800691000000001</v>
      </c>
      <c r="AV14" s="758">
        <v>1.5842595900000001</v>
      </c>
      <c r="AW14" s="759">
        <v>2.9722348199999997</v>
      </c>
      <c r="AX14" s="760">
        <v>4.1031599999999998E-3</v>
      </c>
      <c r="AY14" s="760">
        <v>6.0638396999999999</v>
      </c>
      <c r="AZ14" s="758">
        <v>739.18814472000008</v>
      </c>
      <c r="BA14" s="758">
        <v>728.08678592999991</v>
      </c>
      <c r="BB14" s="758">
        <v>58.402560219999998</v>
      </c>
      <c r="BC14" s="758">
        <v>345.48425824000003</v>
      </c>
      <c r="BD14" s="758">
        <v>11.101358789999999</v>
      </c>
      <c r="BE14" s="758">
        <v>6.2086497000000005</v>
      </c>
      <c r="BF14" s="759">
        <v>9.0010695500000004</v>
      </c>
      <c r="BG14" s="758">
        <v>13.68699574</v>
      </c>
      <c r="BH14" s="758">
        <v>11.986268470000001</v>
      </c>
      <c r="BI14" s="758">
        <v>2.49158766</v>
      </c>
      <c r="BJ14" s="758">
        <v>11.31440836</v>
      </c>
      <c r="BK14" s="758">
        <v>1.70072727</v>
      </c>
      <c r="BL14" s="758">
        <v>0.81696111999999999</v>
      </c>
      <c r="BM14" s="759">
        <v>1.1557811200000001</v>
      </c>
      <c r="BN14" s="760">
        <v>1.140584E-2</v>
      </c>
      <c r="BO14" s="760">
        <v>1.23879315</v>
      </c>
    </row>
    <row r="15" spans="2:67" ht="38.25" customHeight="1">
      <c r="B15" s="752"/>
      <c r="C15" s="757" t="s">
        <v>699</v>
      </c>
      <c r="D15" s="758">
        <v>27128.898369980001</v>
      </c>
      <c r="E15" s="758">
        <v>26882.36477642</v>
      </c>
      <c r="F15" s="758">
        <v>907.61815136999996</v>
      </c>
      <c r="G15" s="758">
        <v>6495.8336278100005</v>
      </c>
      <c r="H15" s="758">
        <v>246.53359356000001</v>
      </c>
      <c r="I15" s="758">
        <v>117.58404995999999</v>
      </c>
      <c r="J15" s="759">
        <v>187.52292211000002</v>
      </c>
      <c r="K15" s="758">
        <v>410.59495458999999</v>
      </c>
      <c r="L15" s="758">
        <v>346.19716486999999</v>
      </c>
      <c r="M15" s="758">
        <v>40.974028170000004</v>
      </c>
      <c r="N15" s="758">
        <v>247.30129166</v>
      </c>
      <c r="O15" s="758">
        <v>64.397789720000006</v>
      </c>
      <c r="P15" s="758">
        <v>23.269722809999998</v>
      </c>
      <c r="Q15" s="759">
        <v>49.391893369999998</v>
      </c>
      <c r="R15" s="760">
        <v>0</v>
      </c>
      <c r="S15" s="760">
        <v>40.742237000000003</v>
      </c>
      <c r="T15" s="758">
        <v>21922.292350360003</v>
      </c>
      <c r="U15" s="758">
        <v>21608.396481810003</v>
      </c>
      <c r="V15" s="758">
        <v>789.68568936999998</v>
      </c>
      <c r="W15" s="758">
        <v>7997.1746173399997</v>
      </c>
      <c r="X15" s="758">
        <v>313.89586854999999</v>
      </c>
      <c r="Y15" s="758">
        <v>151.848266</v>
      </c>
      <c r="Z15" s="759">
        <v>259.52827740999999</v>
      </c>
      <c r="AA15" s="758">
        <v>458.94231449</v>
      </c>
      <c r="AB15" s="758">
        <v>374.09152735999999</v>
      </c>
      <c r="AC15" s="758">
        <v>43.246363200000005</v>
      </c>
      <c r="AD15" s="758">
        <v>325.55526900000001</v>
      </c>
      <c r="AE15" s="758">
        <v>84.850787130000001</v>
      </c>
      <c r="AF15" s="758">
        <v>39.047768650000002</v>
      </c>
      <c r="AG15" s="759">
        <v>70.332463930000003</v>
      </c>
      <c r="AH15" s="760">
        <v>197.47356500000001</v>
      </c>
      <c r="AI15" s="760">
        <v>74.927454089999998</v>
      </c>
      <c r="AJ15" s="758">
        <v>3400.7632154299999</v>
      </c>
      <c r="AK15" s="758">
        <v>3375.0947889099998</v>
      </c>
      <c r="AL15" s="758">
        <v>226.66650562000001</v>
      </c>
      <c r="AM15" s="758">
        <v>1273.90426252</v>
      </c>
      <c r="AN15" s="758">
        <v>25.668426520000001</v>
      </c>
      <c r="AO15" s="758">
        <v>19.42634971</v>
      </c>
      <c r="AP15" s="759">
        <v>23.542332680000001</v>
      </c>
      <c r="AQ15" s="758">
        <v>84.09769052</v>
      </c>
      <c r="AR15" s="758">
        <v>75.767626540000009</v>
      </c>
      <c r="AS15" s="758">
        <v>13.82761285</v>
      </c>
      <c r="AT15" s="758">
        <v>66.953029270000002</v>
      </c>
      <c r="AU15" s="758">
        <v>8.3300639800000003</v>
      </c>
      <c r="AV15" s="758">
        <v>6.2537265</v>
      </c>
      <c r="AW15" s="759">
        <v>7.7780229199999997</v>
      </c>
      <c r="AX15" s="760">
        <v>3.8713259999999998</v>
      </c>
      <c r="AY15" s="760">
        <v>1.9357940900000001</v>
      </c>
      <c r="AZ15" s="758">
        <v>2191.5965716199998</v>
      </c>
      <c r="BA15" s="758">
        <v>2161.2030145700001</v>
      </c>
      <c r="BB15" s="758">
        <v>84.116441449999996</v>
      </c>
      <c r="BC15" s="758">
        <v>924.84645320000004</v>
      </c>
      <c r="BD15" s="758">
        <v>30.393557050000002</v>
      </c>
      <c r="BE15" s="758">
        <v>20.424484570000001</v>
      </c>
      <c r="BF15" s="759">
        <v>26.26634391</v>
      </c>
      <c r="BG15" s="758">
        <v>67.528021190000004</v>
      </c>
      <c r="BH15" s="758">
        <v>57.446111739999999</v>
      </c>
      <c r="BI15" s="758">
        <v>5.7613198700000003</v>
      </c>
      <c r="BJ15" s="758">
        <v>52.542989179999999</v>
      </c>
      <c r="BK15" s="758">
        <v>10.081909449999999</v>
      </c>
      <c r="BL15" s="758">
        <v>7.2059181700000003</v>
      </c>
      <c r="BM15" s="759">
        <v>9.1074560500000015</v>
      </c>
      <c r="BN15" s="760">
        <v>2.5584099999999999</v>
      </c>
      <c r="BO15" s="760">
        <v>4.7158741299999996</v>
      </c>
    </row>
    <row r="16" spans="2:67" ht="38.25" customHeight="1">
      <c r="B16" s="752"/>
      <c r="C16" s="757" t="s">
        <v>700</v>
      </c>
      <c r="D16" s="758">
        <v>23346.517500419999</v>
      </c>
      <c r="E16" s="758">
        <v>23130.026701180002</v>
      </c>
      <c r="F16" s="758">
        <v>849.3384581900001</v>
      </c>
      <c r="G16" s="758">
        <v>5808.0368591800006</v>
      </c>
      <c r="H16" s="758">
        <v>216.49079924</v>
      </c>
      <c r="I16" s="758">
        <v>93.033906189999996</v>
      </c>
      <c r="J16" s="759">
        <v>160.03553915000001</v>
      </c>
      <c r="K16" s="758">
        <v>347.55998258999995</v>
      </c>
      <c r="L16" s="758">
        <v>291.70829166999999</v>
      </c>
      <c r="M16" s="758">
        <v>38.493825819999998</v>
      </c>
      <c r="N16" s="758">
        <v>214.84564681000001</v>
      </c>
      <c r="O16" s="758">
        <v>55.851690920000003</v>
      </c>
      <c r="P16" s="758">
        <v>17.57870423</v>
      </c>
      <c r="Q16" s="759">
        <v>42.17794438</v>
      </c>
      <c r="R16" s="760">
        <v>0</v>
      </c>
      <c r="S16" s="760">
        <v>39.621142079999998</v>
      </c>
      <c r="T16" s="758">
        <v>19153.828859509998</v>
      </c>
      <c r="U16" s="758">
        <v>18891.001525979998</v>
      </c>
      <c r="V16" s="758">
        <v>723.61757370000009</v>
      </c>
      <c r="W16" s="758">
        <v>7242.5014777899996</v>
      </c>
      <c r="X16" s="758">
        <v>262.82733352999998</v>
      </c>
      <c r="Y16" s="758">
        <v>138.29275000000001</v>
      </c>
      <c r="Z16" s="759">
        <v>209.51174738999998</v>
      </c>
      <c r="AA16" s="758">
        <v>413.12810239999999</v>
      </c>
      <c r="AB16" s="758">
        <v>335.74389180999998</v>
      </c>
      <c r="AC16" s="758">
        <v>39.665909299999996</v>
      </c>
      <c r="AD16" s="758">
        <v>295.78163351999996</v>
      </c>
      <c r="AE16" s="758">
        <v>77.384210590000009</v>
      </c>
      <c r="AF16" s="758">
        <v>37.010823649999999</v>
      </c>
      <c r="AG16" s="759">
        <v>63.063770390000002</v>
      </c>
      <c r="AH16" s="760">
        <v>187.52220500000001</v>
      </c>
      <c r="AI16" s="760">
        <v>39.388025670000005</v>
      </c>
      <c r="AJ16" s="758">
        <v>2520.8549842800003</v>
      </c>
      <c r="AK16" s="758">
        <v>2497.8015886500002</v>
      </c>
      <c r="AL16" s="758">
        <v>154.14569324000001</v>
      </c>
      <c r="AM16" s="758">
        <v>1025.05411211</v>
      </c>
      <c r="AN16" s="758">
        <v>23.053395630000001</v>
      </c>
      <c r="AO16" s="758">
        <v>17.614914239999997</v>
      </c>
      <c r="AP16" s="759">
        <v>21.14516523</v>
      </c>
      <c r="AQ16" s="758">
        <v>64.947367560000004</v>
      </c>
      <c r="AR16" s="758">
        <v>57.992093529999998</v>
      </c>
      <c r="AS16" s="758">
        <v>7.2901582099999995</v>
      </c>
      <c r="AT16" s="758">
        <v>52.268928259999996</v>
      </c>
      <c r="AU16" s="758">
        <v>6.95527403</v>
      </c>
      <c r="AV16" s="758">
        <v>5.3504110000000003</v>
      </c>
      <c r="AW16" s="759">
        <v>6.5506417400000005</v>
      </c>
      <c r="AX16" s="760">
        <v>3.580832</v>
      </c>
      <c r="AY16" s="760">
        <v>1.90969009</v>
      </c>
      <c r="AZ16" s="758">
        <v>1709.2873746600001</v>
      </c>
      <c r="BA16" s="758">
        <v>1681.00342344</v>
      </c>
      <c r="BB16" s="758">
        <v>77.528468719999992</v>
      </c>
      <c r="BC16" s="758">
        <v>814.90421825999999</v>
      </c>
      <c r="BD16" s="758">
        <v>28.283951219999999</v>
      </c>
      <c r="BE16" s="758">
        <v>19.10773588</v>
      </c>
      <c r="BF16" s="759">
        <v>24.605145050000001</v>
      </c>
      <c r="BG16" s="758">
        <v>57.080216990000004</v>
      </c>
      <c r="BH16" s="758">
        <v>48.494235889999999</v>
      </c>
      <c r="BI16" s="758">
        <v>5.5357150300000004</v>
      </c>
      <c r="BJ16" s="758">
        <v>45.397494760000001</v>
      </c>
      <c r="BK16" s="758">
        <v>8.5859810999999997</v>
      </c>
      <c r="BL16" s="758">
        <v>6.2169558600000006</v>
      </c>
      <c r="BM16" s="759">
        <v>7.9161496299999996</v>
      </c>
      <c r="BN16" s="760">
        <v>2.487622</v>
      </c>
      <c r="BO16" s="760">
        <v>4.7158741299999996</v>
      </c>
    </row>
    <row r="17" spans="2:67" ht="38.25" customHeight="1" thickBot="1">
      <c r="B17" s="752"/>
      <c r="C17" s="761" t="s">
        <v>701</v>
      </c>
      <c r="D17" s="762">
        <v>12843.449771309999</v>
      </c>
      <c r="E17" s="762">
        <v>12702.476536079999</v>
      </c>
      <c r="F17" s="762">
        <v>653.29946100999996</v>
      </c>
      <c r="G17" s="762">
        <v>2953.9090083699998</v>
      </c>
      <c r="H17" s="762">
        <v>140.97323523</v>
      </c>
      <c r="I17" s="762">
        <v>79.036362629999999</v>
      </c>
      <c r="J17" s="763">
        <v>115.19941290999999</v>
      </c>
      <c r="K17" s="762">
        <v>223.51971035</v>
      </c>
      <c r="L17" s="762">
        <v>196.26494616999997</v>
      </c>
      <c r="M17" s="762">
        <v>29.495851630000001</v>
      </c>
      <c r="N17" s="762">
        <v>143.30742021</v>
      </c>
      <c r="O17" s="762">
        <v>27.254764179999999</v>
      </c>
      <c r="P17" s="762">
        <v>12.54337924</v>
      </c>
      <c r="Q17" s="763">
        <v>23.30553827</v>
      </c>
      <c r="R17" s="764">
        <v>0</v>
      </c>
      <c r="S17" s="764">
        <v>16.994568999999998</v>
      </c>
      <c r="T17" s="762">
        <v>11489.843711809999</v>
      </c>
      <c r="U17" s="762">
        <v>11308.46124377</v>
      </c>
      <c r="V17" s="762">
        <v>603.20320365999999</v>
      </c>
      <c r="W17" s="762">
        <v>4381.5659497500001</v>
      </c>
      <c r="X17" s="762">
        <v>181.38246803999999</v>
      </c>
      <c r="Y17" s="762">
        <v>113.1783198</v>
      </c>
      <c r="Z17" s="763">
        <v>158.28004921000002</v>
      </c>
      <c r="AA17" s="762">
        <v>294.41509497999999</v>
      </c>
      <c r="AB17" s="762">
        <v>250.57086729</v>
      </c>
      <c r="AC17" s="762">
        <v>34.30320064</v>
      </c>
      <c r="AD17" s="762">
        <v>222.12887524000001</v>
      </c>
      <c r="AE17" s="762">
        <v>43.844227689999997</v>
      </c>
      <c r="AF17" s="762">
        <v>27.82194913</v>
      </c>
      <c r="AG17" s="763">
        <v>39.07540857</v>
      </c>
      <c r="AH17" s="764">
        <v>7.8363500000000004</v>
      </c>
      <c r="AI17" s="764">
        <v>29.672661120000001</v>
      </c>
      <c r="AJ17" s="762">
        <v>2569.35807845</v>
      </c>
      <c r="AK17" s="762">
        <v>2560.9436248700003</v>
      </c>
      <c r="AL17" s="762">
        <v>182.82521030999999</v>
      </c>
      <c r="AM17" s="762">
        <v>915.06011750999994</v>
      </c>
      <c r="AN17" s="762">
        <v>8.41445358</v>
      </c>
      <c r="AO17" s="762">
        <v>7.9276125799999999</v>
      </c>
      <c r="AP17" s="763">
        <v>7.6176445800000003</v>
      </c>
      <c r="AQ17" s="762">
        <v>59.567974340000006</v>
      </c>
      <c r="AR17" s="762">
        <v>57.161500840000002</v>
      </c>
      <c r="AS17" s="762">
        <v>10.621795130000001</v>
      </c>
      <c r="AT17" s="762">
        <v>50.21760811</v>
      </c>
      <c r="AU17" s="762">
        <v>2.4064735000000002</v>
      </c>
      <c r="AV17" s="762">
        <v>2.2313244999999999</v>
      </c>
      <c r="AW17" s="763">
        <v>2.2136494999999998</v>
      </c>
      <c r="AX17" s="764">
        <v>0.18168000000000001</v>
      </c>
      <c r="AY17" s="764">
        <v>0.87606799999999996</v>
      </c>
      <c r="AZ17" s="762">
        <v>1673.2980446900001</v>
      </c>
      <c r="BA17" s="762">
        <v>1652.46455612</v>
      </c>
      <c r="BB17" s="762">
        <v>60.649583450000002</v>
      </c>
      <c r="BC17" s="762">
        <v>639.83784800000001</v>
      </c>
      <c r="BD17" s="762">
        <v>20.83348857</v>
      </c>
      <c r="BE17" s="762">
        <v>16.077629999999999</v>
      </c>
      <c r="BF17" s="763">
        <v>18.53401457</v>
      </c>
      <c r="BG17" s="762">
        <v>46.921002049999998</v>
      </c>
      <c r="BH17" s="762">
        <v>40.034960060000003</v>
      </c>
      <c r="BI17" s="762">
        <v>3.05626357</v>
      </c>
      <c r="BJ17" s="762">
        <v>36.38498517</v>
      </c>
      <c r="BK17" s="762">
        <v>6.8860419899999998</v>
      </c>
      <c r="BL17" s="762">
        <v>5.4762449999999996</v>
      </c>
      <c r="BM17" s="763">
        <v>6.3925979900000005</v>
      </c>
      <c r="BN17" s="764">
        <v>3.4764999999999997E-2</v>
      </c>
      <c r="BO17" s="764">
        <v>3.1664426099999998</v>
      </c>
    </row>
    <row r="18" spans="2:67" ht="34.9" customHeight="1"/>
    <row r="19" spans="2:67" ht="6.6" customHeight="1" thickBot="1">
      <c r="C19" s="765"/>
    </row>
    <row r="20" spans="2:67" ht="26.25" customHeight="1" thickBot="1">
      <c r="D20" s="1025" t="s">
        <v>12</v>
      </c>
      <c r="E20" s="1026"/>
      <c r="F20" s="1026"/>
      <c r="G20" s="1026"/>
      <c r="H20" s="1026"/>
      <c r="I20" s="1026"/>
      <c r="J20" s="1026"/>
      <c r="K20" s="1026"/>
      <c r="L20" s="1027"/>
      <c r="M20" s="1027"/>
      <c r="N20" s="1027"/>
      <c r="O20" s="1027"/>
      <c r="P20" s="1027"/>
      <c r="Q20" s="1027"/>
      <c r="R20" s="1027"/>
      <c r="S20" s="1028"/>
      <c r="T20" s="1025" t="s">
        <v>13</v>
      </c>
      <c r="U20" s="1026"/>
      <c r="V20" s="1026"/>
      <c r="W20" s="1026"/>
      <c r="X20" s="1026"/>
      <c r="Y20" s="1026"/>
      <c r="Z20" s="1026"/>
      <c r="AA20" s="1026"/>
      <c r="AB20" s="1027"/>
      <c r="AC20" s="1027"/>
      <c r="AD20" s="1027"/>
      <c r="AE20" s="1027"/>
      <c r="AF20" s="1027"/>
      <c r="AG20" s="1027"/>
      <c r="AH20" s="1027"/>
      <c r="AI20" s="1028"/>
      <c r="AJ20" s="1025" t="s">
        <v>14</v>
      </c>
      <c r="AK20" s="1026"/>
      <c r="AL20" s="1026"/>
      <c r="AM20" s="1026"/>
      <c r="AN20" s="1026"/>
      <c r="AO20" s="1026"/>
      <c r="AP20" s="1026"/>
      <c r="AQ20" s="1026"/>
      <c r="AR20" s="1027"/>
      <c r="AS20" s="1027"/>
      <c r="AT20" s="1027"/>
      <c r="AU20" s="1027"/>
      <c r="AV20" s="1027"/>
      <c r="AW20" s="1027"/>
      <c r="AX20" s="1027"/>
      <c r="AY20" s="1028"/>
      <c r="AZ20" s="1025" t="s">
        <v>15</v>
      </c>
      <c r="BA20" s="1026"/>
      <c r="BB20" s="1026"/>
      <c r="BC20" s="1026"/>
      <c r="BD20" s="1026"/>
      <c r="BE20" s="1026"/>
      <c r="BF20" s="1026"/>
      <c r="BG20" s="1026"/>
      <c r="BH20" s="1027"/>
      <c r="BI20" s="1027"/>
      <c r="BJ20" s="1027"/>
      <c r="BK20" s="1027"/>
      <c r="BL20" s="1027"/>
      <c r="BM20" s="1027"/>
      <c r="BN20" s="1027"/>
      <c r="BO20" s="1028"/>
    </row>
    <row r="21" spans="2:67" ht="76.900000000000006" customHeight="1">
      <c r="D21" s="1029" t="s">
        <v>368</v>
      </c>
      <c r="E21" s="1030"/>
      <c r="F21" s="1030"/>
      <c r="G21" s="1030"/>
      <c r="H21" s="1030"/>
      <c r="I21" s="1030"/>
      <c r="J21" s="1031"/>
      <c r="K21" s="1032" t="s">
        <v>688</v>
      </c>
      <c r="L21" s="1033"/>
      <c r="M21" s="1033"/>
      <c r="N21" s="1033"/>
      <c r="O21" s="1033"/>
      <c r="P21" s="1033"/>
      <c r="Q21" s="1034"/>
      <c r="R21" s="739" t="s">
        <v>689</v>
      </c>
      <c r="S21" s="739" t="s">
        <v>690</v>
      </c>
      <c r="T21" s="1029" t="s">
        <v>368</v>
      </c>
      <c r="U21" s="1030"/>
      <c r="V21" s="1030"/>
      <c r="W21" s="1030"/>
      <c r="X21" s="1030"/>
      <c r="Y21" s="1030"/>
      <c r="Z21" s="1031"/>
      <c r="AA21" s="1032" t="s">
        <v>688</v>
      </c>
      <c r="AB21" s="1033"/>
      <c r="AC21" s="1033"/>
      <c r="AD21" s="1033"/>
      <c r="AE21" s="1033"/>
      <c r="AF21" s="1033"/>
      <c r="AG21" s="1034"/>
      <c r="AH21" s="739" t="s">
        <v>689</v>
      </c>
      <c r="AI21" s="739" t="s">
        <v>690</v>
      </c>
      <c r="AJ21" s="1029" t="s">
        <v>368</v>
      </c>
      <c r="AK21" s="1030"/>
      <c r="AL21" s="1030"/>
      <c r="AM21" s="1030"/>
      <c r="AN21" s="1030"/>
      <c r="AO21" s="1030"/>
      <c r="AP21" s="1031"/>
      <c r="AQ21" s="1032" t="s">
        <v>688</v>
      </c>
      <c r="AR21" s="1033"/>
      <c r="AS21" s="1033"/>
      <c r="AT21" s="1033"/>
      <c r="AU21" s="1033"/>
      <c r="AV21" s="1033"/>
      <c r="AW21" s="1034"/>
      <c r="AX21" s="739" t="s">
        <v>689</v>
      </c>
      <c r="AY21" s="739" t="s">
        <v>690</v>
      </c>
      <c r="AZ21" s="1029" t="s">
        <v>368</v>
      </c>
      <c r="BA21" s="1030"/>
      <c r="BB21" s="1030"/>
      <c r="BC21" s="1030"/>
      <c r="BD21" s="1030"/>
      <c r="BE21" s="1030"/>
      <c r="BF21" s="1031"/>
      <c r="BG21" s="1032" t="s">
        <v>688</v>
      </c>
      <c r="BH21" s="1033"/>
      <c r="BI21" s="1033"/>
      <c r="BJ21" s="1033"/>
      <c r="BK21" s="1033"/>
      <c r="BL21" s="1033"/>
      <c r="BM21" s="1034"/>
      <c r="BN21" s="739" t="s">
        <v>689</v>
      </c>
      <c r="BO21" s="739" t="s">
        <v>690</v>
      </c>
    </row>
    <row r="22" spans="2:67" ht="28.15" customHeight="1">
      <c r="D22" s="740"/>
      <c r="E22" s="741" t="s">
        <v>670</v>
      </c>
      <c r="F22" s="742"/>
      <c r="G22" s="743"/>
      <c r="H22" s="1037" t="s">
        <v>671</v>
      </c>
      <c r="I22" s="1038"/>
      <c r="J22" s="1039"/>
      <c r="K22" s="744"/>
      <c r="L22" s="741" t="s">
        <v>670</v>
      </c>
      <c r="M22" s="742"/>
      <c r="N22" s="743"/>
      <c r="O22" s="1037" t="s">
        <v>671</v>
      </c>
      <c r="P22" s="1038"/>
      <c r="Q22" s="1038"/>
      <c r="R22" s="1035" t="s">
        <v>691</v>
      </c>
      <c r="S22" s="1035" t="s">
        <v>692</v>
      </c>
      <c r="T22" s="740"/>
      <c r="U22" s="741" t="s">
        <v>670</v>
      </c>
      <c r="V22" s="742"/>
      <c r="W22" s="743"/>
      <c r="X22" s="1037" t="s">
        <v>671</v>
      </c>
      <c r="Y22" s="1038"/>
      <c r="Z22" s="1039"/>
      <c r="AA22" s="744"/>
      <c r="AB22" s="741" t="s">
        <v>670</v>
      </c>
      <c r="AC22" s="742"/>
      <c r="AD22" s="743"/>
      <c r="AE22" s="1037" t="s">
        <v>671</v>
      </c>
      <c r="AF22" s="1038"/>
      <c r="AG22" s="1038"/>
      <c r="AH22" s="1035" t="s">
        <v>691</v>
      </c>
      <c r="AI22" s="1035" t="s">
        <v>692</v>
      </c>
      <c r="AJ22" s="740"/>
      <c r="AK22" s="741" t="s">
        <v>670</v>
      </c>
      <c r="AL22" s="742"/>
      <c r="AM22" s="743"/>
      <c r="AN22" s="1037" t="s">
        <v>671</v>
      </c>
      <c r="AO22" s="1038"/>
      <c r="AP22" s="1039"/>
      <c r="AQ22" s="744"/>
      <c r="AR22" s="741" t="s">
        <v>670</v>
      </c>
      <c r="AS22" s="742"/>
      <c r="AT22" s="743"/>
      <c r="AU22" s="1037" t="s">
        <v>671</v>
      </c>
      <c r="AV22" s="1038"/>
      <c r="AW22" s="1038"/>
      <c r="AX22" s="1035" t="s">
        <v>691</v>
      </c>
      <c r="AY22" s="1035" t="s">
        <v>692</v>
      </c>
      <c r="AZ22" s="740"/>
      <c r="BA22" s="741" t="s">
        <v>670</v>
      </c>
      <c r="BB22" s="742"/>
      <c r="BC22" s="743"/>
      <c r="BD22" s="1037" t="s">
        <v>671</v>
      </c>
      <c r="BE22" s="1038"/>
      <c r="BF22" s="1039"/>
      <c r="BG22" s="744"/>
      <c r="BH22" s="741" t="s">
        <v>670</v>
      </c>
      <c r="BI22" s="742"/>
      <c r="BJ22" s="743"/>
      <c r="BK22" s="1037" t="s">
        <v>671</v>
      </c>
      <c r="BL22" s="1038"/>
      <c r="BM22" s="1038"/>
      <c r="BN22" s="1035" t="s">
        <v>691</v>
      </c>
      <c r="BO22" s="1035" t="s">
        <v>692</v>
      </c>
    </row>
    <row r="23" spans="2:67" ht="159.6" customHeight="1" thickBot="1">
      <c r="C23" s="745" t="s">
        <v>296</v>
      </c>
      <c r="D23" s="746"/>
      <c r="E23" s="747"/>
      <c r="F23" s="748" t="s">
        <v>693</v>
      </c>
      <c r="G23" s="748" t="s">
        <v>694</v>
      </c>
      <c r="H23" s="747"/>
      <c r="I23" s="749" t="s">
        <v>693</v>
      </c>
      <c r="J23" s="750" t="s">
        <v>695</v>
      </c>
      <c r="K23" s="747"/>
      <c r="L23" s="747"/>
      <c r="M23" s="748" t="s">
        <v>693</v>
      </c>
      <c r="N23" s="748" t="s">
        <v>694</v>
      </c>
      <c r="O23" s="747"/>
      <c r="P23" s="749" t="s">
        <v>693</v>
      </c>
      <c r="Q23" s="751" t="s">
        <v>695</v>
      </c>
      <c r="R23" s="1036"/>
      <c r="S23" s="1036"/>
      <c r="T23" s="746"/>
      <c r="U23" s="747"/>
      <c r="V23" s="748" t="s">
        <v>693</v>
      </c>
      <c r="W23" s="748" t="s">
        <v>694</v>
      </c>
      <c r="X23" s="747"/>
      <c r="Y23" s="749" t="s">
        <v>693</v>
      </c>
      <c r="Z23" s="750" t="s">
        <v>695</v>
      </c>
      <c r="AA23" s="747"/>
      <c r="AB23" s="747"/>
      <c r="AC23" s="748" t="s">
        <v>693</v>
      </c>
      <c r="AD23" s="748" t="s">
        <v>694</v>
      </c>
      <c r="AE23" s="747"/>
      <c r="AF23" s="749" t="s">
        <v>693</v>
      </c>
      <c r="AG23" s="751" t="s">
        <v>695</v>
      </c>
      <c r="AH23" s="1036"/>
      <c r="AI23" s="1036"/>
      <c r="AJ23" s="746"/>
      <c r="AK23" s="747"/>
      <c r="AL23" s="748" t="s">
        <v>693</v>
      </c>
      <c r="AM23" s="748" t="s">
        <v>694</v>
      </c>
      <c r="AN23" s="747"/>
      <c r="AO23" s="749" t="s">
        <v>693</v>
      </c>
      <c r="AP23" s="750" t="s">
        <v>695</v>
      </c>
      <c r="AQ23" s="747"/>
      <c r="AR23" s="747"/>
      <c r="AS23" s="748" t="s">
        <v>693</v>
      </c>
      <c r="AT23" s="748" t="s">
        <v>694</v>
      </c>
      <c r="AU23" s="747"/>
      <c r="AV23" s="749" t="s">
        <v>693</v>
      </c>
      <c r="AW23" s="751" t="s">
        <v>695</v>
      </c>
      <c r="AX23" s="1036"/>
      <c r="AY23" s="1036"/>
      <c r="AZ23" s="746"/>
      <c r="BA23" s="747"/>
      <c r="BB23" s="748" t="s">
        <v>693</v>
      </c>
      <c r="BC23" s="748" t="s">
        <v>694</v>
      </c>
      <c r="BD23" s="747"/>
      <c r="BE23" s="749" t="s">
        <v>693</v>
      </c>
      <c r="BF23" s="750" t="s">
        <v>695</v>
      </c>
      <c r="BG23" s="747"/>
      <c r="BH23" s="747"/>
      <c r="BI23" s="748" t="s">
        <v>693</v>
      </c>
      <c r="BJ23" s="748" t="s">
        <v>694</v>
      </c>
      <c r="BK23" s="747"/>
      <c r="BL23" s="749" t="s">
        <v>693</v>
      </c>
      <c r="BM23" s="751" t="s">
        <v>695</v>
      </c>
      <c r="BN23" s="1036"/>
      <c r="BO23" s="1036"/>
    </row>
    <row r="24" spans="2:67" ht="38.25" customHeight="1">
      <c r="B24" s="752"/>
      <c r="C24" s="753" t="s">
        <v>702</v>
      </c>
      <c r="D24" s="754">
        <v>18750.707081</v>
      </c>
      <c r="E24" s="754">
        <v>18377.23408953</v>
      </c>
      <c r="F24" s="754">
        <v>607.27509861999999</v>
      </c>
      <c r="G24" s="754">
        <v>3485.5953946100008</v>
      </c>
      <c r="H24" s="754">
        <v>373.47298945</v>
      </c>
      <c r="I24" s="754">
        <v>200.48260096999999</v>
      </c>
      <c r="J24" s="754">
        <v>241.84499735</v>
      </c>
      <c r="K24" s="754">
        <v>326.28925958999997</v>
      </c>
      <c r="L24" s="754">
        <v>211.57459513000001</v>
      </c>
      <c r="M24" s="754">
        <v>45.471977100000004</v>
      </c>
      <c r="N24" s="754">
        <v>157.37486453</v>
      </c>
      <c r="O24" s="754">
        <v>114.71466445999999</v>
      </c>
      <c r="P24" s="754">
        <v>57.990888679999998</v>
      </c>
      <c r="Q24" s="754">
        <v>51.689456509999999</v>
      </c>
      <c r="R24" s="756">
        <v>5.3970239999999996E-2</v>
      </c>
      <c r="S24" s="756">
        <v>63.815058020000002</v>
      </c>
      <c r="T24" s="754">
        <v>27819.819776509998</v>
      </c>
      <c r="U24" s="754">
        <v>27232.674827540002</v>
      </c>
      <c r="V24" s="754">
        <v>720.23447478000003</v>
      </c>
      <c r="W24" s="754">
        <v>6949.12643871</v>
      </c>
      <c r="X24" s="754">
        <v>587.14495075000002</v>
      </c>
      <c r="Y24" s="754">
        <v>359.01504664999999</v>
      </c>
      <c r="Z24" s="754">
        <v>371.49057574</v>
      </c>
      <c r="AA24" s="754">
        <v>555.43402757000001</v>
      </c>
      <c r="AB24" s="754">
        <v>383.83835306999998</v>
      </c>
      <c r="AC24" s="754">
        <v>53.502443409999998</v>
      </c>
      <c r="AD24" s="754">
        <v>316.68562046</v>
      </c>
      <c r="AE24" s="754">
        <v>171.5956745</v>
      </c>
      <c r="AF24" s="754">
        <v>89.99333034</v>
      </c>
      <c r="AG24" s="754">
        <v>80.371536370000001</v>
      </c>
      <c r="AH24" s="756">
        <v>47.206783860000002</v>
      </c>
      <c r="AI24" s="756">
        <v>82.422370950000001</v>
      </c>
      <c r="AJ24" s="754">
        <v>50888.680134089998</v>
      </c>
      <c r="AK24" s="754">
        <v>49735.281590309998</v>
      </c>
      <c r="AL24" s="754">
        <v>3556.5293264800002</v>
      </c>
      <c r="AM24" s="754">
        <v>16980.54413224</v>
      </c>
      <c r="AN24" s="754">
        <v>1153.3985437599999</v>
      </c>
      <c r="AO24" s="754">
        <v>746.08539426000004</v>
      </c>
      <c r="AP24" s="754">
        <v>803.06175611000003</v>
      </c>
      <c r="AQ24" s="754">
        <v>1132.76317868</v>
      </c>
      <c r="AR24" s="754">
        <v>792.33784135999997</v>
      </c>
      <c r="AS24" s="754">
        <v>197.20414830999999</v>
      </c>
      <c r="AT24" s="754">
        <v>688.81699016999994</v>
      </c>
      <c r="AU24" s="754">
        <v>340.42533731999998</v>
      </c>
      <c r="AV24" s="754">
        <v>195.49586833000001</v>
      </c>
      <c r="AW24" s="754">
        <v>198.36059661000002</v>
      </c>
      <c r="AX24" s="756">
        <v>237.38278226</v>
      </c>
      <c r="AY24" s="756">
        <v>168.52245277</v>
      </c>
      <c r="AZ24" s="754">
        <v>53460.840839269993</v>
      </c>
      <c r="BA24" s="754">
        <v>52181.810083529999</v>
      </c>
      <c r="BB24" s="754">
        <v>4081.11563983</v>
      </c>
      <c r="BC24" s="754">
        <v>19539.814717919999</v>
      </c>
      <c r="BD24" s="754">
        <v>1279.0307559400001</v>
      </c>
      <c r="BE24" s="754">
        <v>803.65827966999996</v>
      </c>
      <c r="BF24" s="754">
        <v>794.17043805999992</v>
      </c>
      <c r="BG24" s="754">
        <v>1233.2288436900001</v>
      </c>
      <c r="BH24" s="754">
        <v>883.74893952999992</v>
      </c>
      <c r="BI24" s="754">
        <v>214.078372</v>
      </c>
      <c r="BJ24" s="754">
        <v>754.13261353999997</v>
      </c>
      <c r="BK24" s="754">
        <v>349.47990416000005</v>
      </c>
      <c r="BL24" s="754">
        <v>186.37262028999999</v>
      </c>
      <c r="BM24" s="754">
        <v>165.96823003999998</v>
      </c>
      <c r="BN24" s="756">
        <v>275.08957706000001</v>
      </c>
      <c r="BO24" s="756">
        <v>198.11151961000002</v>
      </c>
    </row>
    <row r="25" spans="2:67" ht="38.25" customHeight="1">
      <c r="B25" s="752"/>
      <c r="C25" s="757" t="s">
        <v>697</v>
      </c>
      <c r="D25" s="758">
        <v>7707.9762892500003</v>
      </c>
      <c r="E25" s="758">
        <v>7568.2023992499999</v>
      </c>
      <c r="F25" s="758">
        <v>167.94526213</v>
      </c>
      <c r="G25" s="758">
        <v>1474.0350868</v>
      </c>
      <c r="H25" s="758">
        <v>139.77388912000001</v>
      </c>
      <c r="I25" s="758">
        <v>80.133147430000008</v>
      </c>
      <c r="J25" s="758">
        <v>108.55955464</v>
      </c>
      <c r="K25" s="758">
        <v>109.83696318999999</v>
      </c>
      <c r="L25" s="758">
        <v>82.890133579999997</v>
      </c>
      <c r="M25" s="758">
        <v>7.3344093299999997</v>
      </c>
      <c r="N25" s="758">
        <v>64.203517329999997</v>
      </c>
      <c r="O25" s="758">
        <v>26.946829609999998</v>
      </c>
      <c r="P25" s="758">
        <v>8.8310695199999998</v>
      </c>
      <c r="Q25" s="758">
        <v>12.4563708</v>
      </c>
      <c r="R25" s="760">
        <v>5.3970239999999996E-2</v>
      </c>
      <c r="S25" s="760">
        <v>18.627379380000001</v>
      </c>
      <c r="T25" s="758">
        <v>14861.615872959999</v>
      </c>
      <c r="U25" s="758">
        <v>14575.991909370001</v>
      </c>
      <c r="V25" s="758">
        <v>264.02916134000003</v>
      </c>
      <c r="W25" s="758">
        <v>3349.6413289000002</v>
      </c>
      <c r="X25" s="758">
        <v>285.62396362999999</v>
      </c>
      <c r="Y25" s="758">
        <v>154.85475363</v>
      </c>
      <c r="Z25" s="758">
        <v>192.30462064</v>
      </c>
      <c r="AA25" s="758">
        <v>250.97450568000002</v>
      </c>
      <c r="AB25" s="758">
        <v>188.32943863</v>
      </c>
      <c r="AC25" s="758">
        <v>11.84286932</v>
      </c>
      <c r="AD25" s="758">
        <v>159.74986166999997</v>
      </c>
      <c r="AE25" s="758">
        <v>62.645067049999994</v>
      </c>
      <c r="AF25" s="758">
        <v>19.061263520000001</v>
      </c>
      <c r="AG25" s="758">
        <v>27.752447359999998</v>
      </c>
      <c r="AH25" s="760">
        <v>2.1332218599999999</v>
      </c>
      <c r="AI25" s="760">
        <v>51.580233079999999</v>
      </c>
      <c r="AJ25" s="758">
        <v>18909.139959560001</v>
      </c>
      <c r="AK25" s="758">
        <v>18452.01482411</v>
      </c>
      <c r="AL25" s="758">
        <v>832.17837865000001</v>
      </c>
      <c r="AM25" s="758">
        <v>4967.3516610699999</v>
      </c>
      <c r="AN25" s="758">
        <v>457.12513561999998</v>
      </c>
      <c r="AO25" s="758">
        <v>255.87197528999999</v>
      </c>
      <c r="AP25" s="758">
        <v>302.86170899000001</v>
      </c>
      <c r="AQ25" s="758">
        <v>367.29517327999997</v>
      </c>
      <c r="AR25" s="758">
        <v>263.41474332000001</v>
      </c>
      <c r="AS25" s="758">
        <v>37.954327169999999</v>
      </c>
      <c r="AT25" s="758">
        <v>229.37034311000002</v>
      </c>
      <c r="AU25" s="758">
        <v>103.88042995999999</v>
      </c>
      <c r="AV25" s="758">
        <v>38.87784138</v>
      </c>
      <c r="AW25" s="758">
        <v>49.734114850000005</v>
      </c>
      <c r="AX25" s="760">
        <v>18.147680260000001</v>
      </c>
      <c r="AY25" s="760">
        <v>81.067537079999994</v>
      </c>
      <c r="AZ25" s="758">
        <v>21735.773498890001</v>
      </c>
      <c r="BA25" s="758">
        <v>21144.717787720001</v>
      </c>
      <c r="BB25" s="758">
        <v>1111.9189335399999</v>
      </c>
      <c r="BC25" s="758">
        <v>6294.65692003</v>
      </c>
      <c r="BD25" s="758">
        <v>591.05571079999993</v>
      </c>
      <c r="BE25" s="758">
        <v>318.04041157</v>
      </c>
      <c r="BF25" s="758">
        <v>354.76451213999997</v>
      </c>
      <c r="BG25" s="758">
        <v>420.94290301999996</v>
      </c>
      <c r="BH25" s="758">
        <v>287.83743064999999</v>
      </c>
      <c r="BI25" s="758">
        <v>42.68003839</v>
      </c>
      <c r="BJ25" s="758">
        <v>242.78645690000002</v>
      </c>
      <c r="BK25" s="758">
        <v>133.10547237</v>
      </c>
      <c r="BL25" s="758">
        <v>48.886532719999998</v>
      </c>
      <c r="BM25" s="758">
        <v>56.361167000000002</v>
      </c>
      <c r="BN25" s="760">
        <v>24.001012059999997</v>
      </c>
      <c r="BO25" s="760">
        <v>117.84457151000001</v>
      </c>
    </row>
    <row r="26" spans="2:67" ht="38.25" customHeight="1">
      <c r="B26" s="752"/>
      <c r="C26" s="757" t="s">
        <v>698</v>
      </c>
      <c r="D26" s="758">
        <v>5374.32263057</v>
      </c>
      <c r="E26" s="758">
        <v>5292.4337353800001</v>
      </c>
      <c r="F26" s="758">
        <v>136.32732006999998</v>
      </c>
      <c r="G26" s="758">
        <v>1132.7314242999998</v>
      </c>
      <c r="H26" s="758">
        <v>81.888894390000004</v>
      </c>
      <c r="I26" s="758">
        <v>58.678572090000003</v>
      </c>
      <c r="J26" s="758">
        <v>73.793596620000002</v>
      </c>
      <c r="K26" s="758">
        <v>53.789499530000001</v>
      </c>
      <c r="L26" s="758">
        <v>47.71525054</v>
      </c>
      <c r="M26" s="758">
        <v>5.1280138099999997</v>
      </c>
      <c r="N26" s="758">
        <v>40.801337439999998</v>
      </c>
      <c r="O26" s="758">
        <v>6.0742489900000001</v>
      </c>
      <c r="P26" s="758">
        <v>4.3013434000000004</v>
      </c>
      <c r="Q26" s="758">
        <v>5.1510847100000001</v>
      </c>
      <c r="R26" s="760">
        <v>5.3970239999999996E-2</v>
      </c>
      <c r="S26" s="760">
        <v>12.719186140000001</v>
      </c>
      <c r="T26" s="758">
        <v>10876.79346243</v>
      </c>
      <c r="U26" s="758">
        <v>10713.75514207</v>
      </c>
      <c r="V26" s="758">
        <v>218.26393228999999</v>
      </c>
      <c r="W26" s="758">
        <v>2450.9232876199999</v>
      </c>
      <c r="X26" s="758">
        <v>163.03831940000001</v>
      </c>
      <c r="Y26" s="758">
        <v>112.6408452</v>
      </c>
      <c r="Z26" s="758">
        <v>123.49907157</v>
      </c>
      <c r="AA26" s="758">
        <v>123.13658835</v>
      </c>
      <c r="AB26" s="758">
        <v>104.55525901999999</v>
      </c>
      <c r="AC26" s="758">
        <v>8.6190131599999997</v>
      </c>
      <c r="AD26" s="758">
        <v>93.04665971</v>
      </c>
      <c r="AE26" s="758">
        <v>18.581329329999999</v>
      </c>
      <c r="AF26" s="758">
        <v>9.0585628599999986</v>
      </c>
      <c r="AG26" s="758">
        <v>11.089174</v>
      </c>
      <c r="AH26" s="760">
        <v>0.59067685999999997</v>
      </c>
      <c r="AI26" s="760">
        <v>28.944857969999997</v>
      </c>
      <c r="AJ26" s="758">
        <v>13249.183273889999</v>
      </c>
      <c r="AK26" s="758">
        <v>12981.22284083</v>
      </c>
      <c r="AL26" s="758">
        <v>580.62048588000005</v>
      </c>
      <c r="AM26" s="758">
        <v>3438.5497896100005</v>
      </c>
      <c r="AN26" s="758">
        <v>267.96043318</v>
      </c>
      <c r="AO26" s="758">
        <v>184.15048318999999</v>
      </c>
      <c r="AP26" s="758">
        <v>201.02784994999999</v>
      </c>
      <c r="AQ26" s="758">
        <v>186.32520174999999</v>
      </c>
      <c r="AR26" s="758">
        <v>149.25837681000002</v>
      </c>
      <c r="AS26" s="758">
        <v>24.84862248</v>
      </c>
      <c r="AT26" s="758">
        <v>135.34943321</v>
      </c>
      <c r="AU26" s="758">
        <v>37.066824939999997</v>
      </c>
      <c r="AV26" s="758">
        <v>21.521364890000001</v>
      </c>
      <c r="AW26" s="758">
        <v>24.288601019999998</v>
      </c>
      <c r="AX26" s="760">
        <v>0.84699245999999995</v>
      </c>
      <c r="AY26" s="760">
        <v>47.565031439999998</v>
      </c>
      <c r="AZ26" s="758">
        <v>15906.524420299998</v>
      </c>
      <c r="BA26" s="758">
        <v>15554.13155767</v>
      </c>
      <c r="BB26" s="758">
        <v>821.53223091999996</v>
      </c>
      <c r="BC26" s="758">
        <v>4566.9215195299994</v>
      </c>
      <c r="BD26" s="758">
        <v>352.39286183999997</v>
      </c>
      <c r="BE26" s="758">
        <v>229.27603947999998</v>
      </c>
      <c r="BF26" s="758">
        <v>241.39389368000002</v>
      </c>
      <c r="BG26" s="758">
        <v>221.05011442</v>
      </c>
      <c r="BH26" s="758">
        <v>170.27549508000001</v>
      </c>
      <c r="BI26" s="758">
        <v>27.827822690000001</v>
      </c>
      <c r="BJ26" s="758">
        <v>147.49864438999998</v>
      </c>
      <c r="BK26" s="758">
        <v>50.774619340000001</v>
      </c>
      <c r="BL26" s="758">
        <v>28.743795840000001</v>
      </c>
      <c r="BM26" s="758">
        <v>30.70813163</v>
      </c>
      <c r="BN26" s="760">
        <v>0.79994967000000006</v>
      </c>
      <c r="BO26" s="760">
        <v>70.340385260000005</v>
      </c>
    </row>
    <row r="27" spans="2:67" ht="38.25" customHeight="1">
      <c r="B27" s="752"/>
      <c r="C27" s="757" t="s">
        <v>699</v>
      </c>
      <c r="D27" s="758">
        <v>10492.38121116</v>
      </c>
      <c r="E27" s="758">
        <v>10269.233223480001</v>
      </c>
      <c r="F27" s="758">
        <v>429.49125633999995</v>
      </c>
      <c r="G27" s="758">
        <v>1955.86085499</v>
      </c>
      <c r="H27" s="758">
        <v>223.14798912000001</v>
      </c>
      <c r="I27" s="758">
        <v>110.36726829999999</v>
      </c>
      <c r="J27" s="758">
        <v>124.19699476999999</v>
      </c>
      <c r="K27" s="758">
        <v>201.29164750000001</v>
      </c>
      <c r="L27" s="758">
        <v>123.43311851999999</v>
      </c>
      <c r="M27" s="758">
        <v>37.102991530000004</v>
      </c>
      <c r="N27" s="758">
        <v>90.913906760000003</v>
      </c>
      <c r="O27" s="758">
        <v>77.858528980000003</v>
      </c>
      <c r="P27" s="758">
        <v>39.70187353</v>
      </c>
      <c r="Q27" s="758">
        <v>30.657261289999997</v>
      </c>
      <c r="R27" s="760">
        <v>0</v>
      </c>
      <c r="S27" s="760">
        <v>45.166624640000002</v>
      </c>
      <c r="T27" s="758">
        <v>12353.561602200001</v>
      </c>
      <c r="U27" s="758">
        <v>12063.14786313</v>
      </c>
      <c r="V27" s="758">
        <v>443.89988482999996</v>
      </c>
      <c r="W27" s="758">
        <v>3474.7732050500003</v>
      </c>
      <c r="X27" s="758">
        <v>290.41373861</v>
      </c>
      <c r="Y27" s="758">
        <v>194.08755309</v>
      </c>
      <c r="Z27" s="758">
        <v>169.98003096000002</v>
      </c>
      <c r="AA27" s="758">
        <v>287.24858610000001</v>
      </c>
      <c r="AB27" s="758">
        <v>188.39073640000001</v>
      </c>
      <c r="AC27" s="758">
        <v>40.215297499999998</v>
      </c>
      <c r="AD27" s="758">
        <v>152.00944372000001</v>
      </c>
      <c r="AE27" s="758">
        <v>98.857849700000003</v>
      </c>
      <c r="AF27" s="758">
        <v>61.756636270000001</v>
      </c>
      <c r="AG27" s="758">
        <v>44.288548110000001</v>
      </c>
      <c r="AH27" s="760">
        <v>44.893045999999998</v>
      </c>
      <c r="AI27" s="760">
        <v>30.83720005</v>
      </c>
      <c r="AJ27" s="758">
        <v>30019.468524039999</v>
      </c>
      <c r="AK27" s="758">
        <v>29337.950681130002</v>
      </c>
      <c r="AL27" s="758">
        <v>2648.3263977800002</v>
      </c>
      <c r="AM27" s="758">
        <v>10784.85008697</v>
      </c>
      <c r="AN27" s="758">
        <v>681.51784391000001</v>
      </c>
      <c r="AO27" s="758">
        <v>477.4831843</v>
      </c>
      <c r="AP27" s="758">
        <v>496.65579774999998</v>
      </c>
      <c r="AQ27" s="758">
        <v>737.21938799999998</v>
      </c>
      <c r="AR27" s="758">
        <v>512.45272594000005</v>
      </c>
      <c r="AS27" s="758">
        <v>157.02087628999999</v>
      </c>
      <c r="AT27" s="758">
        <v>446.36645970999996</v>
      </c>
      <c r="AU27" s="758">
        <v>224.76666206000002</v>
      </c>
      <c r="AV27" s="758">
        <v>146.34020554</v>
      </c>
      <c r="AW27" s="758">
        <v>147.57614534999999</v>
      </c>
      <c r="AX27" s="760">
        <v>217.10588899999999</v>
      </c>
      <c r="AY27" s="760">
        <v>87.434333120000005</v>
      </c>
      <c r="AZ27" s="758">
        <v>29856.15509303</v>
      </c>
      <c r="BA27" s="758">
        <v>29183.241121799998</v>
      </c>
      <c r="BB27" s="758">
        <v>2897.2112988600002</v>
      </c>
      <c r="BC27" s="758">
        <v>12038.832285799999</v>
      </c>
      <c r="BD27" s="758">
        <v>672.91397323000001</v>
      </c>
      <c r="BE27" s="758">
        <v>472.59718054000001</v>
      </c>
      <c r="BF27" s="758">
        <v>436.08509294999999</v>
      </c>
      <c r="BG27" s="758">
        <v>784.07275261000007</v>
      </c>
      <c r="BH27" s="758">
        <v>579.51870592</v>
      </c>
      <c r="BI27" s="758">
        <v>169.21609369000001</v>
      </c>
      <c r="BJ27" s="758">
        <v>498.32379276999995</v>
      </c>
      <c r="BK27" s="758">
        <v>204.55404669000001</v>
      </c>
      <c r="BL27" s="758">
        <v>127.15451915999999</v>
      </c>
      <c r="BM27" s="758">
        <v>108.59363815</v>
      </c>
      <c r="BN27" s="760">
        <v>249.14352299999999</v>
      </c>
      <c r="BO27" s="760">
        <v>80.072122579999998</v>
      </c>
    </row>
    <row r="28" spans="2:67" ht="38.25" customHeight="1">
      <c r="B28" s="752"/>
      <c r="C28" s="757" t="s">
        <v>700</v>
      </c>
      <c r="D28" s="758">
        <v>5181.7811041800005</v>
      </c>
      <c r="E28" s="758">
        <v>5033.05515036</v>
      </c>
      <c r="F28" s="758">
        <v>255.75058956000001</v>
      </c>
      <c r="G28" s="758">
        <v>1201.9695378699998</v>
      </c>
      <c r="H28" s="758">
        <v>148.72595377000002</v>
      </c>
      <c r="I28" s="758">
        <v>53.752486149999996</v>
      </c>
      <c r="J28" s="758">
        <v>110.77243584</v>
      </c>
      <c r="K28" s="758">
        <v>125.29038145</v>
      </c>
      <c r="L28" s="758">
        <v>80.626121260000005</v>
      </c>
      <c r="M28" s="758">
        <v>28.310579520000001</v>
      </c>
      <c r="N28" s="758">
        <v>65.39661452</v>
      </c>
      <c r="O28" s="758">
        <v>44.66426019</v>
      </c>
      <c r="P28" s="758">
        <v>15.487201279999999</v>
      </c>
      <c r="Q28" s="758">
        <v>26.154653360000001</v>
      </c>
      <c r="R28" s="760">
        <v>0</v>
      </c>
      <c r="S28" s="760">
        <v>42.843103399999997</v>
      </c>
      <c r="T28" s="758">
        <v>6816.9247350000005</v>
      </c>
      <c r="U28" s="758">
        <v>6610.0314615900015</v>
      </c>
      <c r="V28" s="758">
        <v>288.90229058999995</v>
      </c>
      <c r="W28" s="758">
        <v>2050.21287269</v>
      </c>
      <c r="X28" s="758">
        <v>206.89327413000001</v>
      </c>
      <c r="Y28" s="758">
        <v>131.59060674</v>
      </c>
      <c r="Z28" s="758">
        <v>150.56993355</v>
      </c>
      <c r="AA28" s="758">
        <v>170.29576791999997</v>
      </c>
      <c r="AB28" s="758">
        <v>112.82708698</v>
      </c>
      <c r="AC28" s="758">
        <v>29.526043809999997</v>
      </c>
      <c r="AD28" s="758">
        <v>95.676899480000003</v>
      </c>
      <c r="AE28" s="758">
        <v>57.468680939999999</v>
      </c>
      <c r="AF28" s="758">
        <v>33.409429440000004</v>
      </c>
      <c r="AG28" s="758">
        <v>34.8474334</v>
      </c>
      <c r="AH28" s="760">
        <v>41.603682999999997</v>
      </c>
      <c r="AI28" s="760">
        <v>25.168409059999998</v>
      </c>
      <c r="AJ28" s="758">
        <v>22962.60722192</v>
      </c>
      <c r="AK28" s="758">
        <v>22444.757963869997</v>
      </c>
      <c r="AL28" s="758">
        <v>2387.03765686</v>
      </c>
      <c r="AM28" s="758">
        <v>8756.3161037999998</v>
      </c>
      <c r="AN28" s="758">
        <v>517.84925583999996</v>
      </c>
      <c r="AO28" s="758">
        <v>377.64935980000001</v>
      </c>
      <c r="AP28" s="758">
        <v>404.12276099000002</v>
      </c>
      <c r="AQ28" s="758">
        <v>578.02621651999993</v>
      </c>
      <c r="AR28" s="758">
        <v>413.65811023000003</v>
      </c>
      <c r="AS28" s="758">
        <v>138.65370308000001</v>
      </c>
      <c r="AT28" s="758">
        <v>367.35435675000002</v>
      </c>
      <c r="AU28" s="758">
        <v>164.36810628999999</v>
      </c>
      <c r="AV28" s="758">
        <v>108.93880868000001</v>
      </c>
      <c r="AW28" s="758">
        <v>122.02546304000001</v>
      </c>
      <c r="AX28" s="760">
        <v>205.73699400000001</v>
      </c>
      <c r="AY28" s="760">
        <v>71.891519099999996</v>
      </c>
      <c r="AZ28" s="758">
        <v>23211.37138556</v>
      </c>
      <c r="BA28" s="758">
        <v>22707.494141720003</v>
      </c>
      <c r="BB28" s="758">
        <v>2514.85070167</v>
      </c>
      <c r="BC28" s="758">
        <v>9946.820222620001</v>
      </c>
      <c r="BD28" s="758">
        <v>503.87724367000004</v>
      </c>
      <c r="BE28" s="758">
        <v>356.32150608000001</v>
      </c>
      <c r="BF28" s="758">
        <v>339.80917105999998</v>
      </c>
      <c r="BG28" s="758">
        <v>622.77749152000001</v>
      </c>
      <c r="BH28" s="758">
        <v>478.00989783999995</v>
      </c>
      <c r="BI28" s="758">
        <v>142.99484859</v>
      </c>
      <c r="BJ28" s="758">
        <v>421.29750945000001</v>
      </c>
      <c r="BK28" s="758">
        <v>144.76759368</v>
      </c>
      <c r="BL28" s="758">
        <v>88.307968989999992</v>
      </c>
      <c r="BM28" s="758">
        <v>85.119016779999995</v>
      </c>
      <c r="BN28" s="760">
        <v>232.83920699999999</v>
      </c>
      <c r="BO28" s="760">
        <v>71.07343917</v>
      </c>
    </row>
    <row r="29" spans="2:67" ht="38.25" customHeight="1" thickBot="1">
      <c r="B29" s="752"/>
      <c r="C29" s="761" t="s">
        <v>701</v>
      </c>
      <c r="D29" s="762">
        <v>4873.40734866</v>
      </c>
      <c r="E29" s="762">
        <v>4743.5534741000001</v>
      </c>
      <c r="F29" s="762">
        <v>389.23311360000002</v>
      </c>
      <c r="G29" s="762">
        <v>1087.61040845</v>
      </c>
      <c r="H29" s="762">
        <v>129.85387369</v>
      </c>
      <c r="I29" s="762">
        <v>66.428274500000001</v>
      </c>
      <c r="J29" s="762">
        <v>71.453825649999999</v>
      </c>
      <c r="K29" s="762">
        <v>115.11930329</v>
      </c>
      <c r="L29" s="762">
        <v>80.61329705</v>
      </c>
      <c r="M29" s="762">
        <v>34.970185229999998</v>
      </c>
      <c r="N29" s="762">
        <v>67.871974730000005</v>
      </c>
      <c r="O29" s="762">
        <v>34.506006240000005</v>
      </c>
      <c r="P29" s="762">
        <v>16.856977280000002</v>
      </c>
      <c r="Q29" s="762">
        <v>16.748970270000001</v>
      </c>
      <c r="R29" s="764">
        <v>0</v>
      </c>
      <c r="S29" s="764">
        <v>34.216878170000001</v>
      </c>
      <c r="T29" s="762">
        <v>5221.7663513400003</v>
      </c>
      <c r="U29" s="762">
        <v>5059.99283535</v>
      </c>
      <c r="V29" s="762">
        <v>357.26430286999999</v>
      </c>
      <c r="W29" s="762">
        <v>1762.5892460999999</v>
      </c>
      <c r="X29" s="762">
        <v>161.77351719999999</v>
      </c>
      <c r="Y29" s="762">
        <v>120.07224339</v>
      </c>
      <c r="Z29" s="762">
        <v>96.665303010000002</v>
      </c>
      <c r="AA29" s="762">
        <v>150.68546984</v>
      </c>
      <c r="AB29" s="762">
        <v>110.70589340000001</v>
      </c>
      <c r="AC29" s="762">
        <v>34.283461860000003</v>
      </c>
      <c r="AD29" s="762">
        <v>98.326284680000001</v>
      </c>
      <c r="AE29" s="762">
        <v>39.979576439999995</v>
      </c>
      <c r="AF29" s="762">
        <v>29.426327090000001</v>
      </c>
      <c r="AG29" s="762">
        <v>20.886552859999998</v>
      </c>
      <c r="AH29" s="764">
        <v>0.70486899999999997</v>
      </c>
      <c r="AI29" s="764">
        <v>15.79295389</v>
      </c>
      <c r="AJ29" s="762">
        <v>14242.059768680001</v>
      </c>
      <c r="AK29" s="762">
        <v>13850.421593719999</v>
      </c>
      <c r="AL29" s="762">
        <v>1611.97545016</v>
      </c>
      <c r="AM29" s="762">
        <v>5527.6119808699996</v>
      </c>
      <c r="AN29" s="762">
        <v>391.63817397000003</v>
      </c>
      <c r="AO29" s="762">
        <v>313.20463393</v>
      </c>
      <c r="AP29" s="762">
        <v>301.3403361</v>
      </c>
      <c r="AQ29" s="762">
        <v>424.39003193999997</v>
      </c>
      <c r="AR29" s="762">
        <v>321.33771882999997</v>
      </c>
      <c r="AS29" s="762">
        <v>109.01422487000001</v>
      </c>
      <c r="AT29" s="762">
        <v>289.85126944000001</v>
      </c>
      <c r="AU29" s="762">
        <v>103.05231311</v>
      </c>
      <c r="AV29" s="762">
        <v>81.221792390000005</v>
      </c>
      <c r="AW29" s="762">
        <v>75.738552799999994</v>
      </c>
      <c r="AX29" s="764">
        <v>8.1855290000000007</v>
      </c>
      <c r="AY29" s="764">
        <v>51.210158280000002</v>
      </c>
      <c r="AZ29" s="762">
        <v>14999.935053849998</v>
      </c>
      <c r="BA29" s="762">
        <v>14642.3154791</v>
      </c>
      <c r="BB29" s="762">
        <v>1869.5120323900001</v>
      </c>
      <c r="BC29" s="762">
        <v>6244.68900235</v>
      </c>
      <c r="BD29" s="762">
        <v>357.61957645000001</v>
      </c>
      <c r="BE29" s="762">
        <v>285.28110629000003</v>
      </c>
      <c r="BF29" s="762">
        <v>240.44317187000001</v>
      </c>
      <c r="BG29" s="762">
        <v>458.37803744000001</v>
      </c>
      <c r="BH29" s="762">
        <v>377.17240322000004</v>
      </c>
      <c r="BI29" s="762">
        <v>119.81339058</v>
      </c>
      <c r="BJ29" s="762">
        <v>333.2525905</v>
      </c>
      <c r="BK29" s="762">
        <v>81.205634219999993</v>
      </c>
      <c r="BL29" s="762">
        <v>61.001342009999995</v>
      </c>
      <c r="BM29" s="762">
        <v>46.41988636</v>
      </c>
      <c r="BN29" s="764">
        <v>4.0780690000000002</v>
      </c>
      <c r="BO29" s="764">
        <v>38.493524579999999</v>
      </c>
    </row>
    <row r="30" spans="2:67" ht="34.9" customHeight="1">
      <c r="C30" s="765"/>
    </row>
    <row r="31" spans="2:67" ht="7.15" customHeight="1" thickBot="1"/>
    <row r="32" spans="2:67" ht="26.25" customHeight="1" thickBot="1">
      <c r="D32" s="1025" t="s">
        <v>12</v>
      </c>
      <c r="E32" s="1026"/>
      <c r="F32" s="1026"/>
      <c r="G32" s="1026"/>
      <c r="H32" s="1026"/>
      <c r="I32" s="1026"/>
      <c r="J32" s="1026"/>
      <c r="K32" s="1026"/>
      <c r="L32" s="1027"/>
      <c r="M32" s="1027"/>
      <c r="N32" s="1027"/>
      <c r="O32" s="1027"/>
      <c r="P32" s="1027"/>
      <c r="Q32" s="1027"/>
      <c r="R32" s="1027"/>
      <c r="S32" s="1028"/>
      <c r="T32" s="1025" t="s">
        <v>13</v>
      </c>
      <c r="U32" s="1026"/>
      <c r="V32" s="1026"/>
      <c r="W32" s="1026"/>
      <c r="X32" s="1026"/>
      <c r="Y32" s="1026"/>
      <c r="Z32" s="1026"/>
      <c r="AA32" s="1026"/>
      <c r="AB32" s="1027"/>
      <c r="AC32" s="1027"/>
      <c r="AD32" s="1027"/>
      <c r="AE32" s="1027"/>
      <c r="AF32" s="1027"/>
      <c r="AG32" s="1027"/>
      <c r="AH32" s="1027"/>
      <c r="AI32" s="1028"/>
      <c r="AJ32" s="1025" t="s">
        <v>14</v>
      </c>
      <c r="AK32" s="1026"/>
      <c r="AL32" s="1026"/>
      <c r="AM32" s="1026"/>
      <c r="AN32" s="1026"/>
      <c r="AO32" s="1026"/>
      <c r="AP32" s="1026"/>
      <c r="AQ32" s="1026"/>
      <c r="AR32" s="1027"/>
      <c r="AS32" s="1027"/>
      <c r="AT32" s="1027"/>
      <c r="AU32" s="1027"/>
      <c r="AV32" s="1027"/>
      <c r="AW32" s="1027"/>
      <c r="AX32" s="1027"/>
      <c r="AY32" s="1028"/>
      <c r="AZ32" s="1025" t="s">
        <v>15</v>
      </c>
      <c r="BA32" s="1026"/>
      <c r="BB32" s="1026"/>
      <c r="BC32" s="1026"/>
      <c r="BD32" s="1026"/>
      <c r="BE32" s="1026"/>
      <c r="BF32" s="1026"/>
      <c r="BG32" s="1026"/>
      <c r="BH32" s="1027"/>
      <c r="BI32" s="1027"/>
      <c r="BJ32" s="1027"/>
      <c r="BK32" s="1027"/>
      <c r="BL32" s="1027"/>
      <c r="BM32" s="1027"/>
      <c r="BN32" s="1027"/>
      <c r="BO32" s="1028"/>
    </row>
    <row r="33" spans="2:67" ht="76.900000000000006" customHeight="1">
      <c r="D33" s="1029" t="s">
        <v>368</v>
      </c>
      <c r="E33" s="1030"/>
      <c r="F33" s="1030"/>
      <c r="G33" s="1030"/>
      <c r="H33" s="1030"/>
      <c r="I33" s="1030"/>
      <c r="J33" s="1031"/>
      <c r="K33" s="1032" t="s">
        <v>688</v>
      </c>
      <c r="L33" s="1033"/>
      <c r="M33" s="1033"/>
      <c r="N33" s="1033"/>
      <c r="O33" s="1033"/>
      <c r="P33" s="1033"/>
      <c r="Q33" s="1034"/>
      <c r="R33" s="739" t="s">
        <v>689</v>
      </c>
      <c r="S33" s="739" t="s">
        <v>690</v>
      </c>
      <c r="T33" s="1029" t="s">
        <v>368</v>
      </c>
      <c r="U33" s="1030"/>
      <c r="V33" s="1030"/>
      <c r="W33" s="1030"/>
      <c r="X33" s="1030"/>
      <c r="Y33" s="1030"/>
      <c r="Z33" s="1031"/>
      <c r="AA33" s="1032" t="s">
        <v>688</v>
      </c>
      <c r="AB33" s="1033"/>
      <c r="AC33" s="1033"/>
      <c r="AD33" s="1033"/>
      <c r="AE33" s="1033"/>
      <c r="AF33" s="1033"/>
      <c r="AG33" s="1034"/>
      <c r="AH33" s="739" t="s">
        <v>689</v>
      </c>
      <c r="AI33" s="739" t="s">
        <v>690</v>
      </c>
      <c r="AJ33" s="1029" t="s">
        <v>368</v>
      </c>
      <c r="AK33" s="1030"/>
      <c r="AL33" s="1030"/>
      <c r="AM33" s="1030"/>
      <c r="AN33" s="1030"/>
      <c r="AO33" s="1030"/>
      <c r="AP33" s="1031"/>
      <c r="AQ33" s="1032" t="s">
        <v>688</v>
      </c>
      <c r="AR33" s="1033"/>
      <c r="AS33" s="1033"/>
      <c r="AT33" s="1033"/>
      <c r="AU33" s="1033"/>
      <c r="AV33" s="1033"/>
      <c r="AW33" s="1034"/>
      <c r="AX33" s="739" t="s">
        <v>689</v>
      </c>
      <c r="AY33" s="739" t="s">
        <v>690</v>
      </c>
      <c r="AZ33" s="1029" t="s">
        <v>368</v>
      </c>
      <c r="BA33" s="1030"/>
      <c r="BB33" s="1030"/>
      <c r="BC33" s="1030"/>
      <c r="BD33" s="1030"/>
      <c r="BE33" s="1030"/>
      <c r="BF33" s="1031"/>
      <c r="BG33" s="1032" t="s">
        <v>688</v>
      </c>
      <c r="BH33" s="1033"/>
      <c r="BI33" s="1033"/>
      <c r="BJ33" s="1033"/>
      <c r="BK33" s="1033"/>
      <c r="BL33" s="1033"/>
      <c r="BM33" s="1034"/>
      <c r="BN33" s="739" t="s">
        <v>689</v>
      </c>
      <c r="BO33" s="739" t="s">
        <v>690</v>
      </c>
    </row>
    <row r="34" spans="2:67" ht="28.15" customHeight="1">
      <c r="D34" s="740"/>
      <c r="E34" s="741" t="s">
        <v>670</v>
      </c>
      <c r="F34" s="742"/>
      <c r="G34" s="743"/>
      <c r="H34" s="1037" t="s">
        <v>671</v>
      </c>
      <c r="I34" s="1038"/>
      <c r="J34" s="1039"/>
      <c r="K34" s="744"/>
      <c r="L34" s="741" t="s">
        <v>670</v>
      </c>
      <c r="M34" s="742"/>
      <c r="N34" s="743"/>
      <c r="O34" s="1037" t="s">
        <v>671</v>
      </c>
      <c r="P34" s="1038"/>
      <c r="Q34" s="1038"/>
      <c r="R34" s="1035" t="s">
        <v>691</v>
      </c>
      <c r="S34" s="1035" t="s">
        <v>692</v>
      </c>
      <c r="T34" s="740"/>
      <c r="U34" s="741" t="s">
        <v>670</v>
      </c>
      <c r="V34" s="742"/>
      <c r="W34" s="743"/>
      <c r="X34" s="1037" t="s">
        <v>671</v>
      </c>
      <c r="Y34" s="1038"/>
      <c r="Z34" s="1039"/>
      <c r="AA34" s="744"/>
      <c r="AB34" s="741" t="s">
        <v>670</v>
      </c>
      <c r="AC34" s="742"/>
      <c r="AD34" s="743"/>
      <c r="AE34" s="1037" t="s">
        <v>671</v>
      </c>
      <c r="AF34" s="1038"/>
      <c r="AG34" s="1038"/>
      <c r="AH34" s="1035" t="s">
        <v>691</v>
      </c>
      <c r="AI34" s="1035" t="s">
        <v>692</v>
      </c>
      <c r="AJ34" s="740"/>
      <c r="AK34" s="741" t="s">
        <v>670</v>
      </c>
      <c r="AL34" s="742"/>
      <c r="AM34" s="743"/>
      <c r="AN34" s="1037" t="s">
        <v>671</v>
      </c>
      <c r="AO34" s="1038"/>
      <c r="AP34" s="1039"/>
      <c r="AQ34" s="744"/>
      <c r="AR34" s="741" t="s">
        <v>670</v>
      </c>
      <c r="AS34" s="742"/>
      <c r="AT34" s="743"/>
      <c r="AU34" s="1037" t="s">
        <v>671</v>
      </c>
      <c r="AV34" s="1038"/>
      <c r="AW34" s="1038"/>
      <c r="AX34" s="1035" t="s">
        <v>691</v>
      </c>
      <c r="AY34" s="1035" t="s">
        <v>692</v>
      </c>
      <c r="AZ34" s="740"/>
      <c r="BA34" s="741" t="s">
        <v>670</v>
      </c>
      <c r="BB34" s="742"/>
      <c r="BC34" s="743"/>
      <c r="BD34" s="1037" t="s">
        <v>671</v>
      </c>
      <c r="BE34" s="1038"/>
      <c r="BF34" s="1039"/>
      <c r="BG34" s="744"/>
      <c r="BH34" s="741" t="s">
        <v>670</v>
      </c>
      <c r="BI34" s="742"/>
      <c r="BJ34" s="743"/>
      <c r="BK34" s="1037" t="s">
        <v>671</v>
      </c>
      <c r="BL34" s="1038"/>
      <c r="BM34" s="1038"/>
      <c r="BN34" s="1035" t="s">
        <v>691</v>
      </c>
      <c r="BO34" s="1035" t="s">
        <v>692</v>
      </c>
    </row>
    <row r="35" spans="2:67" ht="159.6" customHeight="1" thickBot="1">
      <c r="C35" s="745" t="s">
        <v>296</v>
      </c>
      <c r="D35" s="746"/>
      <c r="E35" s="747"/>
      <c r="F35" s="748" t="s">
        <v>693</v>
      </c>
      <c r="G35" s="748" t="s">
        <v>694</v>
      </c>
      <c r="H35" s="747"/>
      <c r="I35" s="749" t="s">
        <v>693</v>
      </c>
      <c r="J35" s="750" t="s">
        <v>695</v>
      </c>
      <c r="K35" s="747"/>
      <c r="L35" s="747"/>
      <c r="M35" s="748" t="s">
        <v>693</v>
      </c>
      <c r="N35" s="748" t="s">
        <v>694</v>
      </c>
      <c r="O35" s="747"/>
      <c r="P35" s="749" t="s">
        <v>693</v>
      </c>
      <c r="Q35" s="751" t="s">
        <v>695</v>
      </c>
      <c r="R35" s="1036"/>
      <c r="S35" s="1036"/>
      <c r="T35" s="746"/>
      <c r="U35" s="747"/>
      <c r="V35" s="748" t="s">
        <v>693</v>
      </c>
      <c r="W35" s="748" t="s">
        <v>694</v>
      </c>
      <c r="X35" s="747"/>
      <c r="Y35" s="749" t="s">
        <v>693</v>
      </c>
      <c r="Z35" s="750" t="s">
        <v>695</v>
      </c>
      <c r="AA35" s="747"/>
      <c r="AB35" s="747"/>
      <c r="AC35" s="748" t="s">
        <v>693</v>
      </c>
      <c r="AD35" s="748" t="s">
        <v>694</v>
      </c>
      <c r="AE35" s="747"/>
      <c r="AF35" s="749" t="s">
        <v>693</v>
      </c>
      <c r="AG35" s="751" t="s">
        <v>695</v>
      </c>
      <c r="AH35" s="1036"/>
      <c r="AI35" s="1036"/>
      <c r="AJ35" s="746"/>
      <c r="AK35" s="747"/>
      <c r="AL35" s="748" t="s">
        <v>693</v>
      </c>
      <c r="AM35" s="748" t="s">
        <v>694</v>
      </c>
      <c r="AN35" s="747"/>
      <c r="AO35" s="749" t="s">
        <v>693</v>
      </c>
      <c r="AP35" s="750" t="s">
        <v>695</v>
      </c>
      <c r="AQ35" s="747"/>
      <c r="AR35" s="747"/>
      <c r="AS35" s="748" t="s">
        <v>693</v>
      </c>
      <c r="AT35" s="748" t="s">
        <v>694</v>
      </c>
      <c r="AU35" s="747"/>
      <c r="AV35" s="749" t="s">
        <v>693</v>
      </c>
      <c r="AW35" s="751" t="s">
        <v>695</v>
      </c>
      <c r="AX35" s="1036"/>
      <c r="AY35" s="1036"/>
      <c r="AZ35" s="746"/>
      <c r="BA35" s="747"/>
      <c r="BB35" s="748" t="s">
        <v>693</v>
      </c>
      <c r="BC35" s="748" t="s">
        <v>694</v>
      </c>
      <c r="BD35" s="747"/>
      <c r="BE35" s="749" t="s">
        <v>693</v>
      </c>
      <c r="BF35" s="750" t="s">
        <v>695</v>
      </c>
      <c r="BG35" s="747"/>
      <c r="BH35" s="747"/>
      <c r="BI35" s="748" t="s">
        <v>693</v>
      </c>
      <c r="BJ35" s="748" t="s">
        <v>694</v>
      </c>
      <c r="BK35" s="747"/>
      <c r="BL35" s="749" t="s">
        <v>693</v>
      </c>
      <c r="BM35" s="751" t="s">
        <v>695</v>
      </c>
      <c r="BN35" s="1036"/>
      <c r="BO35" s="1036"/>
    </row>
    <row r="36" spans="2:67" ht="38.25" customHeight="1">
      <c r="B36" s="752"/>
      <c r="C36" s="753" t="s">
        <v>703</v>
      </c>
      <c r="D36" s="754">
        <v>24732.508160189998</v>
      </c>
      <c r="E36" s="754">
        <v>24706.540098189998</v>
      </c>
      <c r="F36" s="754">
        <v>20.268113</v>
      </c>
      <c r="G36" s="754">
        <v>810.8458241699999</v>
      </c>
      <c r="H36" s="754">
        <v>25.968062</v>
      </c>
      <c r="I36" s="754">
        <v>4.5232229999999998</v>
      </c>
      <c r="J36" s="754">
        <v>23.751044</v>
      </c>
      <c r="K36" s="754">
        <v>64.347646909999995</v>
      </c>
      <c r="L36" s="754">
        <v>61.314669909999999</v>
      </c>
      <c r="M36" s="754">
        <v>0.82953600000000005</v>
      </c>
      <c r="N36" s="754">
        <v>10.274654079999999</v>
      </c>
      <c r="O36" s="754">
        <v>3.0329769999999998</v>
      </c>
      <c r="P36" s="754">
        <v>0.72699599999999998</v>
      </c>
      <c r="Q36" s="754">
        <v>2.721698</v>
      </c>
      <c r="R36" s="756">
        <v>21611.378290249999</v>
      </c>
      <c r="S36" s="756">
        <v>7.0610280000000003</v>
      </c>
      <c r="T36" s="754">
        <v>31961.067114240002</v>
      </c>
      <c r="U36" s="754">
        <v>31930.998133599998</v>
      </c>
      <c r="V36" s="754">
        <v>34.158522079999997</v>
      </c>
      <c r="W36" s="754">
        <v>2368.6619510199998</v>
      </c>
      <c r="X36" s="754">
        <v>30.068979640000002</v>
      </c>
      <c r="Y36" s="754">
        <v>8.7935700000000008</v>
      </c>
      <c r="Z36" s="754">
        <v>26.606765639999999</v>
      </c>
      <c r="AA36" s="754">
        <v>66.509382219999992</v>
      </c>
      <c r="AB36" s="754">
        <v>61.379259509999997</v>
      </c>
      <c r="AC36" s="754">
        <v>0.92548569999999997</v>
      </c>
      <c r="AD36" s="754">
        <v>20.58631389</v>
      </c>
      <c r="AE36" s="754">
        <v>5.1301227100000002</v>
      </c>
      <c r="AF36" s="754">
        <v>1.353486</v>
      </c>
      <c r="AG36" s="754">
        <v>4.4805407099999996</v>
      </c>
      <c r="AH36" s="756">
        <v>27710.126220540002</v>
      </c>
      <c r="AI36" s="756">
        <v>12.033785910000001</v>
      </c>
      <c r="AJ36" s="754">
        <v>36237.675604489996</v>
      </c>
      <c r="AK36" s="754">
        <v>36178.288078669997</v>
      </c>
      <c r="AL36" s="754">
        <v>42.09883155</v>
      </c>
      <c r="AM36" s="754">
        <v>2923.2862355500001</v>
      </c>
      <c r="AN36" s="754">
        <v>59.38752581</v>
      </c>
      <c r="AO36" s="754">
        <v>15.5172572</v>
      </c>
      <c r="AP36" s="754">
        <v>47.135225679999998</v>
      </c>
      <c r="AQ36" s="754">
        <v>80.203823970000002</v>
      </c>
      <c r="AR36" s="754">
        <v>68.322744139999998</v>
      </c>
      <c r="AS36" s="754">
        <v>1.1653445</v>
      </c>
      <c r="AT36" s="754">
        <v>24.16794977</v>
      </c>
      <c r="AU36" s="754">
        <v>11.881079830000001</v>
      </c>
      <c r="AV36" s="754">
        <v>2.2648491399999999</v>
      </c>
      <c r="AW36" s="754">
        <v>8.7395931099999995</v>
      </c>
      <c r="AX36" s="756">
        <v>31580.936579680001</v>
      </c>
      <c r="AY36" s="756">
        <v>28.205729359999999</v>
      </c>
      <c r="AZ36" s="754">
        <v>37626.595186179999</v>
      </c>
      <c r="BA36" s="754">
        <v>37526.399531210001</v>
      </c>
      <c r="BB36" s="754">
        <v>55.265539799999999</v>
      </c>
      <c r="BC36" s="754">
        <v>4144.3028724699998</v>
      </c>
      <c r="BD36" s="754">
        <v>100.19565476000001</v>
      </c>
      <c r="BE36" s="754">
        <v>18.923778070000001</v>
      </c>
      <c r="BF36" s="754">
        <v>67.905276489999991</v>
      </c>
      <c r="BG36" s="754">
        <v>94.148149610000004</v>
      </c>
      <c r="BH36" s="754">
        <v>72.514920290000006</v>
      </c>
      <c r="BI36" s="754">
        <v>1.17323614</v>
      </c>
      <c r="BJ36" s="754">
        <v>29.50954436</v>
      </c>
      <c r="BK36" s="754">
        <v>21.633229320000002</v>
      </c>
      <c r="BL36" s="754">
        <v>2.8491199799999998</v>
      </c>
      <c r="BM36" s="754">
        <v>12.976969710000001</v>
      </c>
      <c r="BN36" s="756">
        <v>32785.915105729997</v>
      </c>
      <c r="BO36" s="756">
        <v>34.727225350000005</v>
      </c>
    </row>
    <row r="37" spans="2:67" ht="38.25" customHeight="1">
      <c r="B37" s="752"/>
      <c r="C37" s="757" t="s">
        <v>697</v>
      </c>
      <c r="D37" s="758">
        <v>2405.9971446100008</v>
      </c>
      <c r="E37" s="758">
        <v>2396.0420206100007</v>
      </c>
      <c r="F37" s="766"/>
      <c r="G37" s="766"/>
      <c r="H37" s="758">
        <v>9.9551230000000004</v>
      </c>
      <c r="I37" s="766"/>
      <c r="J37" s="766"/>
      <c r="K37" s="758">
        <v>8.7198663399999994</v>
      </c>
      <c r="L37" s="758">
        <v>7.6826083399999998</v>
      </c>
      <c r="M37" s="766"/>
      <c r="N37" s="766"/>
      <c r="O37" s="758">
        <v>1.037258</v>
      </c>
      <c r="P37" s="766"/>
      <c r="Q37" s="766"/>
      <c r="R37" s="767"/>
      <c r="S37" s="760">
        <v>2.6453850000000001</v>
      </c>
      <c r="T37" s="758">
        <v>2521.2061053299999</v>
      </c>
      <c r="U37" s="758">
        <v>2513.6339383300001</v>
      </c>
      <c r="V37" s="766"/>
      <c r="W37" s="766"/>
      <c r="X37" s="758">
        <v>7.5721679999999996</v>
      </c>
      <c r="Y37" s="766"/>
      <c r="Z37" s="766"/>
      <c r="AA37" s="758">
        <v>5.0776829699999997</v>
      </c>
      <c r="AB37" s="758">
        <v>4.1410289699999998</v>
      </c>
      <c r="AC37" s="766"/>
      <c r="AD37" s="766"/>
      <c r="AE37" s="758">
        <v>0.93665399999999999</v>
      </c>
      <c r="AF37" s="766"/>
      <c r="AG37" s="766"/>
      <c r="AH37" s="767"/>
      <c r="AI37" s="760">
        <v>1.511868</v>
      </c>
      <c r="AJ37" s="758">
        <v>2896.1680814699998</v>
      </c>
      <c r="AK37" s="758">
        <v>2883.9596124699997</v>
      </c>
      <c r="AL37" s="766"/>
      <c r="AM37" s="766"/>
      <c r="AN37" s="758">
        <v>12.208468999999999</v>
      </c>
      <c r="AO37" s="766"/>
      <c r="AP37" s="766"/>
      <c r="AQ37" s="758">
        <v>6.6365097000000004</v>
      </c>
      <c r="AR37" s="758">
        <v>4.5264747000000005</v>
      </c>
      <c r="AS37" s="766"/>
      <c r="AT37" s="766"/>
      <c r="AU37" s="758">
        <v>2.1100349999999999</v>
      </c>
      <c r="AV37" s="766"/>
      <c r="AW37" s="766"/>
      <c r="AX37" s="767"/>
      <c r="AY37" s="760">
        <v>3.903384</v>
      </c>
      <c r="AZ37" s="758">
        <v>3079.0570146499999</v>
      </c>
      <c r="BA37" s="758">
        <v>3059.2633365199999</v>
      </c>
      <c r="BB37" s="766"/>
      <c r="BC37" s="766"/>
      <c r="BD37" s="758">
        <v>19.79367813</v>
      </c>
      <c r="BE37" s="766"/>
      <c r="BF37" s="766"/>
      <c r="BG37" s="758">
        <v>6.7997970599999995</v>
      </c>
      <c r="BH37" s="758">
        <v>3.7707902599999996</v>
      </c>
      <c r="BI37" s="766"/>
      <c r="BJ37" s="766"/>
      <c r="BK37" s="758">
        <v>3.0290067999999999</v>
      </c>
      <c r="BL37" s="766"/>
      <c r="BM37" s="766"/>
      <c r="BN37" s="767"/>
      <c r="BO37" s="760">
        <v>7.2286421299999999</v>
      </c>
    </row>
    <row r="38" spans="2:67" ht="38.25" customHeight="1">
      <c r="B38" s="752"/>
      <c r="C38" s="757" t="s">
        <v>698</v>
      </c>
      <c r="D38" s="758">
        <v>0</v>
      </c>
      <c r="E38" s="758">
        <v>0</v>
      </c>
      <c r="F38" s="766"/>
      <c r="G38" s="766"/>
      <c r="H38" s="758">
        <v>0</v>
      </c>
      <c r="I38" s="766"/>
      <c r="J38" s="766"/>
      <c r="K38" s="758">
        <v>0</v>
      </c>
      <c r="L38" s="758">
        <v>0</v>
      </c>
      <c r="M38" s="766"/>
      <c r="N38" s="766"/>
      <c r="O38" s="758">
        <v>0</v>
      </c>
      <c r="P38" s="766"/>
      <c r="Q38" s="766"/>
      <c r="R38" s="767"/>
      <c r="S38" s="760">
        <v>0</v>
      </c>
      <c r="T38" s="758">
        <v>0</v>
      </c>
      <c r="U38" s="758">
        <v>0</v>
      </c>
      <c r="V38" s="766"/>
      <c r="W38" s="766"/>
      <c r="X38" s="758">
        <v>0</v>
      </c>
      <c r="Y38" s="766"/>
      <c r="Z38" s="766"/>
      <c r="AA38" s="758">
        <v>0</v>
      </c>
      <c r="AB38" s="758">
        <v>0</v>
      </c>
      <c r="AC38" s="766"/>
      <c r="AD38" s="766"/>
      <c r="AE38" s="758">
        <v>0</v>
      </c>
      <c r="AF38" s="766"/>
      <c r="AG38" s="766"/>
      <c r="AH38" s="767"/>
      <c r="AI38" s="760">
        <v>0</v>
      </c>
      <c r="AJ38" s="758">
        <v>0</v>
      </c>
      <c r="AK38" s="758">
        <v>0</v>
      </c>
      <c r="AL38" s="766"/>
      <c r="AM38" s="766"/>
      <c r="AN38" s="758">
        <v>0</v>
      </c>
      <c r="AO38" s="766"/>
      <c r="AP38" s="766"/>
      <c r="AQ38" s="758">
        <v>0</v>
      </c>
      <c r="AR38" s="758">
        <v>0</v>
      </c>
      <c r="AS38" s="766"/>
      <c r="AT38" s="766"/>
      <c r="AU38" s="758">
        <v>0</v>
      </c>
      <c r="AV38" s="766"/>
      <c r="AW38" s="766"/>
      <c r="AX38" s="767"/>
      <c r="AY38" s="760">
        <v>0</v>
      </c>
      <c r="AZ38" s="758">
        <v>0</v>
      </c>
      <c r="BA38" s="758">
        <v>0</v>
      </c>
      <c r="BB38" s="766"/>
      <c r="BC38" s="766"/>
      <c r="BD38" s="758">
        <v>0</v>
      </c>
      <c r="BE38" s="766"/>
      <c r="BF38" s="766"/>
      <c r="BG38" s="758">
        <v>0</v>
      </c>
      <c r="BH38" s="758">
        <v>0</v>
      </c>
      <c r="BI38" s="766"/>
      <c r="BJ38" s="766"/>
      <c r="BK38" s="758">
        <v>0</v>
      </c>
      <c r="BL38" s="766"/>
      <c r="BM38" s="766"/>
      <c r="BN38" s="767"/>
      <c r="BO38" s="760">
        <v>0</v>
      </c>
    </row>
    <row r="39" spans="2:67" ht="38.25" customHeight="1">
      <c r="B39" s="752"/>
      <c r="C39" s="757" t="s">
        <v>699</v>
      </c>
      <c r="D39" s="758">
        <v>22227.990897569998</v>
      </c>
      <c r="E39" s="758">
        <v>22212.03713257</v>
      </c>
      <c r="F39" s="758">
        <v>19.895648999999999</v>
      </c>
      <c r="G39" s="758">
        <v>651.80740716999992</v>
      </c>
      <c r="H39" s="758">
        <v>15.953764</v>
      </c>
      <c r="I39" s="758">
        <v>4.1092089999999999</v>
      </c>
      <c r="J39" s="758">
        <v>14.792491</v>
      </c>
      <c r="K39" s="758">
        <v>55.404229569999998</v>
      </c>
      <c r="L39" s="758">
        <v>53.413905569999997</v>
      </c>
      <c r="M39" s="758">
        <v>0.81799699999999997</v>
      </c>
      <c r="N39" s="758">
        <v>8.6598090800000005</v>
      </c>
      <c r="O39" s="758">
        <v>1.990324</v>
      </c>
      <c r="P39" s="758">
        <v>0.67288800000000004</v>
      </c>
      <c r="Q39" s="758">
        <v>1.8188260000000001</v>
      </c>
      <c r="R39" s="760">
        <v>19201.300712759999</v>
      </c>
      <c r="S39" s="760">
        <v>4.4049379999999996</v>
      </c>
      <c r="T39" s="758">
        <v>29322.81496091</v>
      </c>
      <c r="U39" s="758">
        <v>29300.336598270002</v>
      </c>
      <c r="V39" s="758">
        <v>33.358222079999997</v>
      </c>
      <c r="W39" s="758">
        <v>2103.6486621600002</v>
      </c>
      <c r="X39" s="758">
        <v>22.47836264</v>
      </c>
      <c r="Y39" s="758">
        <v>8.1609700000000007</v>
      </c>
      <c r="Z39" s="758">
        <v>20.256113640000002</v>
      </c>
      <c r="AA39" s="758">
        <v>61.303028259999998</v>
      </c>
      <c r="AB39" s="758">
        <v>57.111549549999999</v>
      </c>
      <c r="AC39" s="758">
        <v>0.90343669999999998</v>
      </c>
      <c r="AD39" s="758">
        <v>18.98366536</v>
      </c>
      <c r="AE39" s="758">
        <v>4.1914787100000002</v>
      </c>
      <c r="AF39" s="758">
        <v>1.2730509999999999</v>
      </c>
      <c r="AG39" s="758">
        <v>3.7702797100000001</v>
      </c>
      <c r="AH39" s="760">
        <v>25161.227029549998</v>
      </c>
      <c r="AI39" s="760">
        <v>10.521917910000001</v>
      </c>
      <c r="AJ39" s="758">
        <v>33216.55991484</v>
      </c>
      <c r="AK39" s="758">
        <v>33169.420754029998</v>
      </c>
      <c r="AL39" s="758">
        <v>40.932426549999995</v>
      </c>
      <c r="AM39" s="758">
        <v>2611.35080217</v>
      </c>
      <c r="AN39" s="758">
        <v>47.13916081</v>
      </c>
      <c r="AO39" s="758">
        <v>14.167023199999999</v>
      </c>
      <c r="AP39" s="758">
        <v>37.710426679999998</v>
      </c>
      <c r="AQ39" s="758">
        <v>73.415406939999997</v>
      </c>
      <c r="AR39" s="758">
        <v>63.64911111</v>
      </c>
      <c r="AS39" s="758">
        <v>1.1392644999999999</v>
      </c>
      <c r="AT39" s="758">
        <v>22.255981139999999</v>
      </c>
      <c r="AU39" s="758">
        <v>9.7662958300000007</v>
      </c>
      <c r="AV39" s="758">
        <v>2.0717941399999997</v>
      </c>
      <c r="AW39" s="758">
        <v>7.17839911</v>
      </c>
      <c r="AX39" s="760">
        <v>28671.441110110001</v>
      </c>
      <c r="AY39" s="760">
        <v>24.286898359999999</v>
      </c>
      <c r="AZ39" s="758">
        <v>34414.364160019999</v>
      </c>
      <c r="BA39" s="758">
        <v>34334.070499369998</v>
      </c>
      <c r="BB39" s="758">
        <v>54.131985799999995</v>
      </c>
      <c r="BC39" s="758">
        <v>3801.2105316100005</v>
      </c>
      <c r="BD39" s="758">
        <v>80.293660629999991</v>
      </c>
      <c r="BE39" s="758">
        <v>17.317345070000002</v>
      </c>
      <c r="BF39" s="758">
        <v>56.054043360000001</v>
      </c>
      <c r="BG39" s="758">
        <v>87.163632450000009</v>
      </c>
      <c r="BH39" s="758">
        <v>68.581054930000008</v>
      </c>
      <c r="BI39" s="758">
        <v>1.1580031399999999</v>
      </c>
      <c r="BJ39" s="758">
        <v>27.989632489999998</v>
      </c>
      <c r="BK39" s="758">
        <v>18.582577520000001</v>
      </c>
      <c r="BL39" s="758">
        <v>2.5619479799999998</v>
      </c>
      <c r="BM39" s="758">
        <v>11.63161691</v>
      </c>
      <c r="BN39" s="760">
        <v>29697.931728069998</v>
      </c>
      <c r="BO39" s="760">
        <v>27.41133722</v>
      </c>
    </row>
    <row r="40" spans="2:67" ht="38.25" customHeight="1">
      <c r="B40" s="752"/>
      <c r="C40" s="757" t="s">
        <v>700</v>
      </c>
      <c r="D40" s="758">
        <v>12835.02644822</v>
      </c>
      <c r="E40" s="758">
        <v>12819.87723122</v>
      </c>
      <c r="F40" s="766"/>
      <c r="G40" s="766"/>
      <c r="H40" s="758">
        <v>15.149217</v>
      </c>
      <c r="I40" s="766"/>
      <c r="J40" s="766"/>
      <c r="K40" s="758">
        <v>43.961007649999999</v>
      </c>
      <c r="L40" s="758">
        <v>42.045089650000001</v>
      </c>
      <c r="M40" s="766"/>
      <c r="N40" s="766"/>
      <c r="O40" s="758">
        <v>1.915918</v>
      </c>
      <c r="P40" s="766"/>
      <c r="Q40" s="766"/>
      <c r="R40" s="767"/>
      <c r="S40" s="760">
        <v>4.2784300000000002</v>
      </c>
      <c r="T40" s="758">
        <v>17244.345843290001</v>
      </c>
      <c r="U40" s="758">
        <v>17223.173707229998</v>
      </c>
      <c r="V40" s="766"/>
      <c r="W40" s="766"/>
      <c r="X40" s="758">
        <v>21.17213606</v>
      </c>
      <c r="Y40" s="766"/>
      <c r="Z40" s="766"/>
      <c r="AA40" s="758">
        <v>43.656190180000003</v>
      </c>
      <c r="AB40" s="758">
        <v>39.80454022</v>
      </c>
      <c r="AC40" s="766"/>
      <c r="AD40" s="766"/>
      <c r="AE40" s="758">
        <v>3.85164996</v>
      </c>
      <c r="AF40" s="766"/>
      <c r="AG40" s="766"/>
      <c r="AH40" s="767"/>
      <c r="AI40" s="760">
        <v>9.5892502300000011</v>
      </c>
      <c r="AJ40" s="758">
        <v>20091.34518063</v>
      </c>
      <c r="AK40" s="758">
        <v>20048.942484849998</v>
      </c>
      <c r="AL40" s="766"/>
      <c r="AM40" s="766"/>
      <c r="AN40" s="758">
        <v>42.402695780000002</v>
      </c>
      <c r="AO40" s="766"/>
      <c r="AP40" s="766"/>
      <c r="AQ40" s="758">
        <v>53.872731399999999</v>
      </c>
      <c r="AR40" s="758">
        <v>44.95726561</v>
      </c>
      <c r="AS40" s="766"/>
      <c r="AT40" s="766"/>
      <c r="AU40" s="758">
        <v>8.9154657899999989</v>
      </c>
      <c r="AV40" s="766"/>
      <c r="AW40" s="766"/>
      <c r="AX40" s="767"/>
      <c r="AY40" s="760">
        <v>20.206791020000001</v>
      </c>
      <c r="AZ40" s="758">
        <v>21309.862904149999</v>
      </c>
      <c r="BA40" s="758">
        <v>21237.512058740002</v>
      </c>
      <c r="BB40" s="766"/>
      <c r="BC40" s="766"/>
      <c r="BD40" s="758">
        <v>72.350845409999991</v>
      </c>
      <c r="BE40" s="766"/>
      <c r="BF40" s="766"/>
      <c r="BG40" s="758">
        <v>66.885832350000001</v>
      </c>
      <c r="BH40" s="758">
        <v>49.610088399999995</v>
      </c>
      <c r="BI40" s="766"/>
      <c r="BJ40" s="766"/>
      <c r="BK40" s="758">
        <v>17.275743949999999</v>
      </c>
      <c r="BL40" s="766"/>
      <c r="BM40" s="766"/>
      <c r="BN40" s="767"/>
      <c r="BO40" s="760">
        <v>24.913876859999998</v>
      </c>
    </row>
    <row r="41" spans="2:67" ht="38.25" customHeight="1" thickBot="1">
      <c r="B41" s="752"/>
      <c r="C41" s="761" t="s">
        <v>701</v>
      </c>
      <c r="D41" s="762">
        <v>6.1655415900000001</v>
      </c>
      <c r="E41" s="762">
        <v>6.1655415900000001</v>
      </c>
      <c r="F41" s="768"/>
      <c r="G41" s="768"/>
      <c r="H41" s="762">
        <v>0</v>
      </c>
      <c r="I41" s="768"/>
      <c r="J41" s="768"/>
      <c r="K41" s="762">
        <v>4.0445949999999994E-2</v>
      </c>
      <c r="L41" s="762">
        <v>4.0445949999999994E-2</v>
      </c>
      <c r="M41" s="768"/>
      <c r="N41" s="768"/>
      <c r="O41" s="762">
        <v>0</v>
      </c>
      <c r="P41" s="768"/>
      <c r="Q41" s="768"/>
      <c r="R41" s="769"/>
      <c r="S41" s="764">
        <v>0</v>
      </c>
      <c r="T41" s="762">
        <v>21.328945620000002</v>
      </c>
      <c r="U41" s="762">
        <v>21.328945620000002</v>
      </c>
      <c r="V41" s="768"/>
      <c r="W41" s="768"/>
      <c r="X41" s="762">
        <v>0</v>
      </c>
      <c r="Y41" s="768"/>
      <c r="Z41" s="768"/>
      <c r="AA41" s="762">
        <v>0.33742171999999998</v>
      </c>
      <c r="AB41" s="762">
        <v>0.33742171999999998</v>
      </c>
      <c r="AC41" s="768"/>
      <c r="AD41" s="768"/>
      <c r="AE41" s="762">
        <v>0</v>
      </c>
      <c r="AF41" s="768"/>
      <c r="AG41" s="768"/>
      <c r="AH41" s="769"/>
      <c r="AI41" s="764">
        <v>0</v>
      </c>
      <c r="AJ41" s="762">
        <v>29.23808631</v>
      </c>
      <c r="AK41" s="762">
        <v>29.23808631</v>
      </c>
      <c r="AL41" s="768"/>
      <c r="AM41" s="768"/>
      <c r="AN41" s="762">
        <v>0</v>
      </c>
      <c r="AO41" s="768"/>
      <c r="AP41" s="768"/>
      <c r="AQ41" s="762">
        <v>0.43371092</v>
      </c>
      <c r="AR41" s="762">
        <v>0.43371092</v>
      </c>
      <c r="AS41" s="768"/>
      <c r="AT41" s="768"/>
      <c r="AU41" s="762">
        <v>0</v>
      </c>
      <c r="AV41" s="768"/>
      <c r="AW41" s="768"/>
      <c r="AX41" s="769"/>
      <c r="AY41" s="764">
        <v>0</v>
      </c>
      <c r="AZ41" s="762">
        <v>43.349585920000003</v>
      </c>
      <c r="BA41" s="762">
        <v>42.992493789999997</v>
      </c>
      <c r="BB41" s="768"/>
      <c r="BC41" s="768"/>
      <c r="BD41" s="762">
        <v>0.35709213000000001</v>
      </c>
      <c r="BE41" s="768"/>
      <c r="BF41" s="768"/>
      <c r="BG41" s="762">
        <v>0.71269354000000007</v>
      </c>
      <c r="BH41" s="762">
        <v>0.65278440999999998</v>
      </c>
      <c r="BI41" s="768"/>
      <c r="BJ41" s="768"/>
      <c r="BK41" s="762">
        <v>5.9909129999999998E-2</v>
      </c>
      <c r="BL41" s="768"/>
      <c r="BM41" s="768"/>
      <c r="BN41" s="769"/>
      <c r="BO41" s="764">
        <v>0.35709213000000001</v>
      </c>
    </row>
    <row r="42" spans="2:67" ht="14.25">
      <c r="C42" s="765"/>
    </row>
  </sheetData>
  <sheetProtection algorithmName="SHA-512" hashValue="vVKd30S+O9Ku+Sb9EbDltFDjke+QRDxibO6rvGGRSgyUOsZy9grT5KGG+OaMLXVE0/M2S94telBOdE+yqTYWYw==" saltValue="fD6AJA1HYQQjRE5+7W/oog==" spinCount="100000" sheet="1" objects="1" scenarios="1" formatCells="0" formatColumns="0" formatRows="0"/>
  <mergeCells count="93">
    <mergeCell ref="BN34:BN35"/>
    <mergeCell ref="BO34:BO35"/>
    <mergeCell ref="AN34:AP34"/>
    <mergeCell ref="AU34:AW34"/>
    <mergeCell ref="AX34:AX35"/>
    <mergeCell ref="AY34:AY35"/>
    <mergeCell ref="BD34:BF34"/>
    <mergeCell ref="BK34:BM34"/>
    <mergeCell ref="AZ33:BF33"/>
    <mergeCell ref="BG33:BM33"/>
    <mergeCell ref="H34:J34"/>
    <mergeCell ref="O34:Q34"/>
    <mergeCell ref="R34:R35"/>
    <mergeCell ref="S34:S35"/>
    <mergeCell ref="X34:Z34"/>
    <mergeCell ref="AE34:AG34"/>
    <mergeCell ref="AH34:AH35"/>
    <mergeCell ref="AI34:AI35"/>
    <mergeCell ref="D33:J33"/>
    <mergeCell ref="K33:Q33"/>
    <mergeCell ref="T33:Z33"/>
    <mergeCell ref="AA33:AG33"/>
    <mergeCell ref="AJ33:AP33"/>
    <mergeCell ref="AQ33:AW33"/>
    <mergeCell ref="BN22:BN23"/>
    <mergeCell ref="BO22:BO23"/>
    <mergeCell ref="D32:S32"/>
    <mergeCell ref="T32:AI32"/>
    <mergeCell ref="AJ32:AY32"/>
    <mergeCell ref="AZ32:BO32"/>
    <mergeCell ref="AN22:AP22"/>
    <mergeCell ref="AU22:AW22"/>
    <mergeCell ref="AX22:AX23"/>
    <mergeCell ref="AY22:AY23"/>
    <mergeCell ref="BD22:BF22"/>
    <mergeCell ref="BK22:BM22"/>
    <mergeCell ref="AZ21:BF21"/>
    <mergeCell ref="BG21:BM21"/>
    <mergeCell ref="H22:J22"/>
    <mergeCell ref="O22:Q22"/>
    <mergeCell ref="R22:R23"/>
    <mergeCell ref="S22:S23"/>
    <mergeCell ref="X22:Z22"/>
    <mergeCell ref="AE22:AG22"/>
    <mergeCell ref="AH22:AH23"/>
    <mergeCell ref="AI22:AI23"/>
    <mergeCell ref="D21:J21"/>
    <mergeCell ref="K21:Q21"/>
    <mergeCell ref="T21:Z21"/>
    <mergeCell ref="AA21:AG21"/>
    <mergeCell ref="AJ21:AP21"/>
    <mergeCell ref="AQ21:AW21"/>
    <mergeCell ref="D20:S20"/>
    <mergeCell ref="T20:AI20"/>
    <mergeCell ref="AJ20:AY20"/>
    <mergeCell ref="AZ20:BO20"/>
    <mergeCell ref="AH10:AH11"/>
    <mergeCell ref="AI10:AI11"/>
    <mergeCell ref="AN10:AP10"/>
    <mergeCell ref="AU10:AW10"/>
    <mergeCell ref="AX10:AX11"/>
    <mergeCell ref="AY10:AY11"/>
    <mergeCell ref="H10:J10"/>
    <mergeCell ref="O10:Q10"/>
    <mergeCell ref="R10:R11"/>
    <mergeCell ref="S10:S11"/>
    <mergeCell ref="X10:Z10"/>
    <mergeCell ref="AE10:AG10"/>
    <mergeCell ref="AZ8:BO8"/>
    <mergeCell ref="AQ9:AW9"/>
    <mergeCell ref="AZ9:BF9"/>
    <mergeCell ref="BG9:BM9"/>
    <mergeCell ref="BD10:BF10"/>
    <mergeCell ref="BK10:BM10"/>
    <mergeCell ref="BN10:BN11"/>
    <mergeCell ref="BO10:BO11"/>
    <mergeCell ref="D9:J9"/>
    <mergeCell ref="K9:Q9"/>
    <mergeCell ref="T9:Z9"/>
    <mergeCell ref="AA9:AG9"/>
    <mergeCell ref="AJ9:AP9"/>
    <mergeCell ref="D4:S4"/>
    <mergeCell ref="T4:AI4"/>
    <mergeCell ref="AJ4:AY4"/>
    <mergeCell ref="D8:S8"/>
    <mergeCell ref="T8:AI8"/>
    <mergeCell ref="AJ8:AY8"/>
    <mergeCell ref="D2:S2"/>
    <mergeCell ref="T2:AI2"/>
    <mergeCell ref="AJ2:AY2"/>
    <mergeCell ref="D3:S3"/>
    <mergeCell ref="T3:AI3"/>
    <mergeCell ref="AJ3:AY3"/>
  </mergeCells>
  <pageMargins left="0.70866141732283472" right="0.70866141732283472" top="0.74803149606299213" bottom="0.74803149606299213" header="0.31496062992125984" footer="0.31496062992125984"/>
  <pageSetup scale="23" fitToWidth="2" fitToHeight="0" orientation="landscape" horizontalDpi="1200" verticalDpi="1200" r:id="rId1"/>
  <colBreaks count="1" manualBreakCount="1">
    <brk id="35"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3"/>
  <sheetViews>
    <sheetView showGridLines="0" zoomScale="60" zoomScaleNormal="60" workbookViewId="0">
      <selection activeCell="B14" sqref="B14:H14"/>
    </sheetView>
  </sheetViews>
  <sheetFormatPr defaultColWidth="11.42578125" defaultRowHeight="11.25"/>
  <cols>
    <col min="1" max="1" width="5.42578125" style="24" customWidth="1"/>
    <col min="2" max="2" width="86.42578125" style="25" customWidth="1"/>
    <col min="3" max="6" width="18.85546875" style="32" customWidth="1"/>
    <col min="7" max="7" width="37.5703125" style="27" customWidth="1"/>
    <col min="8" max="8" width="67.5703125" style="27" customWidth="1"/>
    <col min="9" max="16384" width="11.42578125" style="24"/>
  </cols>
  <sheetData>
    <row r="1" spans="2:8" s="23" customFormat="1">
      <c r="B1" s="20"/>
      <c r="C1" s="21">
        <v>202009</v>
      </c>
      <c r="D1" s="21">
        <v>202012</v>
      </c>
      <c r="E1" s="21">
        <v>202103</v>
      </c>
      <c r="F1" s="21">
        <v>202106</v>
      </c>
      <c r="G1" s="22"/>
      <c r="H1" s="22"/>
    </row>
    <row r="2" spans="2:8" ht="33" customHeight="1">
      <c r="B2" s="775" t="s">
        <v>1</v>
      </c>
      <c r="C2" s="775"/>
      <c r="D2" s="775"/>
      <c r="E2" s="775"/>
      <c r="F2" s="775"/>
      <c r="G2" s="775"/>
      <c r="H2" s="775"/>
    </row>
    <row r="3" spans="2:8" ht="21" customHeight="1">
      <c r="B3" s="776" t="s">
        <v>10</v>
      </c>
      <c r="C3" s="776"/>
      <c r="D3" s="776"/>
      <c r="E3" s="776"/>
      <c r="F3" s="776"/>
      <c r="G3" s="776"/>
      <c r="H3" s="776"/>
    </row>
    <row r="4" spans="2:8" ht="33.75" customHeight="1">
      <c r="B4" s="777" t="str">
        <f>Cover!C5</f>
        <v>Intesa Sanpaolo S.p.A.</v>
      </c>
      <c r="C4" s="777"/>
      <c r="D4" s="777"/>
      <c r="E4" s="777"/>
      <c r="F4" s="777"/>
      <c r="G4" s="777"/>
      <c r="H4" s="777"/>
    </row>
    <row r="5" spans="2:8" ht="12.75" customHeight="1" thickBot="1">
      <c r="C5" s="26"/>
      <c r="D5" s="26"/>
      <c r="E5" s="26"/>
      <c r="F5" s="26"/>
    </row>
    <row r="6" spans="2:8" s="32" customFormat="1" ht="35.25" customHeight="1" thickBot="1">
      <c r="B6" s="28" t="s">
        <v>11</v>
      </c>
      <c r="C6" s="29" t="s">
        <v>12</v>
      </c>
      <c r="D6" s="29" t="s">
        <v>13</v>
      </c>
      <c r="E6" s="29" t="s">
        <v>14</v>
      </c>
      <c r="F6" s="29" t="s">
        <v>15</v>
      </c>
      <c r="G6" s="30" t="s">
        <v>16</v>
      </c>
      <c r="H6" s="31" t="s">
        <v>17</v>
      </c>
    </row>
    <row r="7" spans="2:8" ht="38.1" customHeight="1">
      <c r="B7" s="772" t="s">
        <v>18</v>
      </c>
      <c r="C7" s="773"/>
      <c r="D7" s="773"/>
      <c r="E7" s="773"/>
      <c r="F7" s="773"/>
      <c r="G7" s="773"/>
      <c r="H7" s="774"/>
    </row>
    <row r="8" spans="2:8" ht="38.1" customHeight="1">
      <c r="B8" s="33" t="s">
        <v>19</v>
      </c>
      <c r="C8" s="34">
        <f>Capital!E8</f>
        <v>50325.068833000005</v>
      </c>
      <c r="D8" s="34">
        <f>Capital!F8</f>
        <v>51070.344974999993</v>
      </c>
      <c r="E8" s="34">
        <f>Capital!G8</f>
        <v>50079.683359000002</v>
      </c>
      <c r="F8" s="34">
        <f>Capital!H8</f>
        <v>48991.675117000006</v>
      </c>
      <c r="G8" s="35" t="s">
        <v>20</v>
      </c>
      <c r="H8" s="36" t="s">
        <v>21</v>
      </c>
    </row>
    <row r="9" spans="2:8" ht="42.6" customHeight="1">
      <c r="B9" s="33" t="s">
        <v>22</v>
      </c>
      <c r="C9" s="34">
        <f>Capital!E8-Capital!E54</f>
        <v>48192.463428000003</v>
      </c>
      <c r="D9" s="34">
        <f>Capital!F8-Capital!F54</f>
        <v>48941.010401999993</v>
      </c>
      <c r="E9" s="34">
        <f>Capital!G8-Capital!G54</f>
        <v>48568.096914000002</v>
      </c>
      <c r="F9" s="34">
        <f>Capital!H8-Capital!H54</f>
        <v>47473.754995000003</v>
      </c>
      <c r="G9" s="37" t="s">
        <v>23</v>
      </c>
      <c r="H9" s="36" t="s">
        <v>21</v>
      </c>
    </row>
    <row r="10" spans="2:8" ht="38.1" customHeight="1">
      <c r="B10" s="33" t="s">
        <v>24</v>
      </c>
      <c r="C10" s="34">
        <f>Capital!E42</f>
        <v>57821.262833000001</v>
      </c>
      <c r="D10" s="34">
        <f>Capital!F42</f>
        <v>58556.48329299999</v>
      </c>
      <c r="E10" s="34">
        <f>Capital!G42</f>
        <v>56300.11838</v>
      </c>
      <c r="F10" s="34">
        <f>Capital!H42</f>
        <v>55257.026232000004</v>
      </c>
      <c r="G10" s="37" t="s">
        <v>25</v>
      </c>
      <c r="H10" s="36" t="s">
        <v>26</v>
      </c>
    </row>
    <row r="11" spans="2:8" ht="38.1" customHeight="1">
      <c r="B11" s="33" t="s">
        <v>27</v>
      </c>
      <c r="C11" s="34">
        <f>Capital!E42-Capital!E54-Capital!E55</f>
        <v>55688.657427999999</v>
      </c>
      <c r="D11" s="34">
        <f>Capital!F42-Capital!F54-Capital!F55</f>
        <v>56427.14871999999</v>
      </c>
      <c r="E11" s="34">
        <f>Capital!G42-Capital!G54-Capital!G55</f>
        <v>54788.531934999999</v>
      </c>
      <c r="F11" s="34">
        <f>Capital!H42-Capital!H54-Capital!H55</f>
        <v>53739.106110000001</v>
      </c>
      <c r="G11" s="37" t="s">
        <v>28</v>
      </c>
      <c r="H11" s="36" t="s">
        <v>26</v>
      </c>
    </row>
    <row r="12" spans="2:8" s="40" customFormat="1" ht="38.1" customHeight="1">
      <c r="B12" s="33" t="s">
        <v>29</v>
      </c>
      <c r="C12" s="34">
        <f>Capital!E7</f>
        <v>67096.777421999999</v>
      </c>
      <c r="D12" s="34">
        <f>Capital!F7</f>
        <v>67933.08464999999</v>
      </c>
      <c r="E12" s="34">
        <f>Capital!G7</f>
        <v>65623.468038999999</v>
      </c>
      <c r="F12" s="34">
        <f>Capital!H7</f>
        <v>64776.072346000001</v>
      </c>
      <c r="G12" s="38" t="s">
        <v>30</v>
      </c>
      <c r="H12" s="39" t="s">
        <v>31</v>
      </c>
    </row>
    <row r="13" spans="2:8" ht="38.1" customHeight="1" thickBot="1">
      <c r="B13" s="41" t="s">
        <v>32</v>
      </c>
      <c r="C13" s="42">
        <f>Capital!E7-Capital!E54-Capital!E55-Capital!E56</f>
        <v>65837.519165999998</v>
      </c>
      <c r="D13" s="42">
        <f>Capital!F7-Capital!F54-Capital!F55-Capital!F56</f>
        <v>66773.145304999984</v>
      </c>
      <c r="E13" s="42">
        <f>Capital!G7-Capital!G54-Capital!G55-Capital!G56</f>
        <v>65016.395574000002</v>
      </c>
      <c r="F13" s="42">
        <f>Capital!H7-Capital!H54-Capital!H55-Capital!H56</f>
        <v>64169.782998999995</v>
      </c>
      <c r="G13" s="43" t="s">
        <v>33</v>
      </c>
      <c r="H13" s="44" t="s">
        <v>31</v>
      </c>
    </row>
    <row r="14" spans="2:8" ht="38.1" customHeight="1">
      <c r="B14" s="772" t="s">
        <v>34</v>
      </c>
      <c r="C14" s="773"/>
      <c r="D14" s="773"/>
      <c r="E14" s="773"/>
      <c r="F14" s="773"/>
      <c r="G14" s="773"/>
      <c r="H14" s="774"/>
    </row>
    <row r="15" spans="2:8" ht="38.1" customHeight="1">
      <c r="B15" s="45" t="s">
        <v>35</v>
      </c>
      <c r="C15" s="34">
        <f>Capital!E47</f>
        <v>342250.95170600008</v>
      </c>
      <c r="D15" s="34">
        <f>Capital!F47</f>
        <v>347071.54654200003</v>
      </c>
      <c r="E15" s="34">
        <f>Capital!G47</f>
        <v>336061.817851</v>
      </c>
      <c r="F15" s="34">
        <f>Capital!H47</f>
        <v>329748.11801199999</v>
      </c>
      <c r="G15" s="46" t="s">
        <v>36</v>
      </c>
      <c r="H15" s="47" t="s">
        <v>37</v>
      </c>
    </row>
    <row r="16" spans="2:8" ht="38.1" customHeight="1" thickBot="1">
      <c r="B16" s="41" t="s">
        <v>38</v>
      </c>
      <c r="C16" s="42">
        <f>Capital!E47-Capital!E57</f>
        <v>343749.74764100008</v>
      </c>
      <c r="D16" s="42">
        <f>Capital!F47-Capital!F57</f>
        <v>348518.889822</v>
      </c>
      <c r="E16" s="42">
        <f>Capital!G47-Capital!G57</f>
        <v>337072.37109899998</v>
      </c>
      <c r="F16" s="42">
        <f>Capital!H47-Capital!H57</f>
        <v>330715.24650800001</v>
      </c>
      <c r="G16" s="48" t="s">
        <v>39</v>
      </c>
      <c r="H16" s="49" t="s">
        <v>37</v>
      </c>
    </row>
    <row r="17" spans="2:8" ht="38.1" customHeight="1">
      <c r="B17" s="772" t="s">
        <v>40</v>
      </c>
      <c r="C17" s="773"/>
      <c r="D17" s="773"/>
      <c r="E17" s="773"/>
      <c r="F17" s="773"/>
      <c r="G17" s="773"/>
      <c r="H17" s="774"/>
    </row>
    <row r="18" spans="2:8" ht="38.1" customHeight="1">
      <c r="B18" s="33" t="s">
        <v>41</v>
      </c>
      <c r="C18" s="50">
        <f>Capital!E49</f>
        <v>0.14704142846688173</v>
      </c>
      <c r="D18" s="50">
        <f>Capital!F49</f>
        <v>0.14714644713412092</v>
      </c>
      <c r="E18" s="50">
        <f>Capital!G49</f>
        <v>0.1490192598470198</v>
      </c>
      <c r="F18" s="50">
        <f>Capital!H49</f>
        <v>0.14857302419908619</v>
      </c>
      <c r="G18" s="46" t="s">
        <v>42</v>
      </c>
      <c r="H18" s="51" t="s">
        <v>43</v>
      </c>
    </row>
    <row r="19" spans="2:8" ht="38.1" customHeight="1" thickBot="1">
      <c r="B19" s="33" t="s">
        <v>44</v>
      </c>
      <c r="C19" s="50">
        <f>C9/C16</f>
        <v>0.14019636016818399</v>
      </c>
      <c r="D19" s="50">
        <f>D9/D16</f>
        <v>0.14042570383199535</v>
      </c>
      <c r="E19" s="50">
        <f>E9/E16</f>
        <v>0.14408803888508348</v>
      </c>
      <c r="F19" s="50">
        <f>F9/F16</f>
        <v>0.14354873413388763</v>
      </c>
      <c r="G19" s="43" t="s">
        <v>45</v>
      </c>
      <c r="H19" s="51" t="s">
        <v>43</v>
      </c>
    </row>
    <row r="20" spans="2:8" ht="38.1" customHeight="1">
      <c r="B20" s="33" t="s">
        <v>46</v>
      </c>
      <c r="C20" s="50">
        <f>Capital!E50</f>
        <v>0.16894405273318142</v>
      </c>
      <c r="D20" s="50">
        <f>Capital!F50</f>
        <v>0.16871588546056143</v>
      </c>
      <c r="E20" s="50">
        <f>Capital!G50</f>
        <v>0.1675290538509252</v>
      </c>
      <c r="F20" s="50">
        <f>Capital!H50</f>
        <v>0.16757343928188584</v>
      </c>
      <c r="G20" s="46" t="s">
        <v>47</v>
      </c>
      <c r="H20" s="51" t="s">
        <v>43</v>
      </c>
    </row>
    <row r="21" spans="2:8" ht="38.1" customHeight="1" thickBot="1">
      <c r="B21" s="33" t="s">
        <v>48</v>
      </c>
      <c r="C21" s="50">
        <f>C11/C16</f>
        <v>0.16200348599574607</v>
      </c>
      <c r="D21" s="50">
        <f>D11/D16</f>
        <v>0.16190556772638401</v>
      </c>
      <c r="E21" s="50">
        <f>E11/E16</f>
        <v>0.16254233996208581</v>
      </c>
      <c r="F21" s="50">
        <f>F11/F16</f>
        <v>0.16249358527442445</v>
      </c>
      <c r="G21" s="52" t="s">
        <v>49</v>
      </c>
      <c r="H21" s="51" t="s">
        <v>43</v>
      </c>
    </row>
    <row r="22" spans="2:8" ht="38.1" customHeight="1">
      <c r="B22" s="33" t="s">
        <v>50</v>
      </c>
      <c r="C22" s="50">
        <f>Capital!E51</f>
        <v>0.1960455539642659</v>
      </c>
      <c r="D22" s="50">
        <f>Capital!F51</f>
        <v>0.1957322209983561</v>
      </c>
      <c r="E22" s="50">
        <f>Capital!G51</f>
        <v>0.1952720141152588</v>
      </c>
      <c r="F22" s="50">
        <f>Capital!H51</f>
        <v>0.19644106761404689</v>
      </c>
      <c r="G22" s="46" t="s">
        <v>51</v>
      </c>
      <c r="H22" s="51" t="s">
        <v>43</v>
      </c>
    </row>
    <row r="23" spans="2:8" ht="38.1" customHeight="1" thickBot="1">
      <c r="B23" s="53" t="s">
        <v>52</v>
      </c>
      <c r="C23" s="54">
        <f>C13/C16</f>
        <v>0.19152746908997981</v>
      </c>
      <c r="D23" s="54">
        <f>D13/D16</f>
        <v>0.19159117986145088</v>
      </c>
      <c r="E23" s="54">
        <f>E13/E16</f>
        <v>0.1928855674584623</v>
      </c>
      <c r="F23" s="54">
        <f>F13/F16</f>
        <v>0.19403333736972941</v>
      </c>
      <c r="G23" s="43" t="s">
        <v>53</v>
      </c>
      <c r="H23" s="51" t="s">
        <v>43</v>
      </c>
    </row>
    <row r="24" spans="2:8" ht="38.1" customHeight="1">
      <c r="B24" s="772" t="s">
        <v>54</v>
      </c>
      <c r="C24" s="773"/>
      <c r="D24" s="773"/>
      <c r="E24" s="773"/>
      <c r="F24" s="773"/>
      <c r="G24" s="773"/>
      <c r="H24" s="774"/>
    </row>
    <row r="25" spans="2:8" ht="38.1" customHeight="1">
      <c r="B25" s="33" t="s">
        <v>55</v>
      </c>
      <c r="C25" s="34">
        <f>Leverage!D9</f>
        <v>881054.13223999995</v>
      </c>
      <c r="D25" s="34">
        <f>Leverage!E9</f>
        <v>814646.35679700004</v>
      </c>
      <c r="E25" s="34">
        <f>Leverage!F9</f>
        <v>786344.19235999999</v>
      </c>
      <c r="F25" s="34">
        <f>Leverage!G9</f>
        <v>805409.79810599994</v>
      </c>
      <c r="G25" s="46" t="s">
        <v>56</v>
      </c>
      <c r="H25" s="36" t="s">
        <v>57</v>
      </c>
    </row>
    <row r="26" spans="2:8" ht="38.1" customHeight="1">
      <c r="B26" s="33" t="s">
        <v>58</v>
      </c>
      <c r="C26" s="50">
        <f>Leverage!D11</f>
        <v>6.5627366943952353E-2</v>
      </c>
      <c r="D26" s="50">
        <f>Leverage!E11</f>
        <v>7.1879635628925492E-2</v>
      </c>
      <c r="E26" s="50">
        <f>Leverage!F11</f>
        <v>7.1597296612607234E-2</v>
      </c>
      <c r="F26" s="50">
        <f>Leverage!G11</f>
        <v>6.8607342947580627E-2</v>
      </c>
      <c r="G26" s="46" t="s">
        <v>59</v>
      </c>
      <c r="H26" s="36" t="s">
        <v>57</v>
      </c>
    </row>
    <row r="27" spans="2:8">
      <c r="B27" s="24"/>
      <c r="C27" s="24"/>
      <c r="D27" s="24"/>
      <c r="E27" s="24"/>
      <c r="F27" s="24"/>
    </row>
    <row r="28" spans="2:8">
      <c r="B28" s="24"/>
      <c r="C28" s="24"/>
      <c r="D28" s="24"/>
      <c r="E28" s="24"/>
      <c r="F28" s="24"/>
    </row>
    <row r="33" spans="2:6" s="27" customFormat="1">
      <c r="B33" s="24"/>
      <c r="C33" s="24"/>
      <c r="D33" s="24"/>
      <c r="E33" s="24"/>
      <c r="F33" s="24"/>
    </row>
  </sheetData>
  <sheetProtection algorithmName="SHA-512" hashValue="eFERqTJn4RV77DXpJDUetD/SjjCoP+KocGAAZC/+f8kPzFdUiyVIyBhPP7ORoALz9V+kOLuUqKdeKsUeicZ+fQ==" saltValue="Cz1VE6rWE/mQ/daCW6LYHQ==" spinCount="100000" sheet="1" objects="1" scenarios="1" formatCells="0" formatColumns="0" formatRows="0"/>
  <mergeCells count="7">
    <mergeCell ref="B24:H24"/>
    <mergeCell ref="B2:H2"/>
    <mergeCell ref="B3:H3"/>
    <mergeCell ref="B4:H4"/>
    <mergeCell ref="B7:H7"/>
    <mergeCell ref="B14:H14"/>
    <mergeCell ref="B17:H17"/>
  </mergeCell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4"/>
  <sheetViews>
    <sheetView showGridLines="0" zoomScale="70" zoomScaleNormal="70" workbookViewId="0">
      <selection activeCell="C33" sqref="C33"/>
    </sheetView>
  </sheetViews>
  <sheetFormatPr defaultColWidth="11.42578125" defaultRowHeight="11.25"/>
  <cols>
    <col min="1" max="1" width="5.42578125" style="24" customWidth="1"/>
    <col min="2" max="2" width="9.5703125" style="25" customWidth="1"/>
    <col min="3" max="3" width="92.5703125" style="24" customWidth="1"/>
    <col min="4" max="7" width="18.85546875" style="32" customWidth="1"/>
    <col min="8" max="8" width="17.140625" style="24" customWidth="1"/>
    <col min="9" max="9" width="35.42578125" style="24" customWidth="1"/>
    <col min="10" max="16384" width="11.42578125" style="24"/>
  </cols>
  <sheetData>
    <row r="1" spans="2:9" s="23" customFormat="1">
      <c r="B1" s="20"/>
      <c r="D1" s="21">
        <v>202009</v>
      </c>
      <c r="E1" s="21">
        <v>202012</v>
      </c>
      <c r="F1" s="21">
        <v>202103</v>
      </c>
      <c r="G1" s="21">
        <v>202106</v>
      </c>
    </row>
    <row r="2" spans="2:9" ht="33" customHeight="1">
      <c r="B2" s="24"/>
      <c r="C2" s="775" t="s">
        <v>1</v>
      </c>
      <c r="D2" s="775"/>
      <c r="E2" s="775"/>
      <c r="F2" s="55"/>
      <c r="G2" s="55"/>
    </row>
    <row r="3" spans="2:9" ht="21" customHeight="1">
      <c r="B3" s="24"/>
      <c r="C3" s="776" t="s">
        <v>60</v>
      </c>
      <c r="D3" s="776"/>
      <c r="E3" s="776"/>
      <c r="F3" s="56"/>
      <c r="G3" s="56"/>
    </row>
    <row r="4" spans="2:9" ht="33.75" customHeight="1">
      <c r="B4" s="24"/>
      <c r="C4" s="777" t="str">
        <f>Cover!C5</f>
        <v>Intesa Sanpaolo S.p.A.</v>
      </c>
      <c r="D4" s="777"/>
      <c r="E4" s="777"/>
      <c r="F4" s="57"/>
      <c r="G4" s="57"/>
    </row>
    <row r="5" spans="2:9" ht="12.75" customHeight="1" thickBot="1">
      <c r="C5" s="26"/>
      <c r="D5" s="26"/>
      <c r="E5" s="26"/>
      <c r="F5" s="26"/>
      <c r="G5" s="26"/>
    </row>
    <row r="6" spans="2:9" s="32" customFormat="1" ht="35.25" customHeight="1" thickBot="1">
      <c r="B6" s="58"/>
      <c r="C6" s="28" t="s">
        <v>11</v>
      </c>
      <c r="D6" s="29" t="s">
        <v>12</v>
      </c>
      <c r="E6" s="29" t="s">
        <v>13</v>
      </c>
      <c r="F6" s="29" t="s">
        <v>14</v>
      </c>
      <c r="G6" s="29" t="s">
        <v>15</v>
      </c>
      <c r="H6" s="59" t="s">
        <v>16</v>
      </c>
      <c r="I6" s="60" t="s">
        <v>17</v>
      </c>
    </row>
    <row r="7" spans="2:9" ht="38.25" customHeight="1">
      <c r="B7" s="61" t="s">
        <v>61</v>
      </c>
      <c r="C7" s="62" t="s">
        <v>62</v>
      </c>
      <c r="D7" s="63">
        <v>57821.262834000001</v>
      </c>
      <c r="E7" s="63">
        <v>58556.483292999998</v>
      </c>
      <c r="F7" s="63">
        <v>56300.11838</v>
      </c>
      <c r="G7" s="63">
        <v>55257.026232000011</v>
      </c>
      <c r="H7" s="64" t="s">
        <v>63</v>
      </c>
      <c r="I7" s="778" t="s">
        <v>57</v>
      </c>
    </row>
    <row r="8" spans="2:9" ht="38.25" customHeight="1" thickBot="1">
      <c r="B8" s="65" t="s">
        <v>64</v>
      </c>
      <c r="C8" s="66" t="s">
        <v>65</v>
      </c>
      <c r="D8" s="67">
        <v>55688.657428999999</v>
      </c>
      <c r="E8" s="67">
        <v>56427.148719999997</v>
      </c>
      <c r="F8" s="67">
        <v>54788.531934999999</v>
      </c>
      <c r="G8" s="67">
        <v>53739.106110000001</v>
      </c>
      <c r="H8" s="68" t="s">
        <v>66</v>
      </c>
      <c r="I8" s="779"/>
    </row>
    <row r="9" spans="2:9" ht="38.25" customHeight="1">
      <c r="B9" s="61" t="s">
        <v>67</v>
      </c>
      <c r="C9" s="62" t="s">
        <v>68</v>
      </c>
      <c r="D9" s="63">
        <v>881054.13223999995</v>
      </c>
      <c r="E9" s="63">
        <v>814646.35679700004</v>
      </c>
      <c r="F9" s="63">
        <v>786344.19235999999</v>
      </c>
      <c r="G9" s="63">
        <v>805409.79810599994</v>
      </c>
      <c r="H9" s="69" t="s">
        <v>56</v>
      </c>
      <c r="I9" s="779"/>
    </row>
    <row r="10" spans="2:9" ht="38.25" customHeight="1" thickBot="1">
      <c r="B10" s="70" t="s">
        <v>69</v>
      </c>
      <c r="C10" s="71" t="s">
        <v>70</v>
      </c>
      <c r="D10" s="67">
        <v>878692.39822199999</v>
      </c>
      <c r="E10" s="67">
        <v>812645.89319600002</v>
      </c>
      <c r="F10" s="67">
        <v>784846.15186800004</v>
      </c>
      <c r="G10" s="67">
        <v>803825.88789100002</v>
      </c>
      <c r="H10" s="72" t="s">
        <v>71</v>
      </c>
      <c r="I10" s="779"/>
    </row>
    <row r="11" spans="2:9" ht="38.25" customHeight="1" thickBot="1">
      <c r="B11" s="61" t="s">
        <v>72</v>
      </c>
      <c r="C11" s="62" t="s">
        <v>58</v>
      </c>
      <c r="D11" s="73">
        <f>D7/D9</f>
        <v>6.5627366943952353E-2</v>
      </c>
      <c r="E11" s="73">
        <f t="shared" ref="E11:G12" si="0">E7/E9</f>
        <v>7.1879635628925492E-2</v>
      </c>
      <c r="F11" s="73">
        <f t="shared" si="0"/>
        <v>7.1597296612607234E-2</v>
      </c>
      <c r="G11" s="73">
        <f t="shared" si="0"/>
        <v>6.8607342947580627E-2</v>
      </c>
      <c r="H11" s="69" t="s">
        <v>73</v>
      </c>
      <c r="I11" s="74"/>
    </row>
    <row r="12" spans="2:9" s="40" customFormat="1" ht="38.25" customHeight="1" thickBot="1">
      <c r="B12" s="65" t="s">
        <v>74</v>
      </c>
      <c r="C12" s="66" t="s">
        <v>75</v>
      </c>
      <c r="D12" s="73">
        <f>D8/D10</f>
        <v>6.3376737458619006E-2</v>
      </c>
      <c r="E12" s="73">
        <f t="shared" si="0"/>
        <v>6.9436330377652539E-2</v>
      </c>
      <c r="F12" s="73">
        <f t="shared" si="0"/>
        <v>6.9807989508005708E-2</v>
      </c>
      <c r="G12" s="73">
        <f t="shared" si="0"/>
        <v>6.6854161976538762E-2</v>
      </c>
      <c r="H12" s="75" t="s">
        <v>76</v>
      </c>
      <c r="I12" s="76"/>
    </row>
    <row r="13" spans="2:9" ht="18.75" customHeight="1">
      <c r="B13" s="77"/>
      <c r="C13" s="78"/>
      <c r="D13" s="78"/>
      <c r="E13" s="78"/>
      <c r="F13" s="78"/>
      <c r="G13" s="78"/>
    </row>
    <row r="14" spans="2:9" ht="18.75" customHeight="1">
      <c r="B14" s="79"/>
      <c r="C14" s="79"/>
      <c r="D14" s="79"/>
      <c r="E14" s="79"/>
      <c r="F14" s="79"/>
      <c r="G14" s="79"/>
      <c r="H14" s="79"/>
      <c r="I14" s="79"/>
    </row>
    <row r="15" spans="2:9" ht="18.75" customHeight="1"/>
    <row r="16" spans="2:9" ht="18.75" customHeight="1"/>
    <row r="17" spans="2:8">
      <c r="H17" s="32"/>
    </row>
    <row r="27" spans="2:8" ht="12.75">
      <c r="B27" s="24"/>
      <c r="C27" s="80"/>
      <c r="D27" s="24"/>
      <c r="E27" s="24"/>
      <c r="F27" s="24"/>
      <c r="G27" s="24"/>
    </row>
    <row r="28" spans="2:8" ht="12.75">
      <c r="B28" s="24"/>
      <c r="C28" s="80"/>
      <c r="D28" s="24"/>
      <c r="E28" s="24"/>
      <c r="F28" s="24"/>
      <c r="G28" s="24"/>
    </row>
    <row r="29" spans="2:8" ht="12.75">
      <c r="B29" s="24"/>
      <c r="C29" s="80"/>
      <c r="D29" s="24"/>
      <c r="E29" s="24"/>
      <c r="F29" s="24"/>
      <c r="G29" s="24"/>
    </row>
    <row r="34" spans="3:3" s="24" customFormat="1">
      <c r="C34" s="24" t="s">
        <v>77</v>
      </c>
    </row>
  </sheetData>
  <sheetProtection algorithmName="SHA-512" hashValue="fKnBBF6D9iD4O+ipM6AhGCd4J8DF/ky0/CZQcn6hd3wBtyV5gom/sFWBh7R1VvOriSfNepaFnLPm5jM1wjpUjQ==" saltValue="79wZVHl28jh1Gc+f2ybc0g==" spinCount="100000" sheet="1" objects="1" scenarios="1" formatCells="0" formatColumns="0" formatRows="0"/>
  <mergeCells count="4">
    <mergeCell ref="C2:E2"/>
    <mergeCell ref="C3:E3"/>
    <mergeCell ref="C4:E4"/>
    <mergeCell ref="I7:I10"/>
  </mergeCell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zoomScale="70" zoomScaleNormal="70" workbookViewId="0"/>
  </sheetViews>
  <sheetFormatPr defaultColWidth="11.42578125" defaultRowHeight="15"/>
  <cols>
    <col min="1" max="1" width="2.5703125" style="24" customWidth="1"/>
    <col min="2" max="2" width="32.42578125" style="82" customWidth="1"/>
    <col min="3" max="3" width="9.5703125" style="25" customWidth="1"/>
    <col min="4" max="4" width="88.5703125" style="24" customWidth="1"/>
    <col min="5" max="8" width="26.5703125" style="32" customWidth="1"/>
    <col min="9" max="9" width="34.5703125" style="25" customWidth="1"/>
    <col min="10" max="10" width="77.42578125" style="24" customWidth="1"/>
    <col min="11" max="16384" width="11.42578125" style="24"/>
  </cols>
  <sheetData>
    <row r="1" spans="2:12" s="23" customFormat="1" ht="33" customHeight="1">
      <c r="B1" s="81"/>
      <c r="C1" s="20"/>
      <c r="E1" s="21">
        <v>202009</v>
      </c>
      <c r="F1" s="21">
        <v>202012</v>
      </c>
      <c r="G1" s="21">
        <v>202103</v>
      </c>
      <c r="H1" s="21">
        <v>202106</v>
      </c>
      <c r="I1" s="20"/>
    </row>
    <row r="2" spans="2:12" ht="21" customHeight="1">
      <c r="D2" s="55" t="s">
        <v>1</v>
      </c>
      <c r="E2" s="55"/>
      <c r="F2" s="55"/>
      <c r="G2" s="55"/>
      <c r="H2" s="55"/>
    </row>
    <row r="3" spans="2:12" ht="35.25" customHeight="1">
      <c r="D3" s="56" t="s">
        <v>78</v>
      </c>
      <c r="E3" s="56"/>
      <c r="F3" s="56"/>
      <c r="G3" s="56"/>
      <c r="H3" s="56"/>
    </row>
    <row r="4" spans="2:12" ht="35.25" customHeight="1">
      <c r="D4" s="57" t="str">
        <f>Cover!C5</f>
        <v>Intesa Sanpaolo S.p.A.</v>
      </c>
      <c r="E4" s="57"/>
      <c r="F4" s="57"/>
      <c r="G4" s="57"/>
      <c r="H4" s="57"/>
    </row>
    <row r="5" spans="2:12" ht="43.5" customHeight="1" thickBot="1">
      <c r="D5" s="83"/>
      <c r="E5" s="25"/>
      <c r="F5" s="25"/>
      <c r="G5" s="25"/>
      <c r="H5" s="25"/>
    </row>
    <row r="6" spans="2:12" s="32" customFormat="1" ht="35.25" customHeight="1" thickBot="1">
      <c r="C6" s="84"/>
      <c r="D6" s="28" t="s">
        <v>11</v>
      </c>
      <c r="E6" s="29" t="s">
        <v>12</v>
      </c>
      <c r="F6" s="29" t="s">
        <v>13</v>
      </c>
      <c r="G6" s="29" t="s">
        <v>14</v>
      </c>
      <c r="H6" s="29" t="s">
        <v>15</v>
      </c>
      <c r="I6" s="59" t="s">
        <v>16</v>
      </c>
      <c r="J6" s="60" t="s">
        <v>17</v>
      </c>
      <c r="L6" s="85"/>
    </row>
    <row r="7" spans="2:12" ht="38.25" customHeight="1">
      <c r="B7" s="780" t="s">
        <v>79</v>
      </c>
      <c r="C7" s="86" t="s">
        <v>80</v>
      </c>
      <c r="D7" s="87" t="s">
        <v>81</v>
      </c>
      <c r="E7" s="88">
        <f>+E42+E43</f>
        <v>67096.777421999999</v>
      </c>
      <c r="F7" s="88">
        <f>+F42+F43</f>
        <v>67933.08464999999</v>
      </c>
      <c r="G7" s="88">
        <f>+G42+G43</f>
        <v>65623.468038999999</v>
      </c>
      <c r="H7" s="88">
        <f>+H42+H43</f>
        <v>64776.072346000001</v>
      </c>
      <c r="I7" s="89" t="s">
        <v>30</v>
      </c>
      <c r="J7" s="90" t="s">
        <v>31</v>
      </c>
      <c r="K7" s="91"/>
      <c r="L7" s="92"/>
    </row>
    <row r="8" spans="2:12" ht="38.25" customHeight="1">
      <c r="B8" s="781"/>
      <c r="C8" s="86" t="s">
        <v>61</v>
      </c>
      <c r="D8" s="93" t="s">
        <v>82</v>
      </c>
      <c r="E8" s="94">
        <f>+E9+E10+E11+E12+E13+E14+E15+E16+E17+E18+E19+E20+E21+E22+E24+E25+E26+E27+E28+E29+E30+E31+E32+E33</f>
        <v>50325.068833000005</v>
      </c>
      <c r="F8" s="94">
        <f>+F9+F10+F11+F12+F13+F14+F15+F16+F17+F18+F19+F20+F21+F22+F24+F25+F26+F27+F28+F29+F30+F31+F32+F33</f>
        <v>51070.344974999993</v>
      </c>
      <c r="G8" s="94">
        <f>+G9+G10+G11+G12+G13+G14+G15+G16+G17+G18+G19+G20+G21+G22+G24+G25+G26+G27+G28+G29+G30+G31+G32+G33</f>
        <v>50079.683359000002</v>
      </c>
      <c r="H8" s="94">
        <f>+H9+H10+H11+H12+H13+H14+H15+H16+H17+H18+H19+H20+H21+H22+H24+H25+H26+H27+H28+H29+H30+H31+H32+H33</f>
        <v>48991.675117000006</v>
      </c>
      <c r="I8" s="95" t="s">
        <v>20</v>
      </c>
      <c r="J8" s="96" t="s">
        <v>21</v>
      </c>
      <c r="L8" s="92"/>
    </row>
    <row r="9" spans="2:12" ht="38.25" customHeight="1">
      <c r="B9" s="781"/>
      <c r="C9" s="97" t="s">
        <v>83</v>
      </c>
      <c r="D9" s="98" t="s">
        <v>84</v>
      </c>
      <c r="E9" s="99">
        <v>37253.194000000003</v>
      </c>
      <c r="F9" s="99">
        <v>37265.788</v>
      </c>
      <c r="G9" s="99">
        <v>37267.987999999998</v>
      </c>
      <c r="H9" s="99">
        <v>37108.832999999991</v>
      </c>
      <c r="I9" s="100" t="s">
        <v>85</v>
      </c>
      <c r="J9" s="101" t="s">
        <v>86</v>
      </c>
      <c r="L9" s="92"/>
    </row>
    <row r="10" spans="2:12" ht="38.25" customHeight="1">
      <c r="B10" s="781"/>
      <c r="C10" s="97" t="s">
        <v>87</v>
      </c>
      <c r="D10" s="98" t="s">
        <v>88</v>
      </c>
      <c r="E10" s="99">
        <v>24647.873250000001</v>
      </c>
      <c r="F10" s="99">
        <v>23128.428</v>
      </c>
      <c r="G10" s="99">
        <v>23138.884300000005</v>
      </c>
      <c r="H10" s="99">
        <v>23535.164238000001</v>
      </c>
      <c r="I10" s="100" t="s">
        <v>89</v>
      </c>
      <c r="J10" s="101" t="s">
        <v>90</v>
      </c>
      <c r="L10" s="92"/>
    </row>
    <row r="11" spans="2:12" ht="38.25" customHeight="1">
      <c r="B11" s="781"/>
      <c r="C11" s="97" t="s">
        <v>91</v>
      </c>
      <c r="D11" s="98" t="s">
        <v>92</v>
      </c>
      <c r="E11" s="99">
        <v>-298.25299999999999</v>
      </c>
      <c r="F11" s="99">
        <v>293.69799999999998</v>
      </c>
      <c r="G11" s="99">
        <v>38.165999999999997</v>
      </c>
      <c r="H11" s="99">
        <v>184.66300000000001</v>
      </c>
      <c r="I11" s="95" t="s">
        <v>93</v>
      </c>
      <c r="J11" s="101" t="s">
        <v>94</v>
      </c>
      <c r="L11" s="92"/>
    </row>
    <row r="12" spans="2:12" ht="38.25" customHeight="1">
      <c r="B12" s="781"/>
      <c r="C12" s="97" t="s">
        <v>95</v>
      </c>
      <c r="D12" s="98" t="s">
        <v>96</v>
      </c>
      <c r="E12" s="99">
        <v>-3265</v>
      </c>
      <c r="F12" s="99">
        <v>-3265</v>
      </c>
      <c r="G12" s="99">
        <v>-3265</v>
      </c>
      <c r="H12" s="99">
        <v>-3265</v>
      </c>
      <c r="I12" s="100" t="s">
        <v>97</v>
      </c>
      <c r="J12" s="101" t="s">
        <v>98</v>
      </c>
      <c r="L12" s="92"/>
    </row>
    <row r="13" spans="2:12" ht="38.25" customHeight="1">
      <c r="B13" s="781"/>
      <c r="C13" s="97" t="s">
        <v>99</v>
      </c>
      <c r="D13" s="98" t="s">
        <v>100</v>
      </c>
      <c r="E13" s="99">
        <v>0</v>
      </c>
      <c r="F13" s="99">
        <v>0</v>
      </c>
      <c r="G13" s="99">
        <v>0</v>
      </c>
      <c r="H13" s="99">
        <v>0</v>
      </c>
      <c r="I13" s="102" t="s">
        <v>101</v>
      </c>
      <c r="J13" s="103" t="s">
        <v>102</v>
      </c>
      <c r="L13" s="92"/>
    </row>
    <row r="14" spans="2:12" ht="38.25" customHeight="1">
      <c r="B14" s="781"/>
      <c r="C14" s="97" t="s">
        <v>103</v>
      </c>
      <c r="D14" s="98" t="s">
        <v>104</v>
      </c>
      <c r="E14" s="99">
        <v>30.919</v>
      </c>
      <c r="F14" s="99">
        <v>30.658224000000001</v>
      </c>
      <c r="G14" s="99">
        <v>31.930159</v>
      </c>
      <c r="H14" s="99">
        <v>7.4689500000000004</v>
      </c>
      <c r="I14" s="95" t="s">
        <v>105</v>
      </c>
      <c r="J14" s="96" t="s">
        <v>106</v>
      </c>
      <c r="L14" s="92"/>
    </row>
    <row r="15" spans="2:12" ht="38.25" customHeight="1">
      <c r="B15" s="781"/>
      <c r="C15" s="97" t="s">
        <v>107</v>
      </c>
      <c r="D15" s="98" t="s">
        <v>108</v>
      </c>
      <c r="E15" s="99">
        <v>662.41907200000003</v>
      </c>
      <c r="F15" s="99">
        <v>706.80375500000002</v>
      </c>
      <c r="G15" s="99">
        <v>528.26216599999998</v>
      </c>
      <c r="H15" s="99">
        <v>506.42288000000002</v>
      </c>
      <c r="I15" s="95" t="s">
        <v>109</v>
      </c>
      <c r="J15" s="96" t="s">
        <v>110</v>
      </c>
      <c r="L15" s="92"/>
    </row>
    <row r="16" spans="2:12" ht="38.25" customHeight="1">
      <c r="B16" s="781"/>
      <c r="C16" s="97" t="s">
        <v>111</v>
      </c>
      <c r="D16" s="98" t="s">
        <v>112</v>
      </c>
      <c r="E16" s="99">
        <v>-8524.4480000000003</v>
      </c>
      <c r="F16" s="99">
        <v>-6760.3959999999997</v>
      </c>
      <c r="G16" s="99">
        <v>-6750.8109999999997</v>
      </c>
      <c r="H16" s="99">
        <v>-8029.476999999999</v>
      </c>
      <c r="I16" s="95" t="s">
        <v>113</v>
      </c>
      <c r="J16" s="96" t="s">
        <v>114</v>
      </c>
      <c r="L16" s="92"/>
    </row>
    <row r="17" spans="2:12" ht="38.25" customHeight="1">
      <c r="B17" s="781"/>
      <c r="C17" s="97" t="s">
        <v>115</v>
      </c>
      <c r="D17" s="98" t="s">
        <v>116</v>
      </c>
      <c r="E17" s="99">
        <v>-1619.4101900000001</v>
      </c>
      <c r="F17" s="99">
        <v>-1823.807781</v>
      </c>
      <c r="G17" s="99">
        <v>-1816.5302810000001</v>
      </c>
      <c r="H17" s="99">
        <v>-1866.6875399999999</v>
      </c>
      <c r="I17" s="95" t="s">
        <v>117</v>
      </c>
      <c r="J17" s="96" t="s">
        <v>118</v>
      </c>
      <c r="L17" s="92"/>
    </row>
    <row r="18" spans="2:12" ht="38.25" customHeight="1">
      <c r="B18" s="781"/>
      <c r="C18" s="97" t="s">
        <v>119</v>
      </c>
      <c r="D18" s="98" t="s">
        <v>120</v>
      </c>
      <c r="E18" s="99">
        <v>-267.83499999999998</v>
      </c>
      <c r="F18" s="99">
        <v>-299.219379</v>
      </c>
      <c r="G18" s="99">
        <v>-288.10290400000002</v>
      </c>
      <c r="H18" s="99">
        <v>-293.47013099999998</v>
      </c>
      <c r="I18" s="95" t="s">
        <v>121</v>
      </c>
      <c r="J18" s="96" t="s">
        <v>122</v>
      </c>
      <c r="L18" s="92"/>
    </row>
    <row r="19" spans="2:12" ht="38.25" customHeight="1">
      <c r="B19" s="781"/>
      <c r="C19" s="97" t="s">
        <v>123</v>
      </c>
      <c r="D19" s="98" t="s">
        <v>124</v>
      </c>
      <c r="E19" s="99">
        <v>0</v>
      </c>
      <c r="F19" s="99">
        <v>0</v>
      </c>
      <c r="G19" s="99">
        <v>0</v>
      </c>
      <c r="H19" s="99">
        <v>0</v>
      </c>
      <c r="I19" s="95" t="s">
        <v>125</v>
      </c>
      <c r="J19" s="96" t="s">
        <v>126</v>
      </c>
      <c r="L19" s="92"/>
    </row>
    <row r="20" spans="2:12" ht="38.25" customHeight="1">
      <c r="B20" s="781"/>
      <c r="C20" s="97" t="s">
        <v>127</v>
      </c>
      <c r="D20" s="98" t="s">
        <v>128</v>
      </c>
      <c r="E20" s="99">
        <v>0</v>
      </c>
      <c r="F20" s="99">
        <v>0</v>
      </c>
      <c r="G20" s="99">
        <v>0</v>
      </c>
      <c r="H20" s="99">
        <v>0</v>
      </c>
      <c r="I20" s="95" t="s">
        <v>129</v>
      </c>
      <c r="J20" s="96" t="s">
        <v>130</v>
      </c>
      <c r="L20" s="92"/>
    </row>
    <row r="21" spans="2:12" ht="38.25" customHeight="1">
      <c r="B21" s="781"/>
      <c r="C21" s="97" t="s">
        <v>131</v>
      </c>
      <c r="D21" s="98" t="s">
        <v>132</v>
      </c>
      <c r="E21" s="99">
        <v>0</v>
      </c>
      <c r="F21" s="99">
        <v>0</v>
      </c>
      <c r="G21" s="99">
        <v>0</v>
      </c>
      <c r="H21" s="99">
        <v>0</v>
      </c>
      <c r="I21" s="95" t="s">
        <v>133</v>
      </c>
      <c r="J21" s="96" t="s">
        <v>134</v>
      </c>
      <c r="L21" s="92"/>
    </row>
    <row r="22" spans="2:12" ht="78.75" customHeight="1">
      <c r="B22" s="781"/>
      <c r="C22" s="97" t="s">
        <v>135</v>
      </c>
      <c r="D22" s="98" t="s">
        <v>136</v>
      </c>
      <c r="E22" s="99">
        <v>-100.29078800000001</v>
      </c>
      <c r="F22" s="99">
        <v>-103.788732</v>
      </c>
      <c r="G22" s="99">
        <v>-84.427526</v>
      </c>
      <c r="H22" s="99">
        <v>-106.032402</v>
      </c>
      <c r="I22" s="95" t="s">
        <v>137</v>
      </c>
      <c r="J22" s="96" t="s">
        <v>138</v>
      </c>
      <c r="L22" s="92"/>
    </row>
    <row r="23" spans="2:12" ht="38.25" customHeight="1">
      <c r="B23" s="781"/>
      <c r="C23" s="97" t="s">
        <v>139</v>
      </c>
      <c r="D23" s="98" t="s">
        <v>140</v>
      </c>
      <c r="E23" s="99">
        <v>-100.29078800000001</v>
      </c>
      <c r="F23" s="99">
        <v>-103.788732</v>
      </c>
      <c r="G23" s="99">
        <v>-84.427526</v>
      </c>
      <c r="H23" s="99">
        <v>-106.032402</v>
      </c>
      <c r="I23" s="95" t="s">
        <v>141</v>
      </c>
      <c r="J23" s="96" t="s">
        <v>142</v>
      </c>
      <c r="L23" s="92"/>
    </row>
    <row r="24" spans="2:12" ht="38.25" customHeight="1">
      <c r="B24" s="781"/>
      <c r="C24" s="97" t="s">
        <v>143</v>
      </c>
      <c r="D24" s="98" t="s">
        <v>144</v>
      </c>
      <c r="E24" s="99">
        <v>0</v>
      </c>
      <c r="F24" s="99">
        <v>0</v>
      </c>
      <c r="G24" s="99">
        <v>0</v>
      </c>
      <c r="H24" s="99">
        <v>0</v>
      </c>
      <c r="I24" s="95" t="s">
        <v>145</v>
      </c>
      <c r="J24" s="96" t="s">
        <v>146</v>
      </c>
      <c r="L24" s="92"/>
    </row>
    <row r="25" spans="2:12" ht="38.25" customHeight="1">
      <c r="B25" s="781"/>
      <c r="C25" s="97" t="s">
        <v>147</v>
      </c>
      <c r="D25" s="98" t="s">
        <v>148</v>
      </c>
      <c r="E25" s="99">
        <v>0</v>
      </c>
      <c r="F25" s="99">
        <v>0</v>
      </c>
      <c r="G25" s="99">
        <v>0</v>
      </c>
      <c r="H25" s="99">
        <v>0</v>
      </c>
      <c r="I25" s="95" t="s">
        <v>149</v>
      </c>
      <c r="J25" s="96" t="s">
        <v>150</v>
      </c>
      <c r="L25" s="92"/>
    </row>
    <row r="26" spans="2:12" ht="38.25" customHeight="1">
      <c r="B26" s="781"/>
      <c r="C26" s="97" t="s">
        <v>151</v>
      </c>
      <c r="D26" s="98" t="s">
        <v>152</v>
      </c>
      <c r="E26" s="99">
        <v>0</v>
      </c>
      <c r="F26" s="99">
        <v>0</v>
      </c>
      <c r="G26" s="99">
        <v>0</v>
      </c>
      <c r="H26" s="99">
        <v>0</v>
      </c>
      <c r="I26" s="95" t="s">
        <v>153</v>
      </c>
      <c r="J26" s="96" t="s">
        <v>154</v>
      </c>
      <c r="L26" s="92"/>
    </row>
    <row r="27" spans="2:12" ht="38.25" customHeight="1">
      <c r="B27" s="781"/>
      <c r="C27" s="97" t="s">
        <v>155</v>
      </c>
      <c r="D27" s="98" t="s">
        <v>156</v>
      </c>
      <c r="E27" s="99">
        <v>0</v>
      </c>
      <c r="F27" s="99">
        <v>0</v>
      </c>
      <c r="G27" s="99">
        <v>0</v>
      </c>
      <c r="H27" s="99">
        <v>0</v>
      </c>
      <c r="I27" s="95" t="s">
        <v>157</v>
      </c>
      <c r="J27" s="96" t="s">
        <v>158</v>
      </c>
      <c r="L27" s="92"/>
    </row>
    <row r="28" spans="2:12" ht="38.25" customHeight="1">
      <c r="B28" s="781"/>
      <c r="C28" s="97" t="s">
        <v>159</v>
      </c>
      <c r="D28" s="98" t="s">
        <v>160</v>
      </c>
      <c r="E28" s="104"/>
      <c r="F28" s="104"/>
      <c r="G28" s="104"/>
      <c r="H28" s="99">
        <v>-26.513000000000002</v>
      </c>
      <c r="I28" s="95" t="s">
        <v>161</v>
      </c>
      <c r="J28" s="101" t="s">
        <v>162</v>
      </c>
      <c r="L28" s="92"/>
    </row>
    <row r="29" spans="2:12" ht="38.25" customHeight="1">
      <c r="B29" s="781"/>
      <c r="C29" s="97" t="s">
        <v>163</v>
      </c>
      <c r="D29" s="98" t="s">
        <v>164</v>
      </c>
      <c r="E29" s="104"/>
      <c r="F29" s="104"/>
      <c r="G29" s="104"/>
      <c r="H29" s="99">
        <v>0</v>
      </c>
      <c r="I29" s="95" t="s">
        <v>165</v>
      </c>
      <c r="J29" s="101" t="s">
        <v>166</v>
      </c>
      <c r="L29" s="92"/>
    </row>
    <row r="30" spans="2:12" ht="38.25" customHeight="1">
      <c r="B30" s="781"/>
      <c r="C30" s="97" t="s">
        <v>167</v>
      </c>
      <c r="D30" s="98" t="s">
        <v>168</v>
      </c>
      <c r="E30" s="104"/>
      <c r="F30" s="104"/>
      <c r="G30" s="104"/>
      <c r="H30" s="99">
        <v>-241.642</v>
      </c>
      <c r="I30" s="95" t="s">
        <v>169</v>
      </c>
      <c r="J30" s="101" t="s">
        <v>170</v>
      </c>
      <c r="L30" s="92"/>
    </row>
    <row r="31" spans="2:12" ht="38.25" customHeight="1">
      <c r="B31" s="781"/>
      <c r="C31" s="97" t="s">
        <v>171</v>
      </c>
      <c r="D31" s="98" t="s">
        <v>172</v>
      </c>
      <c r="E31" s="99">
        <v>0</v>
      </c>
      <c r="F31" s="99">
        <v>0</v>
      </c>
      <c r="G31" s="99">
        <v>0</v>
      </c>
      <c r="H31" s="99">
        <v>0</v>
      </c>
      <c r="I31" s="95" t="s">
        <v>173</v>
      </c>
      <c r="J31" s="101" t="s">
        <v>174</v>
      </c>
      <c r="L31" s="92"/>
    </row>
    <row r="32" spans="2:12" ht="38.25" customHeight="1">
      <c r="B32" s="781"/>
      <c r="C32" s="97" t="s">
        <v>175</v>
      </c>
      <c r="D32" s="98" t="s">
        <v>176</v>
      </c>
      <c r="E32" s="99">
        <v>-326.70491600000003</v>
      </c>
      <c r="F32" s="99">
        <v>-232.153685</v>
      </c>
      <c r="G32" s="99">
        <v>-232.262</v>
      </c>
      <c r="H32" s="99">
        <v>-39.975000000000001</v>
      </c>
      <c r="I32" s="95" t="s">
        <v>177</v>
      </c>
      <c r="J32" s="101" t="s">
        <v>43</v>
      </c>
      <c r="L32" s="92"/>
    </row>
    <row r="33" spans="2:12" s="40" customFormat="1" ht="38.25" customHeight="1">
      <c r="B33" s="781"/>
      <c r="C33" s="97" t="s">
        <v>178</v>
      </c>
      <c r="D33" s="98" t="s">
        <v>179</v>
      </c>
      <c r="E33" s="105">
        <f>+E34+E35+E36</f>
        <v>2132.6054049999998</v>
      </c>
      <c r="F33" s="105">
        <f>+F34+F35+F36</f>
        <v>2129.3345730000001</v>
      </c>
      <c r="G33" s="105">
        <f>+G34+G35+G36</f>
        <v>1511.5864449999999</v>
      </c>
      <c r="H33" s="105">
        <f>+H34+H35+H36</f>
        <v>1517.920122</v>
      </c>
      <c r="I33" s="95" t="s">
        <v>180</v>
      </c>
      <c r="J33" s="101" t="s">
        <v>43</v>
      </c>
      <c r="K33" s="24"/>
      <c r="L33" s="106"/>
    </row>
    <row r="34" spans="2:12" s="111" customFormat="1" ht="38.25" customHeight="1">
      <c r="B34" s="781"/>
      <c r="C34" s="97" t="s">
        <v>181</v>
      </c>
      <c r="D34" s="107" t="s">
        <v>182</v>
      </c>
      <c r="E34" s="108">
        <v>0</v>
      </c>
      <c r="F34" s="108">
        <v>0</v>
      </c>
      <c r="G34" s="108">
        <v>0</v>
      </c>
      <c r="H34" s="108">
        <v>0</v>
      </c>
      <c r="I34" s="109" t="s">
        <v>183</v>
      </c>
      <c r="J34" s="103" t="s">
        <v>184</v>
      </c>
      <c r="K34" s="24"/>
      <c r="L34" s="110"/>
    </row>
    <row r="35" spans="2:12" ht="38.25" customHeight="1">
      <c r="B35" s="781"/>
      <c r="C35" s="97" t="s">
        <v>185</v>
      </c>
      <c r="D35" s="107" t="s">
        <v>186</v>
      </c>
      <c r="E35" s="99">
        <v>0</v>
      </c>
      <c r="F35" s="99">
        <v>0</v>
      </c>
      <c r="G35" s="99">
        <v>0</v>
      </c>
      <c r="H35" s="99">
        <v>0</v>
      </c>
      <c r="I35" s="95" t="s">
        <v>187</v>
      </c>
      <c r="J35" s="96" t="s">
        <v>188</v>
      </c>
      <c r="L35" s="92"/>
    </row>
    <row r="36" spans="2:12" ht="38.25" customHeight="1">
      <c r="B36" s="781"/>
      <c r="C36" s="97" t="s">
        <v>189</v>
      </c>
      <c r="D36" s="107" t="s">
        <v>190</v>
      </c>
      <c r="E36" s="112">
        <v>2132.6054049999998</v>
      </c>
      <c r="F36" s="112">
        <v>2129.3345730000001</v>
      </c>
      <c r="G36" s="112">
        <v>1511.5864449999999</v>
      </c>
      <c r="H36" s="112">
        <v>1517.920122</v>
      </c>
      <c r="I36" s="95" t="s">
        <v>191</v>
      </c>
      <c r="J36" s="96" t="s">
        <v>192</v>
      </c>
      <c r="L36" s="92"/>
    </row>
    <row r="37" spans="2:12" ht="38.25" customHeight="1">
      <c r="B37" s="781"/>
      <c r="C37" s="86" t="s">
        <v>64</v>
      </c>
      <c r="D37" s="98" t="s">
        <v>193</v>
      </c>
      <c r="E37" s="94">
        <f>+E38+E39+E40+E41</f>
        <v>7496.1939999999995</v>
      </c>
      <c r="F37" s="94">
        <f>+F38+F39+F40+F41</f>
        <v>7486.1383179999993</v>
      </c>
      <c r="G37" s="94">
        <f>+G38+G39+G40+G41</f>
        <v>6220.4350209999993</v>
      </c>
      <c r="H37" s="94">
        <f>+H38+H39+H40+H41</f>
        <v>6265.3511149999995</v>
      </c>
      <c r="I37" s="95" t="s">
        <v>194</v>
      </c>
      <c r="J37" s="96" t="s">
        <v>195</v>
      </c>
    </row>
    <row r="38" spans="2:12" ht="38.25" customHeight="1">
      <c r="B38" s="781"/>
      <c r="C38" s="97" t="s">
        <v>196</v>
      </c>
      <c r="D38" s="98" t="s">
        <v>197</v>
      </c>
      <c r="E38" s="112">
        <v>7496.1939999999995</v>
      </c>
      <c r="F38" s="112">
        <v>7486.1383179999993</v>
      </c>
      <c r="G38" s="112">
        <v>6220.4350209999993</v>
      </c>
      <c r="H38" s="112">
        <v>6265.3511149999995</v>
      </c>
      <c r="I38" s="100" t="s">
        <v>198</v>
      </c>
      <c r="J38" s="101"/>
    </row>
    <row r="39" spans="2:12" ht="38.25" customHeight="1">
      <c r="B39" s="781"/>
      <c r="C39" s="97" t="s">
        <v>199</v>
      </c>
      <c r="D39" s="98" t="s">
        <v>200</v>
      </c>
      <c r="E39" s="112">
        <v>0</v>
      </c>
      <c r="F39" s="112">
        <v>0</v>
      </c>
      <c r="G39" s="112">
        <v>0</v>
      </c>
      <c r="H39" s="112">
        <v>0</v>
      </c>
      <c r="I39" s="100" t="s">
        <v>201</v>
      </c>
      <c r="J39" s="101"/>
    </row>
    <row r="40" spans="2:12" ht="115.5" customHeight="1">
      <c r="B40" s="781"/>
      <c r="C40" s="97" t="s">
        <v>202</v>
      </c>
      <c r="D40" s="98" t="s">
        <v>203</v>
      </c>
      <c r="E40" s="112">
        <v>0</v>
      </c>
      <c r="F40" s="112">
        <v>0</v>
      </c>
      <c r="G40" s="112">
        <v>0</v>
      </c>
      <c r="H40" s="112">
        <v>0</v>
      </c>
      <c r="I40" s="100" t="s">
        <v>204</v>
      </c>
      <c r="J40" s="101"/>
    </row>
    <row r="41" spans="2:12" ht="74.25" customHeight="1" thickBot="1">
      <c r="B41" s="781"/>
      <c r="C41" s="113" t="s">
        <v>205</v>
      </c>
      <c r="D41" s="114" t="s">
        <v>206</v>
      </c>
      <c r="E41" s="112">
        <v>0</v>
      </c>
      <c r="F41" s="112">
        <v>0</v>
      </c>
      <c r="G41" s="112">
        <v>0</v>
      </c>
      <c r="H41" s="112">
        <v>0</v>
      </c>
      <c r="I41" s="115" t="s">
        <v>207</v>
      </c>
      <c r="J41" s="116"/>
    </row>
    <row r="42" spans="2:12" ht="38.25" customHeight="1" thickBot="1">
      <c r="B42" s="781"/>
      <c r="C42" s="117" t="s">
        <v>208</v>
      </c>
      <c r="D42" s="118" t="s">
        <v>209</v>
      </c>
      <c r="E42" s="119">
        <f>+E8+E37</f>
        <v>57821.262833000001</v>
      </c>
      <c r="F42" s="119">
        <f>+F8+F37</f>
        <v>58556.48329299999</v>
      </c>
      <c r="G42" s="119">
        <f>+G8+G37</f>
        <v>56300.11838</v>
      </c>
      <c r="H42" s="119">
        <f>+H8+H37</f>
        <v>55257.026232000004</v>
      </c>
      <c r="I42" s="120" t="s">
        <v>25</v>
      </c>
      <c r="J42" s="121" t="s">
        <v>26</v>
      </c>
    </row>
    <row r="43" spans="2:12" ht="38.25" customHeight="1">
      <c r="B43" s="781"/>
      <c r="C43" s="122" t="s">
        <v>210</v>
      </c>
      <c r="D43" s="123" t="s">
        <v>211</v>
      </c>
      <c r="E43" s="124">
        <f>+E44+E45+E46</f>
        <v>9275.5145890000003</v>
      </c>
      <c r="F43" s="124">
        <f>+F44+F45+F46</f>
        <v>9376.6013570000014</v>
      </c>
      <c r="G43" s="124">
        <f>+G44+G45+G46</f>
        <v>9323.3496589999995</v>
      </c>
      <c r="H43" s="124">
        <f>+H44+H45+H46</f>
        <v>9519.0461139999989</v>
      </c>
      <c r="I43" s="100" t="s">
        <v>212</v>
      </c>
      <c r="J43" s="101" t="s">
        <v>213</v>
      </c>
    </row>
    <row r="44" spans="2:12" ht="38.25" customHeight="1">
      <c r="B44" s="781"/>
      <c r="C44" s="97" t="s">
        <v>214</v>
      </c>
      <c r="D44" s="98" t="s">
        <v>215</v>
      </c>
      <c r="E44" s="112">
        <v>9531.0333059999994</v>
      </c>
      <c r="F44" s="112">
        <v>9632.3811040000001</v>
      </c>
      <c r="G44" s="112">
        <v>9598.2596589999994</v>
      </c>
      <c r="H44" s="112">
        <v>9834.2351139999992</v>
      </c>
      <c r="I44" s="100" t="s">
        <v>216</v>
      </c>
      <c r="J44" s="101"/>
    </row>
    <row r="45" spans="2:12" ht="151.5" customHeight="1">
      <c r="B45" s="781"/>
      <c r="C45" s="97" t="s">
        <v>217</v>
      </c>
      <c r="D45" s="98" t="s">
        <v>218</v>
      </c>
      <c r="E45" s="112">
        <v>617.82843199999991</v>
      </c>
      <c r="F45" s="112">
        <v>713.61548100000005</v>
      </c>
      <c r="G45" s="112">
        <v>629.60397999999986</v>
      </c>
      <c r="H45" s="112">
        <v>596.44177500000001</v>
      </c>
      <c r="I45" s="100" t="s">
        <v>219</v>
      </c>
      <c r="J45" s="101"/>
    </row>
    <row r="46" spans="2:12" ht="50.25" customHeight="1" thickBot="1">
      <c r="B46" s="782"/>
      <c r="C46" s="97" t="s">
        <v>220</v>
      </c>
      <c r="D46" s="98" t="s">
        <v>221</v>
      </c>
      <c r="E46" s="108">
        <v>-873.34714899999994</v>
      </c>
      <c r="F46" s="108">
        <v>-969.39522799999997</v>
      </c>
      <c r="G46" s="108">
        <v>-904.51397999999995</v>
      </c>
      <c r="H46" s="108">
        <v>-911.63077499999997</v>
      </c>
      <c r="I46" s="100" t="s">
        <v>222</v>
      </c>
      <c r="J46" s="101"/>
    </row>
    <row r="47" spans="2:12" ht="38.25" customHeight="1">
      <c r="B47" s="780" t="s">
        <v>223</v>
      </c>
      <c r="C47" s="125" t="s">
        <v>224</v>
      </c>
      <c r="D47" s="87" t="s">
        <v>225</v>
      </c>
      <c r="E47" s="126">
        <v>342250.95170600008</v>
      </c>
      <c r="F47" s="126">
        <v>347071.54654200003</v>
      </c>
      <c r="G47" s="126">
        <v>336061.817851</v>
      </c>
      <c r="H47" s="126">
        <v>329748.11801199999</v>
      </c>
      <c r="I47" s="127" t="s">
        <v>36</v>
      </c>
      <c r="J47" s="128" t="s">
        <v>37</v>
      </c>
    </row>
    <row r="48" spans="2:12" ht="38.25" customHeight="1" thickBot="1">
      <c r="B48" s="782"/>
      <c r="C48" s="129" t="s">
        <v>67</v>
      </c>
      <c r="D48" s="130" t="s">
        <v>226</v>
      </c>
      <c r="E48" s="131">
        <v>-1498.7959350000001</v>
      </c>
      <c r="F48" s="131">
        <v>-1447.34328</v>
      </c>
      <c r="G48" s="131">
        <v>-1010.5532480000001</v>
      </c>
      <c r="H48" s="131">
        <v>-967.12849600000004</v>
      </c>
      <c r="I48" s="132" t="s">
        <v>227</v>
      </c>
      <c r="J48" s="133"/>
    </row>
    <row r="49" spans="2:11" s="40" customFormat="1" ht="38.25" customHeight="1">
      <c r="B49" s="780" t="s">
        <v>228</v>
      </c>
      <c r="C49" s="134" t="s">
        <v>72</v>
      </c>
      <c r="D49" s="87" t="s">
        <v>229</v>
      </c>
      <c r="E49" s="135">
        <f>+E8/E47</f>
        <v>0.14704142846688173</v>
      </c>
      <c r="F49" s="135">
        <f>+F8/F47</f>
        <v>0.14714644713412092</v>
      </c>
      <c r="G49" s="135">
        <f>+G8/G47</f>
        <v>0.1490192598470198</v>
      </c>
      <c r="H49" s="135">
        <f>+H8/H47</f>
        <v>0.14857302419908619</v>
      </c>
      <c r="I49" s="136" t="s">
        <v>42</v>
      </c>
      <c r="J49" s="137" t="s">
        <v>43</v>
      </c>
      <c r="K49" s="24"/>
    </row>
    <row r="50" spans="2:11" ht="38.25" customHeight="1">
      <c r="B50" s="781"/>
      <c r="C50" s="138" t="s">
        <v>74</v>
      </c>
      <c r="D50" s="93" t="s">
        <v>230</v>
      </c>
      <c r="E50" s="139">
        <f>+E42/E47</f>
        <v>0.16894405273318142</v>
      </c>
      <c r="F50" s="139">
        <f>+F42/F47</f>
        <v>0.16871588546056143</v>
      </c>
      <c r="G50" s="139">
        <f>+G42/G47</f>
        <v>0.1675290538509252</v>
      </c>
      <c r="H50" s="139">
        <f>+H42/H47</f>
        <v>0.16757343928188584</v>
      </c>
      <c r="I50" s="140" t="s">
        <v>47</v>
      </c>
      <c r="J50" s="141" t="s">
        <v>43</v>
      </c>
    </row>
    <row r="51" spans="2:11" ht="38.25" customHeight="1" thickBot="1">
      <c r="B51" s="782"/>
      <c r="C51" s="142" t="s">
        <v>231</v>
      </c>
      <c r="D51" s="143" t="s">
        <v>232</v>
      </c>
      <c r="E51" s="144">
        <f>+E7/E47</f>
        <v>0.1960455539642659</v>
      </c>
      <c r="F51" s="144">
        <f>+F7/F47</f>
        <v>0.1957322209983561</v>
      </c>
      <c r="G51" s="144">
        <f>+G7/G47</f>
        <v>0.1952720141152588</v>
      </c>
      <c r="H51" s="144">
        <f>+H7/H47</f>
        <v>0.19644106761404689</v>
      </c>
      <c r="I51" s="145" t="s">
        <v>51</v>
      </c>
      <c r="J51" s="146" t="s">
        <v>43</v>
      </c>
    </row>
    <row r="52" spans="2:11" s="40" customFormat="1" ht="38.25" customHeight="1" thickBot="1">
      <c r="B52" s="147" t="s">
        <v>233</v>
      </c>
      <c r="C52" s="148" t="s">
        <v>234</v>
      </c>
      <c r="D52" s="118" t="s">
        <v>235</v>
      </c>
      <c r="E52" s="119">
        <f>E8-E21-E33+MIN(E37+E21-E39-E41+MIN(E43+E39-E46,0),0)</f>
        <v>48192.463428000003</v>
      </c>
      <c r="F52" s="119">
        <f>F8-F21-F33+MIN(F37+F21-F39-F41+MIN(F43+F39-F46,0),0)</f>
        <v>48941.010401999993</v>
      </c>
      <c r="G52" s="119">
        <f>G8-G21-G33+MIN(G37+G21-G39-G41+MIN(G43+G39-G46,0),0)</f>
        <v>48568.096914000002</v>
      </c>
      <c r="H52" s="119">
        <f>H8-H21-H33+MIN(H37+H21-H39-H41+MIN(H43+H39-H46,0),0)</f>
        <v>47473.754995000003</v>
      </c>
      <c r="I52" s="149" t="s">
        <v>236</v>
      </c>
      <c r="J52" s="150" t="s">
        <v>43</v>
      </c>
      <c r="K52" s="24"/>
    </row>
    <row r="53" spans="2:11" s="40" customFormat="1" ht="38.25" customHeight="1" thickBot="1">
      <c r="B53" s="147" t="s">
        <v>237</v>
      </c>
      <c r="C53" s="148" t="s">
        <v>238</v>
      </c>
      <c r="D53" s="118" t="s">
        <v>239</v>
      </c>
      <c r="E53" s="151">
        <f>E52/(E47-E48)</f>
        <v>0.14019636016818399</v>
      </c>
      <c r="F53" s="151">
        <f>F52/(F47-F48)</f>
        <v>0.14042570383199535</v>
      </c>
      <c r="G53" s="151">
        <f>G52/(G47-G48)</f>
        <v>0.14408803888508348</v>
      </c>
      <c r="H53" s="151">
        <f>H52/(H47-H48)</f>
        <v>0.14354873413388763</v>
      </c>
      <c r="I53" s="152" t="s">
        <v>240</v>
      </c>
      <c r="J53" s="150" t="s">
        <v>43</v>
      </c>
      <c r="K53" s="24"/>
    </row>
    <row r="54" spans="2:11" s="40" customFormat="1" ht="38.25" customHeight="1" thickBot="1">
      <c r="B54" s="780" t="s">
        <v>241</v>
      </c>
      <c r="C54" s="148" t="s">
        <v>242</v>
      </c>
      <c r="D54" s="118" t="s">
        <v>243</v>
      </c>
      <c r="E54" s="153">
        <v>2132.6054049999998</v>
      </c>
      <c r="F54" s="153">
        <v>2129.3345730000001</v>
      </c>
      <c r="G54" s="153">
        <v>1511.5864449999999</v>
      </c>
      <c r="H54" s="153">
        <v>1517.920122</v>
      </c>
      <c r="I54" s="120" t="s">
        <v>244</v>
      </c>
      <c r="J54" s="150"/>
      <c r="K54" s="24"/>
    </row>
    <row r="55" spans="2:11" ht="38.25" customHeight="1" thickBot="1">
      <c r="B55" s="781"/>
      <c r="C55" s="148" t="s">
        <v>242</v>
      </c>
      <c r="D55" s="118" t="s">
        <v>245</v>
      </c>
      <c r="E55" s="153">
        <v>0</v>
      </c>
      <c r="F55" s="153">
        <v>0</v>
      </c>
      <c r="G55" s="153">
        <v>0</v>
      </c>
      <c r="H55" s="153">
        <v>0</v>
      </c>
      <c r="I55" s="120" t="s">
        <v>246</v>
      </c>
      <c r="J55" s="150"/>
    </row>
    <row r="56" spans="2:11" ht="38.25" customHeight="1" thickBot="1">
      <c r="B56" s="781"/>
      <c r="C56" s="148" t="s">
        <v>242</v>
      </c>
      <c r="D56" s="118" t="s">
        <v>247</v>
      </c>
      <c r="E56" s="153">
        <v>-873.34714899999994</v>
      </c>
      <c r="F56" s="153">
        <v>-969.39522799999997</v>
      </c>
      <c r="G56" s="153">
        <v>-904.51397999999995</v>
      </c>
      <c r="H56" s="153">
        <v>-911.63077499999997</v>
      </c>
      <c r="I56" s="120" t="s">
        <v>248</v>
      </c>
      <c r="J56" s="150"/>
    </row>
    <row r="57" spans="2:11" ht="38.25" customHeight="1" thickBot="1">
      <c r="B57" s="782"/>
      <c r="C57" s="148" t="s">
        <v>242</v>
      </c>
      <c r="D57" s="118" t="s">
        <v>249</v>
      </c>
      <c r="E57" s="153">
        <v>-1498.7959350000001</v>
      </c>
      <c r="F57" s="153">
        <v>-1447.34328</v>
      </c>
      <c r="G57" s="153">
        <v>-1010.5532480000001</v>
      </c>
      <c r="H57" s="153">
        <v>-967.12849600000004</v>
      </c>
      <c r="I57" s="120" t="s">
        <v>250</v>
      </c>
      <c r="J57" s="150"/>
    </row>
    <row r="59" spans="2:11" ht="12.75">
      <c r="B59" s="154" t="s">
        <v>251</v>
      </c>
    </row>
    <row r="60" spans="2:11" ht="12.75">
      <c r="B60" s="155" t="s">
        <v>252</v>
      </c>
    </row>
    <row r="61" spans="2:11" ht="12.75">
      <c r="B61" s="155"/>
      <c r="C61" s="156"/>
      <c r="D61" s="155"/>
      <c r="E61" s="157"/>
      <c r="F61" s="157"/>
      <c r="G61" s="157"/>
      <c r="H61" s="157"/>
      <c r="I61" s="156"/>
      <c r="J61" s="155"/>
    </row>
    <row r="62" spans="2:11" ht="15.75" customHeight="1">
      <c r="B62" s="158"/>
      <c r="C62" s="158"/>
      <c r="D62" s="158"/>
      <c r="E62" s="158"/>
      <c r="F62" s="158"/>
      <c r="G62" s="158"/>
      <c r="H62" s="158"/>
      <c r="I62" s="158"/>
      <c r="J62" s="158"/>
    </row>
    <row r="63" spans="2:11" ht="15.75" customHeight="1">
      <c r="B63" s="158"/>
      <c r="C63" s="156"/>
      <c r="D63" s="155"/>
      <c r="E63" s="157"/>
      <c r="F63" s="157"/>
      <c r="G63" s="157"/>
      <c r="H63" s="157"/>
      <c r="I63" s="156"/>
      <c r="J63" s="155"/>
    </row>
    <row r="64" spans="2:11" ht="15.75" customHeight="1">
      <c r="B64" s="158"/>
      <c r="C64" s="156"/>
      <c r="D64" s="155"/>
      <c r="E64" s="157"/>
      <c r="F64" s="157"/>
      <c r="G64" s="157"/>
      <c r="H64" s="157"/>
      <c r="I64" s="156"/>
      <c r="J64" s="155"/>
    </row>
  </sheetData>
  <sheetProtection algorithmName="SHA-512" hashValue="5hXHDowhKZnZ5iuAUyzHy5JYde0Z95nKovdAIrcUfhI8oUpBH8QeuSRcsMahbeg/GUI/1IBiJlFRJ6RAUjRprg==" saltValue="dJvZhESflM38uodyewfPgQ==" spinCount="100000" sheet="1" objects="1" scenarios="1" formatCells="0" formatColumns="0" formatRows="0"/>
  <mergeCells count="4">
    <mergeCell ref="B7:B46"/>
    <mergeCell ref="B47:B48"/>
    <mergeCell ref="B49:B51"/>
    <mergeCell ref="B54:B57"/>
  </mergeCells>
  <pageMargins left="0.70866141732283472" right="0.70866141732283472" top="0.74803149606299213" bottom="0.74803149606299213" header="0.31496062992125984" footer="0.31496062992125984"/>
  <pageSetup paperSize="9" scale="2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4"/>
  <sheetViews>
    <sheetView showGridLines="0" zoomScale="50" zoomScaleNormal="50" workbookViewId="0">
      <selection activeCell="F15" sqref="F15"/>
    </sheetView>
  </sheetViews>
  <sheetFormatPr defaultColWidth="32.85546875" defaultRowHeight="24" customHeight="1"/>
  <cols>
    <col min="1" max="1" width="3.42578125" style="3" customWidth="1"/>
    <col min="2" max="2" width="103.42578125" style="6" customWidth="1"/>
    <col min="3" max="3" width="41" style="6" customWidth="1"/>
    <col min="4" max="6" width="40" style="6" customWidth="1"/>
    <col min="7" max="7" width="81.5703125" style="3" customWidth="1"/>
    <col min="8" max="8" width="32.85546875" style="11"/>
    <col min="9" max="16384" width="32.85546875" style="3"/>
  </cols>
  <sheetData>
    <row r="1" spans="2:8" s="17" customFormat="1" ht="12.75" customHeight="1">
      <c r="C1" s="21">
        <v>202009</v>
      </c>
      <c r="D1" s="21">
        <v>202012</v>
      </c>
      <c r="E1" s="21">
        <v>202103</v>
      </c>
      <c r="F1" s="21">
        <v>202106</v>
      </c>
      <c r="H1" s="159"/>
    </row>
    <row r="2" spans="2:8" ht="35.25" customHeight="1">
      <c r="B2" s="775" t="s">
        <v>1</v>
      </c>
      <c r="C2" s="775"/>
      <c r="D2" s="775"/>
      <c r="E2" s="55"/>
      <c r="F2" s="55"/>
    </row>
    <row r="3" spans="2:8" ht="27" customHeight="1">
      <c r="B3" s="776" t="s">
        <v>253</v>
      </c>
      <c r="C3" s="776"/>
      <c r="D3" s="776"/>
      <c r="E3" s="56"/>
      <c r="F3" s="56"/>
    </row>
    <row r="4" spans="2:8" ht="27" customHeight="1">
      <c r="B4" s="783" t="str">
        <f>Cover!C5</f>
        <v>Intesa Sanpaolo S.p.A.</v>
      </c>
      <c r="C4" s="783"/>
      <c r="D4" s="783"/>
      <c r="E4" s="160"/>
      <c r="F4" s="160"/>
    </row>
    <row r="5" spans="2:8" ht="23.1" customHeight="1">
      <c r="B5" s="161"/>
    </row>
    <row r="6" spans="2:8" ht="9" customHeight="1" thickBot="1">
      <c r="B6" s="161"/>
    </row>
    <row r="7" spans="2:8" ht="38.25" customHeight="1" thickBot="1">
      <c r="B7" s="162"/>
      <c r="C7" s="784" t="s">
        <v>254</v>
      </c>
      <c r="D7" s="785"/>
      <c r="E7" s="786"/>
      <c r="F7" s="787"/>
    </row>
    <row r="8" spans="2:8" ht="38.25" customHeight="1" thickBot="1">
      <c r="B8" s="28" t="s">
        <v>11</v>
      </c>
      <c r="C8" s="29" t="s">
        <v>12</v>
      </c>
      <c r="D8" s="29" t="s">
        <v>13</v>
      </c>
      <c r="E8" s="29" t="s">
        <v>14</v>
      </c>
      <c r="F8" s="29" t="s">
        <v>15</v>
      </c>
      <c r="G8" s="163" t="s">
        <v>16</v>
      </c>
    </row>
    <row r="9" spans="2:8" ht="80.25" customHeight="1">
      <c r="B9" s="164" t="s">
        <v>255</v>
      </c>
      <c r="C9" s="165">
        <v>281793.39666499995</v>
      </c>
      <c r="D9" s="165">
        <v>282104.91043499997</v>
      </c>
      <c r="E9" s="165">
        <v>270632.89716099994</v>
      </c>
      <c r="F9" s="165">
        <v>271641.25714900001</v>
      </c>
      <c r="G9" s="166" t="s">
        <v>256</v>
      </c>
      <c r="H9" s="167"/>
    </row>
    <row r="10" spans="2:8" ht="42" customHeight="1">
      <c r="B10" s="168" t="s">
        <v>257</v>
      </c>
      <c r="C10" s="169">
        <v>91022.874777999998</v>
      </c>
      <c r="D10" s="169">
        <v>94611.94297399999</v>
      </c>
      <c r="E10" s="169">
        <v>94295.381527000005</v>
      </c>
      <c r="F10" s="169">
        <v>90873.929648999998</v>
      </c>
      <c r="G10" s="170" t="s">
        <v>258</v>
      </c>
      <c r="H10" s="167"/>
    </row>
    <row r="11" spans="2:8" ht="42" customHeight="1">
      <c r="B11" s="168" t="s">
        <v>259</v>
      </c>
      <c r="C11" s="169">
        <v>1198.7724410000001</v>
      </c>
      <c r="D11" s="169">
        <v>999.12035800000001</v>
      </c>
      <c r="E11" s="169">
        <v>1055.5792179999999</v>
      </c>
      <c r="F11" s="169">
        <v>1209.3075630000001</v>
      </c>
      <c r="G11" s="170" t="s">
        <v>260</v>
      </c>
      <c r="H11" s="167"/>
    </row>
    <row r="12" spans="2:8" ht="42" customHeight="1">
      <c r="B12" s="168" t="s">
        <v>261</v>
      </c>
      <c r="C12" s="169">
        <v>159840.90290099996</v>
      </c>
      <c r="D12" s="169">
        <v>154835.12888500001</v>
      </c>
      <c r="E12" s="169">
        <v>144646.89547399999</v>
      </c>
      <c r="F12" s="169">
        <v>145243.65175399999</v>
      </c>
      <c r="G12" s="170" t="s">
        <v>262</v>
      </c>
      <c r="H12" s="167"/>
    </row>
    <row r="13" spans="2:8" ht="42" customHeight="1">
      <c r="B13" s="168" t="s">
        <v>263</v>
      </c>
      <c r="C13" s="169">
        <v>29730.846545</v>
      </c>
      <c r="D13" s="169">
        <v>31658.718218000002</v>
      </c>
      <c r="E13" s="169">
        <v>30635.040942</v>
      </c>
      <c r="F13" s="169">
        <v>34314.368182999999</v>
      </c>
      <c r="G13" s="170" t="s">
        <v>264</v>
      </c>
      <c r="H13" s="167"/>
    </row>
    <row r="14" spans="2:8" ht="42" customHeight="1">
      <c r="B14" s="171" t="s">
        <v>265</v>
      </c>
      <c r="C14" s="172">
        <v>7086.4705939999994</v>
      </c>
      <c r="D14" s="172">
        <v>7059.9072319999996</v>
      </c>
      <c r="E14" s="172">
        <v>6110.537862000001</v>
      </c>
      <c r="F14" s="172">
        <v>6968.0505310000008</v>
      </c>
      <c r="G14" s="170" t="s">
        <v>266</v>
      </c>
      <c r="H14" s="167"/>
    </row>
    <row r="15" spans="2:8" ht="42" customHeight="1">
      <c r="B15" s="173" t="s">
        <v>267</v>
      </c>
      <c r="C15" s="169">
        <v>1022.123858</v>
      </c>
      <c r="D15" s="169">
        <v>916.72818900000004</v>
      </c>
      <c r="E15" s="169">
        <v>717.54185500000006</v>
      </c>
      <c r="F15" s="169">
        <v>410.66671100000002</v>
      </c>
      <c r="G15" s="170" t="s">
        <v>268</v>
      </c>
      <c r="H15" s="167"/>
    </row>
    <row r="16" spans="2:8" ht="42" customHeight="1">
      <c r="B16" s="171" t="s">
        <v>269</v>
      </c>
      <c r="C16" s="169">
        <v>0</v>
      </c>
      <c r="D16" s="169">
        <v>0</v>
      </c>
      <c r="E16" s="169">
        <v>0</v>
      </c>
      <c r="F16" s="169">
        <v>0</v>
      </c>
      <c r="G16" s="170" t="s">
        <v>270</v>
      </c>
      <c r="H16" s="167"/>
    </row>
    <row r="17" spans="2:8" ht="60" customHeight="1">
      <c r="B17" s="171" t="s">
        <v>271</v>
      </c>
      <c r="C17" s="169">
        <v>7761.9547320000001</v>
      </c>
      <c r="D17" s="169">
        <v>9841.7747689999997</v>
      </c>
      <c r="E17" s="169">
        <v>9371.7120540000014</v>
      </c>
      <c r="F17" s="169">
        <v>8535.9234009999982</v>
      </c>
      <c r="G17" s="170" t="s">
        <v>272</v>
      </c>
      <c r="H17" s="167"/>
    </row>
    <row r="18" spans="2:8" ht="42" customHeight="1">
      <c r="B18" s="171" t="s">
        <v>273</v>
      </c>
      <c r="C18" s="169">
        <v>17995.224068</v>
      </c>
      <c r="D18" s="169">
        <v>19009.380888</v>
      </c>
      <c r="E18" s="169">
        <v>21316.924277999999</v>
      </c>
      <c r="F18" s="169">
        <v>15436.731261000001</v>
      </c>
      <c r="G18" s="170" t="s">
        <v>274</v>
      </c>
      <c r="H18" s="167"/>
    </row>
    <row r="19" spans="2:8" ht="42" customHeight="1">
      <c r="B19" s="168" t="s">
        <v>257</v>
      </c>
      <c r="C19" s="169">
        <v>2506.0972929999998</v>
      </c>
      <c r="D19" s="169">
        <v>2290.1872499999999</v>
      </c>
      <c r="E19" s="169">
        <v>2396.6284529999998</v>
      </c>
      <c r="F19" s="169">
        <v>1617.950511</v>
      </c>
      <c r="G19" s="170" t="s">
        <v>275</v>
      </c>
      <c r="H19" s="167"/>
    </row>
    <row r="20" spans="2:8" ht="42" customHeight="1">
      <c r="B20" s="168" t="s">
        <v>276</v>
      </c>
      <c r="C20" s="169">
        <v>15489.126775000001</v>
      </c>
      <c r="D20" s="169">
        <v>16719.193638000001</v>
      </c>
      <c r="E20" s="169">
        <v>18920.295825000001</v>
      </c>
      <c r="F20" s="169">
        <v>13818.780750000002</v>
      </c>
      <c r="G20" s="170" t="s">
        <v>277</v>
      </c>
      <c r="H20" s="167"/>
    </row>
    <row r="21" spans="2:8" ht="92.45" customHeight="1">
      <c r="B21" s="168" t="s">
        <v>278</v>
      </c>
      <c r="C21" s="169">
        <v>1301.962</v>
      </c>
      <c r="D21" s="169">
        <v>1295.5075875</v>
      </c>
      <c r="E21" s="169">
        <v>1431.0852625</v>
      </c>
      <c r="F21" s="169">
        <v>1068.6110125</v>
      </c>
      <c r="G21" s="170" t="s">
        <v>279</v>
      </c>
      <c r="H21" s="167"/>
    </row>
    <row r="22" spans="2:8" ht="42" customHeight="1">
      <c r="B22" s="171" t="s">
        <v>280</v>
      </c>
      <c r="C22" s="169">
        <v>0</v>
      </c>
      <c r="D22" s="169">
        <v>0</v>
      </c>
      <c r="E22" s="169">
        <v>0</v>
      </c>
      <c r="F22" s="169">
        <v>0</v>
      </c>
      <c r="G22" s="170" t="s">
        <v>281</v>
      </c>
      <c r="H22" s="167"/>
    </row>
    <row r="23" spans="2:8" ht="42" customHeight="1">
      <c r="B23" s="171" t="s">
        <v>282</v>
      </c>
      <c r="C23" s="169">
        <v>26282.405000999999</v>
      </c>
      <c r="D23" s="169">
        <v>27559.324562999998</v>
      </c>
      <c r="E23" s="169">
        <v>27559.324562999998</v>
      </c>
      <c r="F23" s="169">
        <v>26377.936738</v>
      </c>
      <c r="G23" s="170" t="s">
        <v>283</v>
      </c>
      <c r="H23" s="167"/>
    </row>
    <row r="24" spans="2:8" ht="42" customHeight="1">
      <c r="B24" s="168" t="s">
        <v>284</v>
      </c>
      <c r="C24" s="169">
        <v>617.39441299999999</v>
      </c>
      <c r="D24" s="169">
        <v>636.16012499999999</v>
      </c>
      <c r="E24" s="169">
        <v>636.16012499999999</v>
      </c>
      <c r="F24" s="169">
        <v>529.61627499999997</v>
      </c>
      <c r="G24" s="170" t="s">
        <v>285</v>
      </c>
      <c r="H24" s="167"/>
    </row>
    <row r="25" spans="2:8" ht="42" customHeight="1">
      <c r="B25" s="168" t="s">
        <v>286</v>
      </c>
      <c r="C25" s="169">
        <v>3414.6946130000001</v>
      </c>
      <c r="D25" s="169">
        <v>4076.5945000000002</v>
      </c>
      <c r="E25" s="169">
        <v>4076.5945000000002</v>
      </c>
      <c r="F25" s="169">
        <v>3479.0382249999998</v>
      </c>
      <c r="G25" s="170" t="s">
        <v>287</v>
      </c>
      <c r="H25" s="167"/>
    </row>
    <row r="26" spans="2:8" ht="42" customHeight="1">
      <c r="B26" s="168" t="s">
        <v>288</v>
      </c>
      <c r="C26" s="169">
        <v>22250.315975000001</v>
      </c>
      <c r="D26" s="169">
        <v>22846.569938000001</v>
      </c>
      <c r="E26" s="169">
        <v>22846.569938000001</v>
      </c>
      <c r="F26" s="169">
        <v>22369.282238</v>
      </c>
      <c r="G26" s="170" t="s">
        <v>289</v>
      </c>
      <c r="H26" s="167"/>
    </row>
    <row r="27" spans="2:8" ht="42" customHeight="1">
      <c r="B27" s="171" t="s">
        <v>290</v>
      </c>
      <c r="C27" s="169">
        <v>309.37678500000004</v>
      </c>
      <c r="D27" s="169">
        <v>579.52046399999995</v>
      </c>
      <c r="E27" s="169">
        <v>352.88007699999997</v>
      </c>
      <c r="F27" s="169">
        <v>377.55222000000003</v>
      </c>
      <c r="G27" s="170" t="s">
        <v>291</v>
      </c>
      <c r="H27" s="167"/>
    </row>
    <row r="28" spans="2:8" ht="42" customHeight="1" thickBot="1">
      <c r="B28" s="174" t="s">
        <v>292</v>
      </c>
      <c r="C28" s="175">
        <f>+C9+C14+C15+C16+C17+C18+C22+C23++C27</f>
        <v>342250.95170299988</v>
      </c>
      <c r="D28" s="175">
        <f>+D9+D14+D15+D16+D17+D18+D22+D23++D27</f>
        <v>347071.54654000001</v>
      </c>
      <c r="E28" s="175">
        <f>+E9+E14+E15+E16+E17+E18+E22+E23++E27</f>
        <v>336061.81784999999</v>
      </c>
      <c r="F28" s="175">
        <f>+F9+F14+F15+F16+F17+F18+F22+F23++F27</f>
        <v>329748.11801100004</v>
      </c>
      <c r="G28" s="176"/>
      <c r="H28" s="167"/>
    </row>
    <row r="29" spans="2:8" ht="18.75" customHeight="1">
      <c r="B29" s="177" t="s">
        <v>293</v>
      </c>
      <c r="E29" s="178"/>
    </row>
    <row r="30" spans="2:8" ht="18.75" customHeight="1">
      <c r="B30" s="177" t="s">
        <v>294</v>
      </c>
      <c r="D30" s="177"/>
      <c r="F30" s="177"/>
      <c r="G30" s="177"/>
    </row>
    <row r="31" spans="2:8" ht="18.75" customHeight="1">
      <c r="D31" s="178"/>
      <c r="F31" s="178"/>
      <c r="G31" s="178"/>
    </row>
    <row r="32" spans="2:8" ht="18.75" customHeight="1"/>
    <row r="33" ht="18.75" customHeight="1"/>
    <row r="34" ht="18.75" customHeight="1"/>
  </sheetData>
  <sheetProtection algorithmName="SHA-512" hashValue="eAUZtl3WJAsmMSxe+j4Qvant5sTC0dXwhC4gPQCTjYaa+hogQgtDt+jf4sFBcsKXHfWFytARFk1lQqnnZAkxnQ==" saltValue="Bd0pW4zPcrbdpgK/8S6JXw==" spinCount="100000" sheet="1" objects="1" scenarios="1" formatCells="0" formatColumns="0" formatRows="0"/>
  <mergeCells count="4">
    <mergeCell ref="B2:D2"/>
    <mergeCell ref="B3:D3"/>
    <mergeCell ref="B4:D4"/>
    <mergeCell ref="C7:F7"/>
  </mergeCells>
  <pageMargins left="0.70866141732283472" right="0.70866141732283472" top="0.74803149606299213" bottom="0.74803149606299213" header="0.31496062992125984" footer="0.31496062992125984"/>
  <pageSetup paperSize="9"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7"/>
  <sheetViews>
    <sheetView showGridLines="0" zoomScale="60" zoomScaleNormal="60" zoomScaleSheetLayoutView="70" workbookViewId="0">
      <selection activeCell="A4" sqref="A4"/>
    </sheetView>
  </sheetViews>
  <sheetFormatPr defaultColWidth="9.140625" defaultRowHeight="12.75"/>
  <cols>
    <col min="1" max="1" width="2.5703125" style="3" customWidth="1"/>
    <col min="2" max="2" width="128.42578125" style="3" customWidth="1"/>
    <col min="3" max="6" width="65.42578125" style="3" customWidth="1"/>
    <col min="7" max="16384" width="9.140625" style="3"/>
  </cols>
  <sheetData>
    <row r="1" spans="2:6" s="17" customFormat="1" ht="14.25">
      <c r="B1" s="179"/>
      <c r="C1" s="21">
        <v>202009</v>
      </c>
      <c r="D1" s="21">
        <v>202012</v>
      </c>
      <c r="E1" s="21">
        <v>202103</v>
      </c>
      <c r="F1" s="21">
        <v>202106</v>
      </c>
    </row>
    <row r="2" spans="2:6" ht="25.5">
      <c r="B2" s="775" t="s">
        <v>1</v>
      </c>
      <c r="C2" s="775"/>
      <c r="D2" s="775"/>
      <c r="E2" s="55"/>
      <c r="F2" s="55"/>
    </row>
    <row r="3" spans="2:6" ht="20.25" customHeight="1">
      <c r="B3" s="790" t="s">
        <v>295</v>
      </c>
      <c r="C3" s="790"/>
      <c r="D3" s="790"/>
      <c r="E3" s="180"/>
      <c r="F3" s="180"/>
    </row>
    <row r="4" spans="2:6" ht="18" customHeight="1">
      <c r="B4" s="791" t="str">
        <f>Cover!C5</f>
        <v>Intesa Sanpaolo S.p.A.</v>
      </c>
      <c r="C4" s="791"/>
      <c r="D4" s="791"/>
      <c r="E4" s="181"/>
      <c r="F4" s="181"/>
    </row>
    <row r="5" spans="2:6">
      <c r="B5" s="182"/>
      <c r="C5" s="183"/>
      <c r="D5" s="183"/>
      <c r="E5" s="183"/>
      <c r="F5" s="183"/>
    </row>
    <row r="6" spans="2:6" ht="13.5" thickBot="1">
      <c r="C6" s="184"/>
      <c r="D6" s="184"/>
      <c r="E6" s="183"/>
      <c r="F6" s="183"/>
    </row>
    <row r="7" spans="2:6" ht="12.75" customHeight="1">
      <c r="C7" s="788" t="s">
        <v>12</v>
      </c>
      <c r="D7" s="788" t="s">
        <v>13</v>
      </c>
      <c r="E7" s="788" t="s">
        <v>14</v>
      </c>
      <c r="F7" s="788" t="s">
        <v>15</v>
      </c>
    </row>
    <row r="8" spans="2:6" ht="27.75" customHeight="1" thickBot="1">
      <c r="B8" s="185" t="s">
        <v>296</v>
      </c>
      <c r="C8" s="789"/>
      <c r="D8" s="789"/>
      <c r="E8" s="789"/>
      <c r="F8" s="789"/>
    </row>
    <row r="9" spans="2:6" ht="18" customHeight="1">
      <c r="B9" s="186" t="s">
        <v>297</v>
      </c>
      <c r="C9" s="187">
        <v>7357.4127779999999</v>
      </c>
      <c r="D9" s="187">
        <v>10133.805630999999</v>
      </c>
      <c r="E9" s="187">
        <v>2571.2861309999998</v>
      </c>
      <c r="F9" s="187">
        <v>5184.2037259999997</v>
      </c>
    </row>
    <row r="10" spans="2:6" ht="18" customHeight="1">
      <c r="B10" s="188" t="s">
        <v>298</v>
      </c>
      <c r="C10" s="187">
        <v>1024.612811</v>
      </c>
      <c r="D10" s="187">
        <v>1339.9372000000001</v>
      </c>
      <c r="E10" s="187">
        <v>309.81925899999999</v>
      </c>
      <c r="F10" s="187">
        <v>639.85277499999995</v>
      </c>
    </row>
    <row r="11" spans="2:6" ht="18" customHeight="1">
      <c r="B11" s="188" t="s">
        <v>299</v>
      </c>
      <c r="C11" s="187">
        <v>6556.7324660000004</v>
      </c>
      <c r="D11" s="187">
        <v>8968.4514029999991</v>
      </c>
      <c r="E11" s="187">
        <v>2232.1748710000002</v>
      </c>
      <c r="F11" s="187">
        <v>4433.7743710000004</v>
      </c>
    </row>
    <row r="12" spans="2:6" ht="18" customHeight="1">
      <c r="B12" s="189" t="s">
        <v>300</v>
      </c>
      <c r="C12" s="187">
        <v>1786.0314100000001</v>
      </c>
      <c r="D12" s="187">
        <v>2416.6799259999998</v>
      </c>
      <c r="E12" s="187">
        <v>580.17343100000005</v>
      </c>
      <c r="F12" s="187">
        <v>1192.1227730000001</v>
      </c>
    </row>
    <row r="13" spans="2:6" ht="18" customHeight="1">
      <c r="B13" s="188" t="s">
        <v>301</v>
      </c>
      <c r="C13" s="187">
        <v>653.54109900000003</v>
      </c>
      <c r="D13" s="187">
        <v>842.32646199999999</v>
      </c>
      <c r="E13" s="187">
        <v>172.563301</v>
      </c>
      <c r="F13" s="187">
        <v>360.04103300000003</v>
      </c>
    </row>
    <row r="14" spans="2:6" ht="18" customHeight="1">
      <c r="B14" s="188" t="s">
        <v>302</v>
      </c>
      <c r="C14" s="187">
        <v>1135.652102</v>
      </c>
      <c r="D14" s="187">
        <v>1445.8063990000001</v>
      </c>
      <c r="E14" s="187">
        <v>336.69894900000003</v>
      </c>
      <c r="F14" s="187">
        <v>662.34080800000004</v>
      </c>
    </row>
    <row r="15" spans="2:6" ht="18" customHeight="1">
      <c r="B15" s="190" t="s">
        <v>303</v>
      </c>
      <c r="C15" s="187">
        <v>0</v>
      </c>
      <c r="D15" s="187">
        <v>0</v>
      </c>
      <c r="E15" s="187">
        <v>0</v>
      </c>
      <c r="F15" s="187">
        <v>0</v>
      </c>
    </row>
    <row r="16" spans="2:6" ht="18" customHeight="1">
      <c r="B16" s="189" t="s">
        <v>304</v>
      </c>
      <c r="C16" s="187">
        <v>69.257453999999996</v>
      </c>
      <c r="D16" s="187">
        <v>85.922280000000001</v>
      </c>
      <c r="E16" s="187">
        <v>29.286691999999999</v>
      </c>
      <c r="F16" s="187">
        <v>81.707431999999997</v>
      </c>
    </row>
    <row r="17" spans="2:6" ht="18" customHeight="1">
      <c r="B17" s="189" t="s">
        <v>305</v>
      </c>
      <c r="C17" s="187">
        <v>5669.3568869999999</v>
      </c>
      <c r="D17" s="187">
        <v>8265.4128039999996</v>
      </c>
      <c r="E17" s="187">
        <v>2387.4658600000002</v>
      </c>
      <c r="F17" s="187">
        <v>4777.5741359999993</v>
      </c>
    </row>
    <row r="18" spans="2:6" ht="33.75" customHeight="1">
      <c r="B18" s="189" t="s">
        <v>306</v>
      </c>
      <c r="C18" s="172">
        <v>760.64491700000008</v>
      </c>
      <c r="D18" s="172">
        <v>666.22389499999997</v>
      </c>
      <c r="E18" s="172">
        <v>572.11576700000001</v>
      </c>
      <c r="F18" s="172">
        <v>709.764411</v>
      </c>
    </row>
    <row r="19" spans="2:6" ht="18" customHeight="1">
      <c r="B19" s="189" t="s">
        <v>307</v>
      </c>
      <c r="C19" s="187">
        <v>652.11394299999995</v>
      </c>
      <c r="D19" s="187">
        <v>831.60575700000004</v>
      </c>
      <c r="E19" s="187">
        <v>142.117705</v>
      </c>
      <c r="F19" s="187">
        <v>274.17861099999999</v>
      </c>
    </row>
    <row r="20" spans="2:6" ht="18" customHeight="1">
      <c r="B20" s="189" t="s">
        <v>308</v>
      </c>
      <c r="C20" s="187">
        <v>107.18833099999999</v>
      </c>
      <c r="D20" s="187">
        <v>-3.7318709999999982</v>
      </c>
      <c r="E20" s="187">
        <v>25.778987999999998</v>
      </c>
      <c r="F20" s="187">
        <v>96.410494</v>
      </c>
    </row>
    <row r="21" spans="2:6" ht="18" customHeight="1">
      <c r="B21" s="189" t="s">
        <v>309</v>
      </c>
      <c r="C21" s="187">
        <v>63.514958</v>
      </c>
      <c r="D21" s="187">
        <v>76.063758000000007</v>
      </c>
      <c r="E21" s="187">
        <v>44.617496000000003</v>
      </c>
      <c r="F21" s="187">
        <v>45.405701000000001</v>
      </c>
    </row>
    <row r="22" spans="2:6" ht="18" customHeight="1">
      <c r="B22" s="189" t="s">
        <v>310</v>
      </c>
      <c r="C22" s="187">
        <v>-198.636256</v>
      </c>
      <c r="D22" s="187">
        <v>-251.03698299999999</v>
      </c>
      <c r="E22" s="187">
        <v>197.24170000000001</v>
      </c>
      <c r="F22" s="187">
        <v>163.040021</v>
      </c>
    </row>
    <row r="23" spans="2:6" ht="18" customHeight="1" thickBot="1">
      <c r="B23" s="191" t="s">
        <v>311</v>
      </c>
      <c r="C23" s="192">
        <v>544.819614</v>
      </c>
      <c r="D23" s="192">
        <v>771.70661500000006</v>
      </c>
      <c r="E23" s="192">
        <v>270.73515099999997</v>
      </c>
      <c r="F23" s="192">
        <v>471.28719299999995</v>
      </c>
    </row>
    <row r="24" spans="2:6" ht="18" customHeight="1" thickBot="1">
      <c r="B24" s="193" t="s">
        <v>312</v>
      </c>
      <c r="C24" s="194">
        <v>13239.641216</v>
      </c>
      <c r="D24" s="194">
        <v>18159.291959999999</v>
      </c>
      <c r="E24" s="194">
        <v>5660.4720590000006</v>
      </c>
      <c r="F24" s="194">
        <v>10611.448952000001</v>
      </c>
    </row>
    <row r="25" spans="2:6" ht="18" customHeight="1">
      <c r="B25" s="195" t="s">
        <v>313</v>
      </c>
      <c r="C25" s="196">
        <v>6640.1137699999999</v>
      </c>
      <c r="D25" s="196">
        <v>11190.641862000002</v>
      </c>
      <c r="E25" s="196">
        <v>2553.4087370000002</v>
      </c>
      <c r="F25" s="196">
        <v>5097.6178419999997</v>
      </c>
    </row>
    <row r="26" spans="2:6" ht="18" customHeight="1">
      <c r="B26" s="195" t="s">
        <v>314</v>
      </c>
      <c r="C26" s="196">
        <v>683.27800000000002</v>
      </c>
      <c r="D26" s="196">
        <v>708.92867100000001</v>
      </c>
      <c r="E26" s="196">
        <v>300.17128200000002</v>
      </c>
      <c r="F26" s="196">
        <v>418.622499</v>
      </c>
    </row>
    <row r="27" spans="2:6" ht="18" customHeight="1">
      <c r="B27" s="189" t="s">
        <v>315</v>
      </c>
      <c r="C27" s="187">
        <v>901.33611599999995</v>
      </c>
      <c r="D27" s="187">
        <v>1301.7261329999999</v>
      </c>
      <c r="E27" s="187">
        <v>357.304191</v>
      </c>
      <c r="F27" s="187">
        <v>690.388239</v>
      </c>
    </row>
    <row r="28" spans="2:6" ht="18" customHeight="1">
      <c r="B28" s="189" t="s">
        <v>316</v>
      </c>
      <c r="C28" s="187">
        <v>-12.622077000000001</v>
      </c>
      <c r="D28" s="187">
        <v>-29.021349000000001</v>
      </c>
      <c r="E28" s="187">
        <v>-12.255402</v>
      </c>
      <c r="F28" s="187">
        <v>-18.820471999999999</v>
      </c>
    </row>
    <row r="29" spans="2:6" ht="18" customHeight="1">
      <c r="B29" s="189" t="s">
        <v>317</v>
      </c>
      <c r="C29" s="187">
        <v>233.376397</v>
      </c>
      <c r="D29" s="187">
        <v>778.47798499999999</v>
      </c>
      <c r="E29" s="187">
        <v>93.286339999999996</v>
      </c>
      <c r="F29" s="187">
        <v>137.52510899999999</v>
      </c>
    </row>
    <row r="30" spans="2:6" ht="18" customHeight="1">
      <c r="B30" s="188" t="s">
        <v>318</v>
      </c>
      <c r="C30" s="187">
        <v>0</v>
      </c>
      <c r="D30" s="187">
        <v>0</v>
      </c>
      <c r="E30" s="187">
        <v>0</v>
      </c>
      <c r="F30" s="187">
        <v>0</v>
      </c>
    </row>
    <row r="31" spans="2:6" ht="18" customHeight="1">
      <c r="B31" s="188" t="s">
        <v>319</v>
      </c>
      <c r="C31" s="187">
        <v>11.900795</v>
      </c>
      <c r="D31" s="187">
        <v>-2.6734499999999999</v>
      </c>
      <c r="E31" s="187">
        <v>-32.814979000000001</v>
      </c>
      <c r="F31" s="187">
        <v>-60.297086999999998</v>
      </c>
    </row>
    <row r="32" spans="2:6" ht="18" customHeight="1">
      <c r="B32" s="188" t="s">
        <v>320</v>
      </c>
      <c r="C32" s="187">
        <v>221.47560200000001</v>
      </c>
      <c r="D32" s="187">
        <v>781.15143499999999</v>
      </c>
      <c r="E32" s="187">
        <v>126.101319</v>
      </c>
      <c r="F32" s="187">
        <v>197.82219599999999</v>
      </c>
    </row>
    <row r="33" spans="2:6" ht="31.9" customHeight="1">
      <c r="B33" s="197" t="s">
        <v>321</v>
      </c>
      <c r="C33" s="172">
        <v>0</v>
      </c>
      <c r="D33" s="172">
        <v>194.060903</v>
      </c>
      <c r="E33" s="172">
        <v>0</v>
      </c>
      <c r="F33" s="172">
        <v>0</v>
      </c>
    </row>
    <row r="34" spans="2:6" ht="31.9" customHeight="1">
      <c r="B34" s="197" t="s">
        <v>322</v>
      </c>
      <c r="C34" s="172">
        <v>0</v>
      </c>
      <c r="D34" s="172">
        <v>0</v>
      </c>
      <c r="E34" s="172">
        <v>0</v>
      </c>
      <c r="F34" s="172">
        <v>0</v>
      </c>
    </row>
    <row r="35" spans="2:6" ht="18" customHeight="1">
      <c r="B35" s="198" t="s">
        <v>323</v>
      </c>
      <c r="C35" s="187">
        <v>0</v>
      </c>
      <c r="D35" s="187">
        <v>0</v>
      </c>
      <c r="E35" s="187">
        <v>0</v>
      </c>
      <c r="F35" s="187">
        <v>0</v>
      </c>
    </row>
    <row r="36" spans="2:6" ht="18" customHeight="1">
      <c r="B36" s="199" t="s">
        <v>324</v>
      </c>
      <c r="C36" s="187">
        <v>2669.725308</v>
      </c>
      <c r="D36" s="187">
        <v>4363.1521670000002</v>
      </c>
      <c r="E36" s="187">
        <v>439.67721799999998</v>
      </c>
      <c r="F36" s="187">
        <v>1076.2089100000001</v>
      </c>
    </row>
    <row r="37" spans="2:6" ht="18" customHeight="1">
      <c r="B37" s="188" t="s">
        <v>325</v>
      </c>
      <c r="C37" s="172">
        <v>12.825453</v>
      </c>
      <c r="D37" s="172">
        <v>7.6894309999999999</v>
      </c>
      <c r="E37" s="172">
        <v>7.4113220000000002</v>
      </c>
      <c r="F37" s="172">
        <v>9.8657240000000002</v>
      </c>
    </row>
    <row r="38" spans="2:6" ht="18" customHeight="1">
      <c r="B38" s="188" t="s">
        <v>326</v>
      </c>
      <c r="C38" s="172">
        <v>2656.8998550000001</v>
      </c>
      <c r="D38" s="172">
        <v>4355.4627360000004</v>
      </c>
      <c r="E38" s="172">
        <v>432.265896</v>
      </c>
      <c r="F38" s="172">
        <v>1066.3431860000001</v>
      </c>
    </row>
    <row r="39" spans="2:6" ht="33" customHeight="1">
      <c r="B39" s="199" t="s">
        <v>327</v>
      </c>
      <c r="C39" s="172">
        <v>13.192490000000001</v>
      </c>
      <c r="D39" s="172">
        <v>996.43035799999996</v>
      </c>
      <c r="E39" s="172">
        <v>3.3334419999999998</v>
      </c>
      <c r="F39" s="172">
        <v>27.495332999999999</v>
      </c>
    </row>
    <row r="40" spans="2:6" ht="18" customHeight="1">
      <c r="B40" s="188" t="s">
        <v>328</v>
      </c>
      <c r="C40" s="187">
        <v>1.07E-4</v>
      </c>
      <c r="D40" s="187">
        <v>981.129503</v>
      </c>
      <c r="E40" s="187">
        <v>0</v>
      </c>
      <c r="F40" s="187">
        <v>0</v>
      </c>
    </row>
    <row r="41" spans="2:6" ht="18" customHeight="1">
      <c r="B41" s="199" t="s">
        <v>329</v>
      </c>
      <c r="C41" s="187">
        <v>3364.502</v>
      </c>
      <c r="D41" s="187">
        <v>2504.7570000000001</v>
      </c>
      <c r="E41" s="187">
        <v>0</v>
      </c>
      <c r="F41" s="187">
        <v>0</v>
      </c>
    </row>
    <row r="42" spans="2:6" ht="18" customHeight="1">
      <c r="B42" s="199" t="s">
        <v>330</v>
      </c>
      <c r="C42" s="187">
        <v>484.174125124</v>
      </c>
      <c r="D42" s="187">
        <v>766.54982883299999</v>
      </c>
      <c r="E42" s="187">
        <v>274.44410412800005</v>
      </c>
      <c r="F42" s="187">
        <v>520.74707799999999</v>
      </c>
    </row>
    <row r="43" spans="2:6" ht="18" customHeight="1">
      <c r="B43" s="199" t="s">
        <v>331</v>
      </c>
      <c r="C43" s="187">
        <v>0</v>
      </c>
      <c r="D43" s="187">
        <v>0</v>
      </c>
      <c r="E43" s="187">
        <v>0</v>
      </c>
      <c r="F43" s="187">
        <v>0</v>
      </c>
    </row>
    <row r="44" spans="2:6" ht="18" customHeight="1">
      <c r="B44" s="199" t="s">
        <v>332</v>
      </c>
      <c r="C44" s="187">
        <v>5934.6731831239995</v>
      </c>
      <c r="D44" s="187">
        <v>2062.220263833</v>
      </c>
      <c r="E44" s="187">
        <v>2175.4795511279999</v>
      </c>
      <c r="F44" s="187">
        <v>3665.5176259999998</v>
      </c>
    </row>
    <row r="45" spans="2:6" ht="18" customHeight="1">
      <c r="B45" s="199" t="s">
        <v>333</v>
      </c>
      <c r="C45" s="187">
        <v>5269.3925461239996</v>
      </c>
      <c r="D45" s="187">
        <v>2188.8868568330004</v>
      </c>
      <c r="E45" s="187">
        <v>1535.8674941280001</v>
      </c>
      <c r="F45" s="187">
        <v>3047.0790489999999</v>
      </c>
    </row>
    <row r="46" spans="2:6" ht="18" customHeight="1" thickBot="1">
      <c r="B46" s="200" t="s">
        <v>334</v>
      </c>
      <c r="C46" s="192">
        <v>1135.6191899999999</v>
      </c>
      <c r="D46" s="192">
        <v>1136.829142</v>
      </c>
      <c r="E46" s="192">
        <v>0.25240000000000001</v>
      </c>
      <c r="F46" s="192">
        <v>0</v>
      </c>
    </row>
    <row r="47" spans="2:6" ht="18" customHeight="1" thickBot="1">
      <c r="B47" s="201" t="s">
        <v>335</v>
      </c>
      <c r="C47" s="202">
        <v>6405.011736124</v>
      </c>
      <c r="D47" s="202">
        <v>3325.7159988329995</v>
      </c>
      <c r="E47" s="202">
        <v>1536.1198941279999</v>
      </c>
      <c r="F47" s="202">
        <v>3047.0790489999999</v>
      </c>
    </row>
    <row r="48" spans="2:6" ht="18" customHeight="1" thickBot="1">
      <c r="B48" s="203" t="s">
        <v>336</v>
      </c>
      <c r="C48" s="204">
        <v>6376.2319631239998</v>
      </c>
      <c r="D48" s="204">
        <v>3277.4800648329997</v>
      </c>
      <c r="E48" s="204">
        <v>1516.2247111280001</v>
      </c>
      <c r="F48" s="204">
        <v>3023.3685860000001</v>
      </c>
    </row>
    <row r="49" spans="2:6" ht="13.5" customHeight="1">
      <c r="B49" s="205" t="s">
        <v>337</v>
      </c>
    </row>
    <row r="50" spans="2:6" ht="14.25">
      <c r="B50" s="3" t="s">
        <v>338</v>
      </c>
    </row>
    <row r="51" spans="2:6">
      <c r="B51" s="206"/>
    </row>
    <row r="52" spans="2:6" ht="12.75" customHeight="1">
      <c r="B52" s="207"/>
      <c r="C52" s="208"/>
      <c r="D52" s="208"/>
      <c r="E52" s="208"/>
      <c r="F52" s="208"/>
    </row>
    <row r="53" spans="2:6" ht="12.75" customHeight="1">
      <c r="B53" s="207"/>
      <c r="C53" s="208"/>
      <c r="D53" s="208"/>
      <c r="E53" s="208"/>
      <c r="F53" s="208"/>
    </row>
    <row r="54" spans="2:6" ht="12.75" customHeight="1">
      <c r="B54" s="207"/>
      <c r="C54" s="208"/>
      <c r="D54" s="208"/>
      <c r="E54" s="208"/>
      <c r="F54" s="208"/>
    </row>
    <row r="55" spans="2:6" ht="12.75" customHeight="1">
      <c r="B55" s="207"/>
      <c r="C55" s="208"/>
      <c r="D55" s="208"/>
      <c r="E55" s="208"/>
      <c r="F55" s="208"/>
    </row>
    <row r="56" spans="2:6" ht="12.75" customHeight="1">
      <c r="B56" s="208"/>
      <c r="C56" s="208"/>
      <c r="D56" s="208"/>
      <c r="E56" s="208"/>
      <c r="F56" s="208"/>
    </row>
    <row r="57" spans="2:6" ht="12.75" customHeight="1">
      <c r="B57" s="208"/>
      <c r="C57" s="208"/>
      <c r="D57" s="208"/>
      <c r="E57" s="208"/>
      <c r="F57" s="208"/>
    </row>
  </sheetData>
  <sheetProtection algorithmName="SHA-512" hashValue="xD+6OKdsmFHfLdsFkJotBlzbCVSOrmkw4oAt3O8kADpEdXTR7mrZlxFBDWv5hbATAoDEpo4c1FE1T5/Prn+S4g==" saltValue="8MGumGMNUGqvJN9QoDyUXQ==" spinCount="100000" sheet="1" objects="1" scenarios="1" formatCells="0" formatColumns="0" formatRows="0"/>
  <mergeCells count="7">
    <mergeCell ref="F7:F8"/>
    <mergeCell ref="B2:D2"/>
    <mergeCell ref="B3:D3"/>
    <mergeCell ref="B4:D4"/>
    <mergeCell ref="C7:C8"/>
    <mergeCell ref="D7:D8"/>
    <mergeCell ref="E7:E8"/>
  </mergeCells>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6"/>
  <sheetViews>
    <sheetView showGridLines="0" zoomScale="50" zoomScaleNormal="50" zoomScaleSheetLayoutView="53" workbookViewId="0">
      <selection activeCell="C31" sqref="C31"/>
    </sheetView>
  </sheetViews>
  <sheetFormatPr defaultColWidth="0" defaultRowHeight="0" customHeight="1" zeroHeight="1"/>
  <cols>
    <col min="1" max="2" width="6.42578125" style="211" customWidth="1"/>
    <col min="3" max="4" width="27.42578125" style="211" customWidth="1"/>
    <col min="5" max="5" width="29.42578125" style="265" customWidth="1"/>
    <col min="6" max="30" width="15" style="211" customWidth="1"/>
    <col min="31" max="241" width="8.85546875" style="211" customWidth="1"/>
    <col min="242" max="243" width="6.42578125" style="211" customWidth="1"/>
    <col min="244" max="245" width="27.42578125" style="211" customWidth="1"/>
    <col min="246" max="259" width="18.5703125" style="211" customWidth="1"/>
    <col min="260" max="260" width="19.5703125" style="211" customWidth="1"/>
    <col min="261" max="497" width="0" style="211" hidden="1"/>
    <col min="498" max="499" width="6.42578125" style="211" customWidth="1"/>
    <col min="500" max="501" width="27.42578125" style="211" customWidth="1"/>
    <col min="502" max="515" width="18.5703125" style="211" customWidth="1"/>
    <col min="516" max="516" width="19.5703125" style="211" customWidth="1"/>
    <col min="517" max="753" width="0" style="211" hidden="1"/>
    <col min="754" max="755" width="6.42578125" style="211" customWidth="1"/>
    <col min="756" max="757" width="27.42578125" style="211" customWidth="1"/>
    <col min="758" max="771" width="18.5703125" style="211" customWidth="1"/>
    <col min="772" max="772" width="19.5703125" style="211" customWidth="1"/>
    <col min="773" max="1009" width="0" style="211" hidden="1"/>
    <col min="1010" max="1011" width="6.42578125" style="211" customWidth="1"/>
    <col min="1012" max="1013" width="27.42578125" style="211" customWidth="1"/>
    <col min="1014" max="1027" width="18.5703125" style="211" customWidth="1"/>
    <col min="1028" max="1028" width="19.5703125" style="211" customWidth="1"/>
    <col min="1029" max="1265" width="0" style="211" hidden="1"/>
    <col min="1266" max="1267" width="6.42578125" style="211" customWidth="1"/>
    <col min="1268" max="1269" width="27.42578125" style="211" customWidth="1"/>
    <col min="1270" max="1283" width="18.5703125" style="211" customWidth="1"/>
    <col min="1284" max="1284" width="19.5703125" style="211" customWidth="1"/>
    <col min="1285" max="1521" width="0" style="211" hidden="1"/>
    <col min="1522" max="1523" width="6.42578125" style="211" customWidth="1"/>
    <col min="1524" max="1525" width="27.42578125" style="211" customWidth="1"/>
    <col min="1526" max="1539" width="18.5703125" style="211" customWidth="1"/>
    <col min="1540" max="1540" width="19.5703125" style="211" customWidth="1"/>
    <col min="1541" max="1777" width="0" style="211" hidden="1"/>
    <col min="1778" max="1779" width="6.42578125" style="211" customWidth="1"/>
    <col min="1780" max="1781" width="27.42578125" style="211" customWidth="1"/>
    <col min="1782" max="1795" width="18.5703125" style="211" customWidth="1"/>
    <col min="1796" max="1796" width="19.5703125" style="211" customWidth="1"/>
    <col min="1797" max="2033" width="0" style="211" hidden="1"/>
    <col min="2034" max="2035" width="6.42578125" style="211" customWidth="1"/>
    <col min="2036" max="2037" width="27.42578125" style="211" customWidth="1"/>
    <col min="2038" max="2051" width="18.5703125" style="211" customWidth="1"/>
    <col min="2052" max="2052" width="19.5703125" style="211" customWidth="1"/>
    <col min="2053" max="2289" width="0" style="211" hidden="1"/>
    <col min="2290" max="2291" width="6.42578125" style="211" customWidth="1"/>
    <col min="2292" max="2293" width="27.42578125" style="211" customWidth="1"/>
    <col min="2294" max="2307" width="18.5703125" style="211" customWidth="1"/>
    <col min="2308" max="2308" width="19.5703125" style="211" customWidth="1"/>
    <col min="2309" max="2545" width="0" style="211" hidden="1"/>
    <col min="2546" max="2547" width="6.42578125" style="211" customWidth="1"/>
    <col min="2548" max="2549" width="27.42578125" style="211" customWidth="1"/>
    <col min="2550" max="2563" width="18.5703125" style="211" customWidth="1"/>
    <col min="2564" max="2564" width="19.5703125" style="211" customWidth="1"/>
    <col min="2565" max="2801" width="0" style="211" hidden="1"/>
    <col min="2802" max="2803" width="6.42578125" style="211" customWidth="1"/>
    <col min="2804" max="2805" width="27.42578125" style="211" customWidth="1"/>
    <col min="2806" max="2819" width="18.5703125" style="211" customWidth="1"/>
    <col min="2820" max="2820" width="19.5703125" style="211" customWidth="1"/>
    <col min="2821" max="3057" width="0" style="211" hidden="1"/>
    <col min="3058" max="3059" width="6.42578125" style="211" customWidth="1"/>
    <col min="3060" max="3061" width="27.42578125" style="211" customWidth="1"/>
    <col min="3062" max="3075" width="18.5703125" style="211" customWidth="1"/>
    <col min="3076" max="3076" width="19.5703125" style="211" customWidth="1"/>
    <col min="3077" max="3313" width="0" style="211" hidden="1"/>
    <col min="3314" max="3315" width="6.42578125" style="211" customWidth="1"/>
    <col min="3316" max="3317" width="27.42578125" style="211" customWidth="1"/>
    <col min="3318" max="3331" width="18.5703125" style="211" customWidth="1"/>
    <col min="3332" max="3332" width="19.5703125" style="211" customWidth="1"/>
    <col min="3333" max="3569" width="0" style="211" hidden="1"/>
    <col min="3570" max="3571" width="6.42578125" style="211" customWidth="1"/>
    <col min="3572" max="3573" width="27.42578125" style="211" customWidth="1"/>
    <col min="3574" max="3587" width="18.5703125" style="211" customWidth="1"/>
    <col min="3588" max="3588" width="19.5703125" style="211" customWidth="1"/>
    <col min="3589" max="3825" width="0" style="211" hidden="1"/>
    <col min="3826" max="3827" width="6.42578125" style="211" customWidth="1"/>
    <col min="3828" max="3829" width="27.42578125" style="211" customWidth="1"/>
    <col min="3830" max="3843" width="18.5703125" style="211" customWidth="1"/>
    <col min="3844" max="3844" width="19.5703125" style="211" customWidth="1"/>
    <col min="3845" max="4081" width="0" style="211" hidden="1"/>
    <col min="4082" max="4083" width="6.42578125" style="211" customWidth="1"/>
    <col min="4084" max="4085" width="27.42578125" style="211" customWidth="1"/>
    <col min="4086" max="4099" width="18.5703125" style="211" customWidth="1"/>
    <col min="4100" max="4100" width="19.5703125" style="211" customWidth="1"/>
    <col min="4101" max="4337" width="0" style="211" hidden="1"/>
    <col min="4338" max="4339" width="6.42578125" style="211" customWidth="1"/>
    <col min="4340" max="4341" width="27.42578125" style="211" customWidth="1"/>
    <col min="4342" max="4355" width="18.5703125" style="211" customWidth="1"/>
    <col min="4356" max="4356" width="19.5703125" style="211" customWidth="1"/>
    <col min="4357" max="4593" width="0" style="211" hidden="1"/>
    <col min="4594" max="4595" width="6.42578125" style="211" customWidth="1"/>
    <col min="4596" max="4597" width="27.42578125" style="211" customWidth="1"/>
    <col min="4598" max="4611" width="18.5703125" style="211" customWidth="1"/>
    <col min="4612" max="4612" width="19.5703125" style="211" customWidth="1"/>
    <col min="4613" max="4849" width="0" style="211" hidden="1"/>
    <col min="4850" max="4851" width="6.42578125" style="211" customWidth="1"/>
    <col min="4852" max="4853" width="27.42578125" style="211" customWidth="1"/>
    <col min="4854" max="4867" width="18.5703125" style="211" customWidth="1"/>
    <col min="4868" max="4868" width="19.5703125" style="211" customWidth="1"/>
    <col min="4869" max="5105" width="0" style="211" hidden="1"/>
    <col min="5106" max="5107" width="6.42578125" style="211" customWidth="1"/>
    <col min="5108" max="5109" width="27.42578125" style="211" customWidth="1"/>
    <col min="5110" max="5123" width="18.5703125" style="211" customWidth="1"/>
    <col min="5124" max="5124" width="19.5703125" style="211" customWidth="1"/>
    <col min="5125" max="5361" width="0" style="211" hidden="1"/>
    <col min="5362" max="5363" width="6.42578125" style="211" customWidth="1"/>
    <col min="5364" max="5365" width="27.42578125" style="211" customWidth="1"/>
    <col min="5366" max="5379" width="18.5703125" style="211" customWidth="1"/>
    <col min="5380" max="5380" width="19.5703125" style="211" customWidth="1"/>
    <col min="5381" max="5617" width="0" style="211" hidden="1"/>
    <col min="5618" max="5619" width="6.42578125" style="211" customWidth="1"/>
    <col min="5620" max="5621" width="27.42578125" style="211" customWidth="1"/>
    <col min="5622" max="5635" width="18.5703125" style="211" customWidth="1"/>
    <col min="5636" max="5636" width="19.5703125" style="211" customWidth="1"/>
    <col min="5637" max="5873" width="0" style="211" hidden="1"/>
    <col min="5874" max="5875" width="6.42578125" style="211" customWidth="1"/>
    <col min="5876" max="5877" width="27.42578125" style="211" customWidth="1"/>
    <col min="5878" max="5891" width="18.5703125" style="211" customWidth="1"/>
    <col min="5892" max="5892" width="19.5703125" style="211" customWidth="1"/>
    <col min="5893" max="6129" width="0" style="211" hidden="1"/>
    <col min="6130" max="6131" width="6.42578125" style="211" customWidth="1"/>
    <col min="6132" max="6133" width="27.42578125" style="211" customWidth="1"/>
    <col min="6134" max="6147" width="18.5703125" style="211" customWidth="1"/>
    <col min="6148" max="6148" width="19.5703125" style="211" customWidth="1"/>
    <col min="6149" max="6385" width="0" style="211" hidden="1"/>
    <col min="6386" max="6387" width="6.42578125" style="211" customWidth="1"/>
    <col min="6388" max="6389" width="27.42578125" style="211" customWidth="1"/>
    <col min="6390" max="6403" width="18.5703125" style="211" customWidth="1"/>
    <col min="6404" max="6404" width="19.5703125" style="211" customWidth="1"/>
    <col min="6405" max="6641" width="0" style="211" hidden="1"/>
    <col min="6642" max="6643" width="6.42578125" style="211" customWidth="1"/>
    <col min="6644" max="6645" width="27.42578125" style="211" customWidth="1"/>
    <col min="6646" max="6659" width="18.5703125" style="211" customWidth="1"/>
    <col min="6660" max="6660" width="19.5703125" style="211" customWidth="1"/>
    <col min="6661" max="6897" width="0" style="211" hidden="1"/>
    <col min="6898" max="6899" width="6.42578125" style="211" customWidth="1"/>
    <col min="6900" max="6901" width="27.42578125" style="211" customWidth="1"/>
    <col min="6902" max="6915" width="18.5703125" style="211" customWidth="1"/>
    <col min="6916" max="6916" width="19.5703125" style="211" customWidth="1"/>
    <col min="6917" max="7153" width="0" style="211" hidden="1"/>
    <col min="7154" max="7155" width="6.42578125" style="211" customWidth="1"/>
    <col min="7156" max="7157" width="27.42578125" style="211" customWidth="1"/>
    <col min="7158" max="7171" width="18.5703125" style="211" customWidth="1"/>
    <col min="7172" max="7172" width="19.5703125" style="211" customWidth="1"/>
    <col min="7173" max="7409" width="0" style="211" hidden="1"/>
    <col min="7410" max="7411" width="6.42578125" style="211" customWidth="1"/>
    <col min="7412" max="7413" width="27.42578125" style="211" customWidth="1"/>
    <col min="7414" max="7427" width="18.5703125" style="211" customWidth="1"/>
    <col min="7428" max="7428" width="19.5703125" style="211" customWidth="1"/>
    <col min="7429" max="7665" width="0" style="211" hidden="1"/>
    <col min="7666" max="7667" width="6.42578125" style="211" customWidth="1"/>
    <col min="7668" max="7669" width="27.42578125" style="211" customWidth="1"/>
    <col min="7670" max="7683" width="18.5703125" style="211" customWidth="1"/>
    <col min="7684" max="7684" width="19.5703125" style="211" customWidth="1"/>
    <col min="7685" max="7921" width="0" style="211" hidden="1"/>
    <col min="7922" max="7923" width="6.42578125" style="211" customWidth="1"/>
    <col min="7924" max="7925" width="27.42578125" style="211" customWidth="1"/>
    <col min="7926" max="7939" width="18.5703125" style="211" customWidth="1"/>
    <col min="7940" max="7940" width="19.5703125" style="211" customWidth="1"/>
    <col min="7941" max="8177" width="0" style="211" hidden="1"/>
    <col min="8178" max="8179" width="6.42578125" style="211" customWidth="1"/>
    <col min="8180" max="8181" width="27.42578125" style="211" customWidth="1"/>
    <col min="8182" max="8195" width="18.5703125" style="211" customWidth="1"/>
    <col min="8196" max="8196" width="19.5703125" style="211" customWidth="1"/>
    <col min="8197" max="8433" width="0" style="211" hidden="1"/>
    <col min="8434" max="8435" width="6.42578125" style="211" customWidth="1"/>
    <col min="8436" max="8437" width="27.42578125" style="211" customWidth="1"/>
    <col min="8438" max="8451" width="18.5703125" style="211" customWidth="1"/>
    <col min="8452" max="8452" width="19.5703125" style="211" customWidth="1"/>
    <col min="8453" max="8689" width="0" style="211" hidden="1"/>
    <col min="8690" max="8691" width="6.42578125" style="211" customWidth="1"/>
    <col min="8692" max="8693" width="27.42578125" style="211" customWidth="1"/>
    <col min="8694" max="8707" width="18.5703125" style="211" customWidth="1"/>
    <col min="8708" max="8708" width="19.5703125" style="211" customWidth="1"/>
    <col min="8709" max="8945" width="0" style="211" hidden="1"/>
    <col min="8946" max="8947" width="6.42578125" style="211" customWidth="1"/>
    <col min="8948" max="8949" width="27.42578125" style="211" customWidth="1"/>
    <col min="8950" max="8963" width="18.5703125" style="211" customWidth="1"/>
    <col min="8964" max="8964" width="19.5703125" style="211" customWidth="1"/>
    <col min="8965" max="9201" width="0" style="211" hidden="1"/>
    <col min="9202" max="9203" width="6.42578125" style="211" customWidth="1"/>
    <col min="9204" max="9205" width="27.42578125" style="211" customWidth="1"/>
    <col min="9206" max="9219" width="18.5703125" style="211" customWidth="1"/>
    <col min="9220" max="9220" width="19.5703125" style="211" customWidth="1"/>
    <col min="9221" max="9457" width="0" style="211" hidden="1"/>
    <col min="9458" max="9459" width="6.42578125" style="211" customWidth="1"/>
    <col min="9460" max="9461" width="27.42578125" style="211" customWidth="1"/>
    <col min="9462" max="9475" width="18.5703125" style="211" customWidth="1"/>
    <col min="9476" max="9476" width="19.5703125" style="211" customWidth="1"/>
    <col min="9477" max="9713" width="0" style="211" hidden="1"/>
    <col min="9714" max="9715" width="6.42578125" style="211" customWidth="1"/>
    <col min="9716" max="9717" width="27.42578125" style="211" customWidth="1"/>
    <col min="9718" max="9731" width="18.5703125" style="211" customWidth="1"/>
    <col min="9732" max="9732" width="19.5703125" style="211" customWidth="1"/>
    <col min="9733" max="9969" width="0" style="211" hidden="1"/>
    <col min="9970" max="9971" width="6.42578125" style="211" customWidth="1"/>
    <col min="9972" max="9973" width="27.42578125" style="211" customWidth="1"/>
    <col min="9974" max="9987" width="18.5703125" style="211" customWidth="1"/>
    <col min="9988" max="9988" width="19.5703125" style="211" customWidth="1"/>
    <col min="9989" max="10225" width="0" style="211" hidden="1"/>
    <col min="10226" max="10227" width="6.42578125" style="211" customWidth="1"/>
    <col min="10228" max="10229" width="27.42578125" style="211" customWidth="1"/>
    <col min="10230" max="10243" width="18.5703125" style="211" customWidth="1"/>
    <col min="10244" max="10244" width="19.5703125" style="211" customWidth="1"/>
    <col min="10245" max="10481" width="0" style="211" hidden="1"/>
    <col min="10482" max="10483" width="6.42578125" style="211" customWidth="1"/>
    <col min="10484" max="10485" width="27.42578125" style="211" customWidth="1"/>
    <col min="10486" max="10499" width="18.5703125" style="211" customWidth="1"/>
    <col min="10500" max="10500" width="19.5703125" style="211" customWidth="1"/>
    <col min="10501" max="10737" width="0" style="211" hidden="1"/>
    <col min="10738" max="10739" width="6.42578125" style="211" customWidth="1"/>
    <col min="10740" max="10741" width="27.42578125" style="211" customWidth="1"/>
    <col min="10742" max="10755" width="18.5703125" style="211" customWidth="1"/>
    <col min="10756" max="10756" width="19.5703125" style="211" customWidth="1"/>
    <col min="10757" max="10993" width="0" style="211" hidden="1"/>
    <col min="10994" max="10995" width="6.42578125" style="211" customWidth="1"/>
    <col min="10996" max="10997" width="27.42578125" style="211" customWidth="1"/>
    <col min="10998" max="11011" width="18.5703125" style="211" customWidth="1"/>
    <col min="11012" max="11012" width="19.5703125" style="211" customWidth="1"/>
    <col min="11013" max="11249" width="0" style="211" hidden="1"/>
    <col min="11250" max="11251" width="6.42578125" style="211" customWidth="1"/>
    <col min="11252" max="11253" width="27.42578125" style="211" customWidth="1"/>
    <col min="11254" max="11267" width="18.5703125" style="211" customWidth="1"/>
    <col min="11268" max="11268" width="19.5703125" style="211" customWidth="1"/>
    <col min="11269" max="11505" width="0" style="211" hidden="1"/>
    <col min="11506" max="11507" width="6.42578125" style="211" customWidth="1"/>
    <col min="11508" max="11509" width="27.42578125" style="211" customWidth="1"/>
    <col min="11510" max="11523" width="18.5703125" style="211" customWidth="1"/>
    <col min="11524" max="11524" width="19.5703125" style="211" customWidth="1"/>
    <col min="11525" max="11761" width="0" style="211" hidden="1"/>
    <col min="11762" max="11763" width="6.42578125" style="211" customWidth="1"/>
    <col min="11764" max="11765" width="27.42578125" style="211" customWidth="1"/>
    <col min="11766" max="11779" width="18.5703125" style="211" customWidth="1"/>
    <col min="11780" max="11780" width="19.5703125" style="211" customWidth="1"/>
    <col min="11781" max="12017" width="0" style="211" hidden="1"/>
    <col min="12018" max="12019" width="6.42578125" style="211" customWidth="1"/>
    <col min="12020" max="12021" width="27.42578125" style="211" customWidth="1"/>
    <col min="12022" max="12035" width="18.5703125" style="211" customWidth="1"/>
    <col min="12036" max="12036" width="19.5703125" style="211" customWidth="1"/>
    <col min="12037" max="12273" width="0" style="211" hidden="1"/>
    <col min="12274" max="12275" width="6.42578125" style="211" customWidth="1"/>
    <col min="12276" max="12277" width="27.42578125" style="211" customWidth="1"/>
    <col min="12278" max="12291" width="18.5703125" style="211" customWidth="1"/>
    <col min="12292" max="12292" width="19.5703125" style="211" customWidth="1"/>
    <col min="12293" max="12529" width="0" style="211" hidden="1"/>
    <col min="12530" max="12531" width="6.42578125" style="211" customWidth="1"/>
    <col min="12532" max="12533" width="27.42578125" style="211" customWidth="1"/>
    <col min="12534" max="12547" width="18.5703125" style="211" customWidth="1"/>
    <col min="12548" max="12548" width="19.5703125" style="211" customWidth="1"/>
    <col min="12549" max="12785" width="0" style="211" hidden="1"/>
    <col min="12786" max="12787" width="6.42578125" style="211" customWidth="1"/>
    <col min="12788" max="12789" width="27.42578125" style="211" customWidth="1"/>
    <col min="12790" max="12803" width="18.5703125" style="211" customWidth="1"/>
    <col min="12804" max="12804" width="19.5703125" style="211" customWidth="1"/>
    <col min="12805" max="13041" width="0" style="211" hidden="1"/>
    <col min="13042" max="13043" width="6.42578125" style="211" customWidth="1"/>
    <col min="13044" max="13045" width="27.42578125" style="211" customWidth="1"/>
    <col min="13046" max="13059" width="18.5703125" style="211" customWidth="1"/>
    <col min="13060" max="13060" width="19.5703125" style="211" customWidth="1"/>
    <col min="13061" max="13297" width="0" style="211" hidden="1"/>
    <col min="13298" max="13299" width="6.42578125" style="211" customWidth="1"/>
    <col min="13300" max="13301" width="27.42578125" style="211" customWidth="1"/>
    <col min="13302" max="13315" width="18.5703125" style="211" customWidth="1"/>
    <col min="13316" max="13316" width="19.5703125" style="211" customWidth="1"/>
    <col min="13317" max="13553" width="0" style="211" hidden="1"/>
    <col min="13554" max="13555" width="6.42578125" style="211" customWidth="1"/>
    <col min="13556" max="13557" width="27.42578125" style="211" customWidth="1"/>
    <col min="13558" max="13571" width="18.5703125" style="211" customWidth="1"/>
    <col min="13572" max="13572" width="19.5703125" style="211" customWidth="1"/>
    <col min="13573" max="13809" width="0" style="211" hidden="1"/>
    <col min="13810" max="13811" width="6.42578125" style="211" customWidth="1"/>
    <col min="13812" max="13813" width="27.42578125" style="211" customWidth="1"/>
    <col min="13814" max="13827" width="18.5703125" style="211" customWidth="1"/>
    <col min="13828" max="13828" width="19.5703125" style="211" customWidth="1"/>
    <col min="13829" max="14065" width="0" style="211" hidden="1"/>
    <col min="14066" max="14067" width="6.42578125" style="211" customWidth="1"/>
    <col min="14068" max="14069" width="27.42578125" style="211" customWidth="1"/>
    <col min="14070" max="14083" width="18.5703125" style="211" customWidth="1"/>
    <col min="14084" max="14084" width="19.5703125" style="211" customWidth="1"/>
    <col min="14085" max="14321" width="0" style="211" hidden="1"/>
    <col min="14322" max="14323" width="6.42578125" style="211" customWidth="1"/>
    <col min="14324" max="14325" width="27.42578125" style="211" customWidth="1"/>
    <col min="14326" max="14339" width="18.5703125" style="211" customWidth="1"/>
    <col min="14340" max="14340" width="19.5703125" style="211" customWidth="1"/>
    <col min="14341" max="14577" width="0" style="211" hidden="1"/>
    <col min="14578" max="14579" width="6.42578125" style="211" customWidth="1"/>
    <col min="14580" max="14581" width="27.42578125" style="211" customWidth="1"/>
    <col min="14582" max="14595" width="18.5703125" style="211" customWidth="1"/>
    <col min="14596" max="14596" width="19.5703125" style="211" customWidth="1"/>
    <col min="14597" max="14833" width="0" style="211" hidden="1"/>
    <col min="14834" max="14835" width="6.42578125" style="211" customWidth="1"/>
    <col min="14836" max="14837" width="27.42578125" style="211" customWidth="1"/>
    <col min="14838" max="14851" width="18.5703125" style="211" customWidth="1"/>
    <col min="14852" max="14852" width="19.5703125" style="211" customWidth="1"/>
    <col min="14853" max="15089" width="0" style="211" hidden="1"/>
    <col min="15090" max="15091" width="6.42578125" style="211" customWidth="1"/>
    <col min="15092" max="15093" width="27.42578125" style="211" customWidth="1"/>
    <col min="15094" max="15107" width="18.5703125" style="211" customWidth="1"/>
    <col min="15108" max="15108" width="19.5703125" style="211" customWidth="1"/>
    <col min="15109" max="15345" width="0" style="211" hidden="1"/>
    <col min="15346" max="15347" width="6.42578125" style="211" customWidth="1"/>
    <col min="15348" max="15349" width="27.42578125" style="211" customWidth="1"/>
    <col min="15350" max="15363" width="18.5703125" style="211" customWidth="1"/>
    <col min="15364" max="15364" width="19.5703125" style="211" customWidth="1"/>
    <col min="15365" max="15601" width="0" style="211" hidden="1"/>
    <col min="15602" max="15603" width="6.42578125" style="211" customWidth="1"/>
    <col min="15604" max="15605" width="27.42578125" style="211" customWidth="1"/>
    <col min="15606" max="15619" width="18.5703125" style="211" customWidth="1"/>
    <col min="15620" max="15620" width="19.5703125" style="211" customWidth="1"/>
    <col min="15621" max="15857" width="0" style="211" hidden="1"/>
    <col min="15858" max="15859" width="6.42578125" style="211" customWidth="1"/>
    <col min="15860" max="15861" width="27.42578125" style="211" customWidth="1"/>
    <col min="15862" max="15875" width="18.5703125" style="211" customWidth="1"/>
    <col min="15876" max="15876" width="19.5703125" style="211" customWidth="1"/>
    <col min="15877" max="16113" width="0" style="211" hidden="1"/>
    <col min="16114" max="16115" width="6.42578125" style="211" customWidth="1"/>
    <col min="16116" max="16117" width="27.42578125" style="211" customWidth="1"/>
    <col min="16118" max="16131" width="18.5703125" style="211" customWidth="1"/>
    <col min="16132" max="16132" width="19.5703125" style="211" customWidth="1"/>
    <col min="16133" max="16384" width="0" style="211" hidden="1"/>
  </cols>
  <sheetData>
    <row r="1" spans="3:23" s="209" customFormat="1" ht="12.75">
      <c r="E1" s="209">
        <v>202009</v>
      </c>
      <c r="F1" s="209">
        <v>202009</v>
      </c>
      <c r="G1" s="209">
        <v>202009</v>
      </c>
      <c r="H1" s="209">
        <v>202009</v>
      </c>
      <c r="I1" s="209">
        <v>202012</v>
      </c>
      <c r="J1" s="209">
        <v>202012</v>
      </c>
      <c r="K1" s="209">
        <v>202012</v>
      </c>
      <c r="L1" s="209">
        <v>202012</v>
      </c>
      <c r="M1" s="209">
        <v>202103</v>
      </c>
      <c r="N1" s="209">
        <v>202103</v>
      </c>
      <c r="O1" s="209">
        <v>202103</v>
      </c>
      <c r="P1" s="209">
        <v>202103</v>
      </c>
      <c r="Q1" s="209">
        <v>202106</v>
      </c>
      <c r="R1" s="209">
        <v>202106</v>
      </c>
      <c r="S1" s="209">
        <v>202106</v>
      </c>
      <c r="T1" s="209">
        <v>202106</v>
      </c>
    </row>
    <row r="2" spans="3:23" s="209" customFormat="1" ht="12.75">
      <c r="E2" s="210"/>
      <c r="F2" s="210"/>
      <c r="G2" s="210"/>
      <c r="H2" s="210"/>
      <c r="R2" s="209">
        <v>202006</v>
      </c>
    </row>
    <row r="3" spans="3:23" ht="32.1" customHeight="1">
      <c r="D3" s="792" t="s">
        <v>1</v>
      </c>
      <c r="E3" s="792"/>
      <c r="F3" s="792"/>
      <c r="G3" s="792"/>
      <c r="H3" s="792"/>
      <c r="I3" s="792"/>
      <c r="J3" s="792"/>
      <c r="K3" s="792"/>
      <c r="L3" s="792"/>
    </row>
    <row r="4" spans="3:23" ht="32.1" customHeight="1">
      <c r="D4" s="793" t="s">
        <v>339</v>
      </c>
      <c r="E4" s="793"/>
      <c r="F4" s="793"/>
      <c r="G4" s="793"/>
      <c r="H4" s="793"/>
      <c r="I4" s="793"/>
      <c r="J4" s="793"/>
      <c r="K4" s="793"/>
      <c r="L4" s="793"/>
    </row>
    <row r="5" spans="3:23" ht="32.1" customHeight="1">
      <c r="D5" s="794" t="str">
        <f>Cover!C5</f>
        <v>Intesa Sanpaolo S.p.A.</v>
      </c>
      <c r="E5" s="794"/>
      <c r="F5" s="794"/>
      <c r="G5" s="794"/>
      <c r="H5" s="794"/>
      <c r="I5" s="794"/>
      <c r="J5" s="794"/>
      <c r="K5" s="794"/>
      <c r="L5" s="794"/>
    </row>
    <row r="6" spans="3:23" ht="32.1" customHeight="1" thickBot="1">
      <c r="E6" s="211"/>
    </row>
    <row r="7" spans="3:23" ht="32.1" customHeight="1" thickBot="1">
      <c r="C7" s="795" t="s">
        <v>296</v>
      </c>
      <c r="D7" s="796"/>
      <c r="E7" s="797" t="s">
        <v>12</v>
      </c>
      <c r="F7" s="798"/>
      <c r="G7" s="798"/>
      <c r="H7" s="798"/>
      <c r="I7" s="797" t="s">
        <v>13</v>
      </c>
      <c r="J7" s="798"/>
      <c r="K7" s="798"/>
      <c r="L7" s="798"/>
      <c r="M7" s="797" t="s">
        <v>14</v>
      </c>
      <c r="N7" s="798"/>
      <c r="O7" s="798"/>
      <c r="P7" s="798"/>
      <c r="Q7" s="797" t="s">
        <v>15</v>
      </c>
      <c r="R7" s="798"/>
      <c r="S7" s="798"/>
      <c r="T7" s="798"/>
      <c r="U7" s="804" t="s">
        <v>340</v>
      </c>
      <c r="V7" s="805"/>
      <c r="W7" s="806"/>
    </row>
    <row r="8" spans="3:23" ht="32.1" customHeight="1">
      <c r="C8" s="804"/>
      <c r="D8" s="806"/>
      <c r="E8" s="810" t="s">
        <v>341</v>
      </c>
      <c r="F8" s="812" t="s">
        <v>342</v>
      </c>
      <c r="G8" s="812"/>
      <c r="H8" s="813"/>
      <c r="I8" s="810" t="s">
        <v>341</v>
      </c>
      <c r="J8" s="812" t="s">
        <v>342</v>
      </c>
      <c r="K8" s="812"/>
      <c r="L8" s="813"/>
      <c r="M8" s="810" t="s">
        <v>341</v>
      </c>
      <c r="N8" s="812" t="s">
        <v>342</v>
      </c>
      <c r="O8" s="812"/>
      <c r="P8" s="813"/>
      <c r="Q8" s="810" t="s">
        <v>341</v>
      </c>
      <c r="R8" s="812" t="s">
        <v>342</v>
      </c>
      <c r="S8" s="812"/>
      <c r="T8" s="813"/>
      <c r="U8" s="807"/>
      <c r="V8" s="808"/>
      <c r="W8" s="809"/>
    </row>
    <row r="9" spans="3:23" ht="91.35" customHeight="1" thickBot="1">
      <c r="C9" s="814" t="s">
        <v>343</v>
      </c>
      <c r="D9" s="815"/>
      <c r="E9" s="811"/>
      <c r="F9" s="212" t="s">
        <v>344</v>
      </c>
      <c r="G9" s="212" t="s">
        <v>345</v>
      </c>
      <c r="H9" s="213" t="s">
        <v>346</v>
      </c>
      <c r="I9" s="811"/>
      <c r="J9" s="212" t="s">
        <v>344</v>
      </c>
      <c r="K9" s="212" t="s">
        <v>345</v>
      </c>
      <c r="L9" s="213" t="s">
        <v>346</v>
      </c>
      <c r="M9" s="811"/>
      <c r="N9" s="212" t="s">
        <v>344</v>
      </c>
      <c r="O9" s="212" t="s">
        <v>345</v>
      </c>
      <c r="P9" s="213" t="s">
        <v>346</v>
      </c>
      <c r="Q9" s="811"/>
      <c r="R9" s="212" t="s">
        <v>344</v>
      </c>
      <c r="S9" s="212" t="s">
        <v>345</v>
      </c>
      <c r="T9" s="213" t="s">
        <v>346</v>
      </c>
      <c r="U9" s="807"/>
      <c r="V9" s="808"/>
      <c r="W9" s="809"/>
    </row>
    <row r="10" spans="3:23" ht="32.1" customHeight="1">
      <c r="C10" s="799" t="s">
        <v>347</v>
      </c>
      <c r="D10" s="800"/>
      <c r="E10" s="214">
        <v>71675.052397000007</v>
      </c>
      <c r="F10" s="215"/>
      <c r="G10" s="216"/>
      <c r="H10" s="217"/>
      <c r="I10" s="214">
        <v>97241.130754999991</v>
      </c>
      <c r="J10" s="215"/>
      <c r="K10" s="216"/>
      <c r="L10" s="217"/>
      <c r="M10" s="214">
        <v>119070.34486899999</v>
      </c>
      <c r="N10" s="215"/>
      <c r="O10" s="216"/>
      <c r="P10" s="217"/>
      <c r="Q10" s="214">
        <v>136816.29419099999</v>
      </c>
      <c r="R10" s="215"/>
      <c r="S10" s="216"/>
      <c r="T10" s="217"/>
      <c r="U10" s="816" t="s">
        <v>348</v>
      </c>
      <c r="V10" s="817"/>
      <c r="W10" s="818"/>
    </row>
    <row r="11" spans="3:23" ht="32.1" customHeight="1">
      <c r="C11" s="799" t="s">
        <v>349</v>
      </c>
      <c r="D11" s="800"/>
      <c r="E11" s="214">
        <v>57106.569372999998</v>
      </c>
      <c r="F11" s="218">
        <v>25040.282414000001</v>
      </c>
      <c r="G11" s="219">
        <v>31511.128045000001</v>
      </c>
      <c r="H11" s="220">
        <v>555.15891399999998</v>
      </c>
      <c r="I11" s="214">
        <v>53618.872520999998</v>
      </c>
      <c r="J11" s="218">
        <v>21861.323078000001</v>
      </c>
      <c r="K11" s="219">
        <v>31353.182211999996</v>
      </c>
      <c r="L11" s="220">
        <v>404.367231</v>
      </c>
      <c r="M11" s="214">
        <v>51368.919313999999</v>
      </c>
      <c r="N11" s="218">
        <v>23676.917541999999</v>
      </c>
      <c r="O11" s="219">
        <v>27319.929640999999</v>
      </c>
      <c r="P11" s="220">
        <v>372.07213100000001</v>
      </c>
      <c r="Q11" s="214">
        <v>55808.641651999998</v>
      </c>
      <c r="R11" s="218">
        <v>30568.426522999998</v>
      </c>
      <c r="S11" s="219">
        <v>24957.603395999995</v>
      </c>
      <c r="T11" s="220">
        <v>282.61173300000002</v>
      </c>
      <c r="U11" s="801" t="s">
        <v>350</v>
      </c>
      <c r="V11" s="802"/>
      <c r="W11" s="803"/>
    </row>
    <row r="12" spans="3:23" ht="32.1" customHeight="1">
      <c r="C12" s="799" t="s">
        <v>351</v>
      </c>
      <c r="D12" s="800"/>
      <c r="E12" s="214">
        <v>5770.2965870000007</v>
      </c>
      <c r="F12" s="218">
        <v>1229.0014000000001</v>
      </c>
      <c r="G12" s="219">
        <v>1269.7238219999999</v>
      </c>
      <c r="H12" s="220">
        <v>3271.5713649999998</v>
      </c>
      <c r="I12" s="214">
        <v>5441.0902430000006</v>
      </c>
      <c r="J12" s="218">
        <v>1028.7240469999999</v>
      </c>
      <c r="K12" s="219">
        <v>1434.8596</v>
      </c>
      <c r="L12" s="220">
        <v>2977.5065960000002</v>
      </c>
      <c r="M12" s="214">
        <v>5806.6527939999996</v>
      </c>
      <c r="N12" s="218">
        <v>1345.342944</v>
      </c>
      <c r="O12" s="219">
        <v>1308.0471439999999</v>
      </c>
      <c r="P12" s="220">
        <v>3153.262706</v>
      </c>
      <c r="Q12" s="214">
        <v>5677.2045660000003</v>
      </c>
      <c r="R12" s="218">
        <v>1104.76206</v>
      </c>
      <c r="S12" s="219">
        <v>1301.729505</v>
      </c>
      <c r="T12" s="220">
        <v>3270.7130010000001</v>
      </c>
      <c r="U12" s="819" t="s">
        <v>352</v>
      </c>
      <c r="V12" s="820"/>
      <c r="W12" s="821"/>
    </row>
    <row r="13" spans="3:23" ht="32.1" customHeight="1">
      <c r="C13" s="799" t="s">
        <v>353</v>
      </c>
      <c r="D13" s="800"/>
      <c r="E13" s="214">
        <v>1.2485550000000001</v>
      </c>
      <c r="F13" s="218">
        <v>9.9999999999999995E-7</v>
      </c>
      <c r="G13" s="219">
        <v>1.1632389999999999</v>
      </c>
      <c r="H13" s="220">
        <v>8.5315000000000002E-2</v>
      </c>
      <c r="I13" s="214">
        <v>2.9593820000000002</v>
      </c>
      <c r="J13" s="218">
        <v>9.9999999999999995E-7</v>
      </c>
      <c r="K13" s="219">
        <v>1.163225</v>
      </c>
      <c r="L13" s="220">
        <v>1.7961560000000001</v>
      </c>
      <c r="M13" s="214">
        <v>2.5075859999999999</v>
      </c>
      <c r="N13" s="218">
        <v>0</v>
      </c>
      <c r="O13" s="219">
        <v>1.2183930000000001</v>
      </c>
      <c r="P13" s="220">
        <v>1.289193</v>
      </c>
      <c r="Q13" s="214">
        <v>3.8102100000000001</v>
      </c>
      <c r="R13" s="218">
        <v>0</v>
      </c>
      <c r="S13" s="219">
        <v>1.237266</v>
      </c>
      <c r="T13" s="220">
        <v>2.5729440000000001</v>
      </c>
      <c r="U13" s="819" t="s">
        <v>354</v>
      </c>
      <c r="V13" s="820"/>
      <c r="W13" s="821"/>
    </row>
    <row r="14" spans="3:23" ht="32.1" customHeight="1">
      <c r="C14" s="799" t="s">
        <v>355</v>
      </c>
      <c r="D14" s="800"/>
      <c r="E14" s="221">
        <v>80952.536514999985</v>
      </c>
      <c r="F14" s="222">
        <v>72290.526251000003</v>
      </c>
      <c r="G14" s="223">
        <v>8156.0698209999991</v>
      </c>
      <c r="H14" s="224">
        <v>505.94044300000002</v>
      </c>
      <c r="I14" s="221">
        <v>57865.399516999998</v>
      </c>
      <c r="J14" s="222">
        <v>49688.307687</v>
      </c>
      <c r="K14" s="223">
        <v>7747.2011390000007</v>
      </c>
      <c r="L14" s="224">
        <v>429.890691</v>
      </c>
      <c r="M14" s="221">
        <v>61174.603572</v>
      </c>
      <c r="N14" s="222">
        <v>52844.242375000002</v>
      </c>
      <c r="O14" s="223">
        <v>7919.6903030000012</v>
      </c>
      <c r="P14" s="224">
        <v>410.67089399999998</v>
      </c>
      <c r="Q14" s="221">
        <v>67273.877110999994</v>
      </c>
      <c r="R14" s="222">
        <v>58556.396718000004</v>
      </c>
      <c r="S14" s="223">
        <v>8326.5185369999999</v>
      </c>
      <c r="T14" s="224">
        <v>390.96185600000001</v>
      </c>
      <c r="U14" s="801" t="s">
        <v>356</v>
      </c>
      <c r="V14" s="802"/>
      <c r="W14" s="803"/>
    </row>
    <row r="15" spans="3:23" ht="32.1" customHeight="1">
      <c r="C15" s="799" t="s">
        <v>357</v>
      </c>
      <c r="D15" s="800"/>
      <c r="E15" s="221">
        <v>552952.01283699996</v>
      </c>
      <c r="F15" s="225"/>
      <c r="G15" s="226"/>
      <c r="H15" s="227"/>
      <c r="I15" s="221">
        <v>528611.249343</v>
      </c>
      <c r="J15" s="225"/>
      <c r="K15" s="226"/>
      <c r="L15" s="227"/>
      <c r="M15" s="221">
        <v>528161.57625599997</v>
      </c>
      <c r="N15" s="225"/>
      <c r="O15" s="226"/>
      <c r="P15" s="227"/>
      <c r="Q15" s="221">
        <v>529603.29345300002</v>
      </c>
      <c r="R15" s="225"/>
      <c r="S15" s="226"/>
      <c r="T15" s="227"/>
      <c r="U15" s="801" t="s">
        <v>358</v>
      </c>
      <c r="V15" s="802"/>
      <c r="W15" s="803"/>
    </row>
    <row r="16" spans="3:23" ht="32.1" customHeight="1">
      <c r="C16" s="799" t="s">
        <v>359</v>
      </c>
      <c r="D16" s="800"/>
      <c r="E16" s="214">
        <v>1338.4333569999999</v>
      </c>
      <c r="F16" s="218">
        <v>0</v>
      </c>
      <c r="G16" s="219">
        <v>1323.1332480000001</v>
      </c>
      <c r="H16" s="220">
        <v>15.300109000000001</v>
      </c>
      <c r="I16" s="214">
        <v>1134.3797159999999</v>
      </c>
      <c r="J16" s="218">
        <v>1.11985</v>
      </c>
      <c r="K16" s="219">
        <v>1117.892603</v>
      </c>
      <c r="L16" s="220">
        <v>15.367262999999999</v>
      </c>
      <c r="M16" s="214">
        <v>1068.711012</v>
      </c>
      <c r="N16" s="218">
        <v>1.9732719999999999</v>
      </c>
      <c r="O16" s="219">
        <v>1054.4385669999999</v>
      </c>
      <c r="P16" s="220">
        <v>12.299174000000001</v>
      </c>
      <c r="Q16" s="214">
        <v>1172.764547</v>
      </c>
      <c r="R16" s="218">
        <v>0</v>
      </c>
      <c r="S16" s="219">
        <v>1160.5923479999999</v>
      </c>
      <c r="T16" s="220">
        <v>12.1722</v>
      </c>
      <c r="U16" s="801" t="s">
        <v>360</v>
      </c>
      <c r="V16" s="802"/>
      <c r="W16" s="803"/>
    </row>
    <row r="17" spans="1:30" ht="32.1" customHeight="1">
      <c r="C17" s="799" t="s">
        <v>361</v>
      </c>
      <c r="D17" s="800"/>
      <c r="E17" s="214">
        <v>3403.5715329999998</v>
      </c>
      <c r="F17" s="228"/>
      <c r="G17" s="229"/>
      <c r="H17" s="230"/>
      <c r="I17" s="214">
        <v>2399.942599</v>
      </c>
      <c r="J17" s="228"/>
      <c r="K17" s="229"/>
      <c r="L17" s="230"/>
      <c r="M17" s="214">
        <v>1417.565443</v>
      </c>
      <c r="N17" s="228"/>
      <c r="O17" s="229"/>
      <c r="P17" s="230"/>
      <c r="Q17" s="214">
        <v>1230.897962</v>
      </c>
      <c r="R17" s="228"/>
      <c r="S17" s="229"/>
      <c r="T17" s="230"/>
      <c r="U17" s="819" t="s">
        <v>362</v>
      </c>
      <c r="V17" s="820"/>
      <c r="W17" s="821"/>
    </row>
    <row r="18" spans="1:30" ht="32.1" customHeight="1">
      <c r="A18" s="231"/>
      <c r="C18" s="799" t="s">
        <v>363</v>
      </c>
      <c r="D18" s="800"/>
      <c r="E18" s="232">
        <v>51009.226021752998</v>
      </c>
      <c r="F18" s="228"/>
      <c r="G18" s="229"/>
      <c r="H18" s="230"/>
      <c r="I18" s="232">
        <v>79944.200110220991</v>
      </c>
      <c r="J18" s="228"/>
      <c r="K18" s="229"/>
      <c r="L18" s="230"/>
      <c r="M18" s="232">
        <v>54732.944134662997</v>
      </c>
      <c r="N18" s="228"/>
      <c r="O18" s="229"/>
      <c r="P18" s="230"/>
      <c r="Q18" s="232">
        <v>54311.814739000001</v>
      </c>
      <c r="R18" s="228"/>
      <c r="S18" s="229"/>
      <c r="T18" s="230"/>
      <c r="U18" s="819"/>
      <c r="V18" s="820"/>
      <c r="W18" s="821"/>
    </row>
    <row r="19" spans="1:30" ht="32.1" customHeight="1" thickBot="1">
      <c r="C19" s="824" t="s">
        <v>364</v>
      </c>
      <c r="D19" s="825"/>
      <c r="E19" s="233">
        <v>824208.94717575295</v>
      </c>
      <c r="F19" s="234"/>
      <c r="G19" s="235"/>
      <c r="H19" s="236"/>
      <c r="I19" s="233">
        <v>826259.2241862209</v>
      </c>
      <c r="J19" s="234"/>
      <c r="K19" s="235"/>
      <c r="L19" s="236"/>
      <c r="M19" s="233">
        <v>822803.82498066302</v>
      </c>
      <c r="N19" s="234"/>
      <c r="O19" s="235"/>
      <c r="P19" s="236"/>
      <c r="Q19" s="233">
        <v>851898.59843100002</v>
      </c>
      <c r="R19" s="234"/>
      <c r="S19" s="235"/>
      <c r="T19" s="236"/>
      <c r="U19" s="826" t="s">
        <v>365</v>
      </c>
      <c r="V19" s="827"/>
      <c r="W19" s="828"/>
    </row>
    <row r="20" spans="1:30" ht="32.1" customHeight="1">
      <c r="C20" s="237" t="s">
        <v>366</v>
      </c>
      <c r="E20" s="238"/>
      <c r="F20" s="239"/>
      <c r="G20" s="239"/>
      <c r="H20" s="239"/>
      <c r="Q20" s="239"/>
    </row>
    <row r="21" spans="1:30" s="240" customFormat="1" ht="32.1" customHeight="1" thickBot="1">
      <c r="E21" s="240">
        <v>202009</v>
      </c>
      <c r="F21" s="240">
        <v>202009</v>
      </c>
      <c r="G21" s="240">
        <v>202009</v>
      </c>
      <c r="H21" s="240">
        <v>202009</v>
      </c>
      <c r="I21" s="240">
        <v>202009</v>
      </c>
      <c r="J21" s="240">
        <v>202009</v>
      </c>
      <c r="K21" s="240">
        <v>202012</v>
      </c>
      <c r="L21" s="240">
        <v>202012</v>
      </c>
      <c r="M21" s="240">
        <v>202012</v>
      </c>
      <c r="N21" s="240">
        <v>202012</v>
      </c>
      <c r="O21" s="240">
        <v>202012</v>
      </c>
      <c r="P21" s="240">
        <v>202012</v>
      </c>
      <c r="Q21" s="240">
        <v>202103</v>
      </c>
      <c r="R21" s="240">
        <v>202103</v>
      </c>
      <c r="S21" s="240">
        <v>202103</v>
      </c>
      <c r="T21" s="240">
        <v>202103</v>
      </c>
      <c r="U21" s="240">
        <v>202103</v>
      </c>
      <c r="V21" s="240">
        <v>202103</v>
      </c>
      <c r="W21" s="240">
        <v>202106</v>
      </c>
      <c r="X21" s="240">
        <v>202106</v>
      </c>
      <c r="Y21" s="240">
        <v>202106</v>
      </c>
      <c r="Z21" s="240">
        <v>202106</v>
      </c>
      <c r="AA21" s="240">
        <v>202106</v>
      </c>
      <c r="AB21" s="240">
        <v>202106</v>
      </c>
    </row>
    <row r="22" spans="1:30" ht="32.1" customHeight="1" thickBot="1">
      <c r="C22" s="795" t="s">
        <v>296</v>
      </c>
      <c r="D22" s="796"/>
      <c r="E22" s="829" t="s">
        <v>12</v>
      </c>
      <c r="F22" s="830"/>
      <c r="G22" s="830"/>
      <c r="H22" s="830"/>
      <c r="I22" s="830"/>
      <c r="J22" s="830"/>
      <c r="K22" s="829" t="s">
        <v>13</v>
      </c>
      <c r="L22" s="830"/>
      <c r="M22" s="830"/>
      <c r="N22" s="830"/>
      <c r="O22" s="830"/>
      <c r="P22" s="830"/>
      <c r="Q22" s="829" t="s">
        <v>14</v>
      </c>
      <c r="R22" s="830"/>
      <c r="S22" s="830"/>
      <c r="T22" s="830"/>
      <c r="U22" s="830"/>
      <c r="V22" s="830"/>
      <c r="W22" s="829" t="s">
        <v>15</v>
      </c>
      <c r="X22" s="830"/>
      <c r="Y22" s="830"/>
      <c r="Z22" s="830"/>
      <c r="AA22" s="830"/>
      <c r="AB22" s="830"/>
      <c r="AC22" s="804" t="s">
        <v>340</v>
      </c>
      <c r="AD22" s="806"/>
    </row>
    <row r="23" spans="1:30" ht="32.1" customHeight="1">
      <c r="C23" s="842" t="s">
        <v>367</v>
      </c>
      <c r="D23" s="844"/>
      <c r="E23" s="822" t="s">
        <v>368</v>
      </c>
      <c r="F23" s="823"/>
      <c r="G23" s="823"/>
      <c r="H23" s="831" t="s">
        <v>369</v>
      </c>
      <c r="I23" s="823"/>
      <c r="J23" s="823"/>
      <c r="K23" s="822" t="s">
        <v>368</v>
      </c>
      <c r="L23" s="823"/>
      <c r="M23" s="823"/>
      <c r="N23" s="831" t="s">
        <v>369</v>
      </c>
      <c r="O23" s="823"/>
      <c r="P23" s="823"/>
      <c r="Q23" s="822" t="s">
        <v>368</v>
      </c>
      <c r="R23" s="823"/>
      <c r="S23" s="823"/>
      <c r="T23" s="831" t="s">
        <v>369</v>
      </c>
      <c r="U23" s="823"/>
      <c r="V23" s="823"/>
      <c r="W23" s="822" t="s">
        <v>370</v>
      </c>
      <c r="X23" s="823"/>
      <c r="Y23" s="823"/>
      <c r="Z23" s="831" t="s">
        <v>371</v>
      </c>
      <c r="AA23" s="823"/>
      <c r="AB23" s="823"/>
      <c r="AC23" s="807"/>
      <c r="AD23" s="809"/>
    </row>
    <row r="24" spans="1:30" ht="140.1" customHeight="1" thickBot="1">
      <c r="C24" s="843"/>
      <c r="D24" s="845"/>
      <c r="E24" s="241" t="s">
        <v>372</v>
      </c>
      <c r="F24" s="242" t="s">
        <v>373</v>
      </c>
      <c r="G24" s="243" t="s">
        <v>374</v>
      </c>
      <c r="H24" s="242" t="s">
        <v>375</v>
      </c>
      <c r="I24" s="242" t="s">
        <v>376</v>
      </c>
      <c r="J24" s="243" t="s">
        <v>374</v>
      </c>
      <c r="K24" s="241" t="s">
        <v>372</v>
      </c>
      <c r="L24" s="242" t="s">
        <v>373</v>
      </c>
      <c r="M24" s="243" t="s">
        <v>374</v>
      </c>
      <c r="N24" s="242" t="s">
        <v>375</v>
      </c>
      <c r="O24" s="242" t="s">
        <v>376</v>
      </c>
      <c r="P24" s="243" t="s">
        <v>374</v>
      </c>
      <c r="Q24" s="241" t="s">
        <v>372</v>
      </c>
      <c r="R24" s="242" t="s">
        <v>373</v>
      </c>
      <c r="S24" s="243" t="s">
        <v>374</v>
      </c>
      <c r="T24" s="242" t="s">
        <v>375</v>
      </c>
      <c r="U24" s="242" t="s">
        <v>376</v>
      </c>
      <c r="V24" s="243" t="s">
        <v>374</v>
      </c>
      <c r="W24" s="241" t="s">
        <v>372</v>
      </c>
      <c r="X24" s="242" t="s">
        <v>373</v>
      </c>
      <c r="Y24" s="243" t="s">
        <v>374</v>
      </c>
      <c r="Z24" s="242" t="s">
        <v>375</v>
      </c>
      <c r="AA24" s="242" t="s">
        <v>376</v>
      </c>
      <c r="AB24" s="243" t="s">
        <v>374</v>
      </c>
      <c r="AC24" s="807"/>
      <c r="AD24" s="809"/>
    </row>
    <row r="25" spans="1:30" ht="32.1" customHeight="1">
      <c r="C25" s="832" t="s">
        <v>355</v>
      </c>
      <c r="D25" s="244" t="s">
        <v>377</v>
      </c>
      <c r="E25" s="245">
        <v>74082.182308000003</v>
      </c>
      <c r="F25" s="246">
        <v>2720.9060300000001</v>
      </c>
      <c r="G25" s="247">
        <v>44.587105000000001</v>
      </c>
      <c r="H25" s="248">
        <v>-32.975715000000001</v>
      </c>
      <c r="I25" s="246">
        <v>-28.073732</v>
      </c>
      <c r="J25" s="249">
        <v>-44.446306</v>
      </c>
      <c r="K25" s="245">
        <v>52619.755057000002</v>
      </c>
      <c r="L25" s="246">
        <v>1314.360987</v>
      </c>
      <c r="M25" s="247">
        <v>44.089424000000001</v>
      </c>
      <c r="N25" s="248">
        <v>-26.517668</v>
      </c>
      <c r="O25" s="246">
        <v>-14.889438999999999</v>
      </c>
      <c r="P25" s="249">
        <v>-43.958475999999997</v>
      </c>
      <c r="Q25" s="245">
        <v>56441.57735</v>
      </c>
      <c r="R25" s="246">
        <v>1046.6186769999999</v>
      </c>
      <c r="S25" s="247">
        <v>44.563516</v>
      </c>
      <c r="T25" s="248">
        <v>-31.328039</v>
      </c>
      <c r="U25" s="246">
        <v>-12.262905</v>
      </c>
      <c r="V25" s="249">
        <v>-44.430889999999998</v>
      </c>
      <c r="W25" s="245">
        <v>61677.593735000002</v>
      </c>
      <c r="X25" s="246">
        <v>1161.4631099999999</v>
      </c>
      <c r="Y25" s="247">
        <v>34.889305</v>
      </c>
      <c r="Z25" s="248">
        <v>-24.438835999999998</v>
      </c>
      <c r="AA25" s="246">
        <v>-9.5722109999999994</v>
      </c>
      <c r="AB25" s="249">
        <v>-34.787703999999998</v>
      </c>
      <c r="AC25" s="834" t="s">
        <v>378</v>
      </c>
      <c r="AD25" s="835"/>
    </row>
    <row r="26" spans="1:30" ht="32.1" customHeight="1">
      <c r="C26" s="833"/>
      <c r="D26" s="250" t="s">
        <v>379</v>
      </c>
      <c r="E26" s="251">
        <v>300.591049</v>
      </c>
      <c r="F26" s="252">
        <v>27.573467000000001</v>
      </c>
      <c r="G26" s="253">
        <v>1.6056680000000001</v>
      </c>
      <c r="H26" s="254">
        <v>-3.3858239999999999</v>
      </c>
      <c r="I26" s="252">
        <v>-0.887459</v>
      </c>
      <c r="J26" s="255">
        <v>-1.2032989999999999</v>
      </c>
      <c r="K26" s="251">
        <v>218.50298900000001</v>
      </c>
      <c r="L26" s="252">
        <v>56.912235000000003</v>
      </c>
      <c r="M26" s="253">
        <v>4.276681</v>
      </c>
      <c r="N26" s="254">
        <v>-2.2404989999999998</v>
      </c>
      <c r="O26" s="252">
        <v>-1.0477080000000001</v>
      </c>
      <c r="P26" s="255">
        <v>-3.852703</v>
      </c>
      <c r="Q26" s="251">
        <v>367.60474499999998</v>
      </c>
      <c r="R26" s="252">
        <v>27.758129</v>
      </c>
      <c r="S26" s="253">
        <v>4.4737419999999997</v>
      </c>
      <c r="T26" s="254">
        <v>-1.262365</v>
      </c>
      <c r="U26" s="252">
        <v>-0.76663000000000003</v>
      </c>
      <c r="V26" s="255">
        <v>-4.0321129999999998</v>
      </c>
      <c r="W26" s="251">
        <v>818.80158900000004</v>
      </c>
      <c r="X26" s="252">
        <v>31.097511000000001</v>
      </c>
      <c r="Y26" s="253">
        <v>0</v>
      </c>
      <c r="Z26" s="254">
        <v>-0.75224100000000005</v>
      </c>
      <c r="AA26" s="252">
        <v>-0.81240100000000004</v>
      </c>
      <c r="AB26" s="255">
        <v>0</v>
      </c>
      <c r="AC26" s="836" t="s">
        <v>380</v>
      </c>
      <c r="AD26" s="837"/>
    </row>
    <row r="27" spans="1:30" ht="32.1" customHeight="1">
      <c r="C27" s="838" t="s">
        <v>357</v>
      </c>
      <c r="D27" s="250" t="s">
        <v>377</v>
      </c>
      <c r="E27" s="251">
        <v>40712.084349999997</v>
      </c>
      <c r="F27" s="252">
        <v>7931.2044569999989</v>
      </c>
      <c r="G27" s="253">
        <v>91.190297999999999</v>
      </c>
      <c r="H27" s="254">
        <v>-25.512589999999999</v>
      </c>
      <c r="I27" s="252">
        <v>-52.761313999999999</v>
      </c>
      <c r="J27" s="255">
        <v>-57.816020000000002</v>
      </c>
      <c r="K27" s="251">
        <v>45196.369463000003</v>
      </c>
      <c r="L27" s="252">
        <v>7667.8013620000002</v>
      </c>
      <c r="M27" s="253">
        <v>88.312359000000001</v>
      </c>
      <c r="N27" s="254">
        <v>-37.277586999999997</v>
      </c>
      <c r="O27" s="252">
        <v>-60.950926000000003</v>
      </c>
      <c r="P27" s="255">
        <v>-57.156129</v>
      </c>
      <c r="Q27" s="251">
        <v>43828.809687000001</v>
      </c>
      <c r="R27" s="252">
        <v>6310.3999119999999</v>
      </c>
      <c r="S27" s="253">
        <v>91.429190000000006</v>
      </c>
      <c r="T27" s="254">
        <v>-38.299681999999997</v>
      </c>
      <c r="U27" s="252">
        <v>-56.850982000000002</v>
      </c>
      <c r="V27" s="255">
        <v>-58.176755</v>
      </c>
      <c r="W27" s="251">
        <v>42596.137846999998</v>
      </c>
      <c r="X27" s="252">
        <v>5523.189475000001</v>
      </c>
      <c r="Y27" s="253">
        <v>89.524649999999994</v>
      </c>
      <c r="Z27" s="254">
        <v>-33.289503000000003</v>
      </c>
      <c r="AA27" s="252">
        <v>-48.306795000000001</v>
      </c>
      <c r="AB27" s="255">
        <v>-56.785761000000001</v>
      </c>
      <c r="AC27" s="836" t="s">
        <v>378</v>
      </c>
      <c r="AD27" s="837"/>
    </row>
    <row r="28" spans="1:30" ht="32.1" customHeight="1" thickBot="1">
      <c r="C28" s="839"/>
      <c r="D28" s="256" t="s">
        <v>379</v>
      </c>
      <c r="E28" s="257">
        <v>420282.75868200004</v>
      </c>
      <c r="F28" s="258">
        <v>69639.768538999997</v>
      </c>
      <c r="G28" s="259">
        <v>35606.851833000001</v>
      </c>
      <c r="H28" s="260">
        <v>-940.95845499999996</v>
      </c>
      <c r="I28" s="258">
        <v>-1758.016179</v>
      </c>
      <c r="J28" s="261">
        <v>-18476.780425000001</v>
      </c>
      <c r="K28" s="257">
        <v>395802.84380099998</v>
      </c>
      <c r="L28" s="258">
        <v>71912.960527000003</v>
      </c>
      <c r="M28" s="259">
        <v>21106.774382</v>
      </c>
      <c r="N28" s="260">
        <v>-826.69050700000003</v>
      </c>
      <c r="O28" s="258">
        <v>-2016.6425079999999</v>
      </c>
      <c r="P28" s="261">
        <v>-10165.094893</v>
      </c>
      <c r="Q28" s="257">
        <v>399898.624916</v>
      </c>
      <c r="R28" s="258">
        <v>70418.673590000006</v>
      </c>
      <c r="S28" s="259">
        <v>20940.501587999996</v>
      </c>
      <c r="T28" s="260">
        <v>-850.33455700000002</v>
      </c>
      <c r="U28" s="258">
        <v>-2076.9369590000001</v>
      </c>
      <c r="V28" s="261">
        <v>-10246.264001</v>
      </c>
      <c r="W28" s="257">
        <v>405672.71124500001</v>
      </c>
      <c r="X28" s="258">
        <v>68768.519205000004</v>
      </c>
      <c r="Y28" s="259">
        <v>18941.482646</v>
      </c>
      <c r="Z28" s="260">
        <v>-877.44574799999998</v>
      </c>
      <c r="AA28" s="258">
        <v>-2058.7293030000001</v>
      </c>
      <c r="AB28" s="261">
        <v>-9509.0770599999996</v>
      </c>
      <c r="AC28" s="840" t="s">
        <v>380</v>
      </c>
      <c r="AD28" s="841"/>
    </row>
    <row r="29" spans="1:30" s="262" customFormat="1" ht="23.1" customHeight="1">
      <c r="C29" s="237" t="s">
        <v>381</v>
      </c>
    </row>
    <row r="30" spans="1:30" s="262" customFormat="1" ht="23.1" customHeight="1">
      <c r="C30" s="263" t="s">
        <v>382</v>
      </c>
      <c r="D30" s="263"/>
      <c r="E30" s="263"/>
      <c r="F30" s="263"/>
      <c r="G30" s="263"/>
      <c r="H30" s="263"/>
      <c r="I30" s="263"/>
      <c r="J30" s="263"/>
      <c r="K30" s="263"/>
      <c r="L30" s="263"/>
      <c r="M30" s="263"/>
      <c r="N30" s="263"/>
      <c r="O30" s="263"/>
      <c r="P30" s="263"/>
      <c r="Q30" s="263"/>
      <c r="R30" s="263"/>
      <c r="S30" s="263"/>
    </row>
    <row r="31" spans="1:30" s="262" customFormat="1" ht="23.1" customHeight="1">
      <c r="C31" s="263"/>
      <c r="D31" s="263"/>
      <c r="E31" s="263"/>
      <c r="F31" s="263"/>
      <c r="G31" s="263"/>
      <c r="H31" s="263"/>
      <c r="I31" s="263"/>
      <c r="J31" s="263"/>
      <c r="K31" s="263"/>
      <c r="L31" s="263"/>
      <c r="M31" s="263"/>
      <c r="N31" s="263"/>
      <c r="O31" s="263"/>
      <c r="P31" s="263"/>
      <c r="Q31" s="263"/>
      <c r="R31" s="263"/>
      <c r="S31" s="263"/>
    </row>
    <row r="32" spans="1:30" ht="12.75">
      <c r="C32" s="264"/>
      <c r="D32" s="264"/>
      <c r="E32" s="264"/>
      <c r="F32" s="264"/>
      <c r="G32" s="264"/>
      <c r="H32" s="264"/>
      <c r="I32" s="264"/>
      <c r="J32" s="264"/>
      <c r="K32" s="264"/>
      <c r="L32" s="264"/>
      <c r="M32" s="264"/>
      <c r="N32" s="264"/>
      <c r="O32" s="264"/>
      <c r="P32" s="264"/>
      <c r="Q32" s="264"/>
      <c r="R32" s="264"/>
      <c r="S32" s="264"/>
    </row>
    <row r="33" spans="3:19" ht="12.75">
      <c r="C33" s="264"/>
      <c r="D33" s="264"/>
      <c r="E33" s="264"/>
      <c r="F33" s="264"/>
      <c r="G33" s="264"/>
      <c r="H33" s="264"/>
      <c r="I33" s="264"/>
      <c r="J33" s="264"/>
      <c r="K33" s="264"/>
      <c r="L33" s="264"/>
      <c r="M33" s="264"/>
      <c r="N33" s="264"/>
      <c r="O33" s="264"/>
      <c r="P33" s="264"/>
      <c r="Q33" s="264"/>
      <c r="R33" s="264"/>
      <c r="S33" s="264"/>
    </row>
    <row r="34" spans="3:19" ht="12.75"/>
    <row r="35" spans="3:19" ht="12.75"/>
    <row r="36" spans="3:19" ht="12.75"/>
    <row r="37" spans="3:19" ht="12.75" hidden="1"/>
    <row r="38" spans="3:19" ht="12.75" hidden="1"/>
    <row r="39" spans="3:19" ht="12.75" hidden="1"/>
    <row r="40" spans="3:19" ht="12.75" hidden="1"/>
    <row r="41" spans="3:19" ht="12.75" hidden="1"/>
    <row r="42" spans="3:19" ht="12.75" hidden="1"/>
    <row r="43" spans="3:19" ht="12.75" hidden="1"/>
    <row r="44" spans="3:19" ht="12.75" hidden="1"/>
    <row r="45" spans="3:19" ht="12.75" hidden="1"/>
    <row r="46" spans="3:19" ht="12.75" hidden="1"/>
    <row r="47" spans="3:19" ht="12.75" hidden="1"/>
    <row r="48" spans="3:19"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ht="12.75" hidden="1"/>
    <row r="66" ht="12.75"/>
  </sheetData>
  <sheetProtection algorithmName="SHA-512" hashValue="5BXxc/LNjZVQXbRlxv4FWd6nLoUiX0fDSGaE3+r+unkApWT3/UR/TVFag4R0eOXSyUEGcZ1UOkZgr1AAAGWT2Q==" saltValue="bGdPbCl+qTQKbEz1xd8yjw==" spinCount="100000" sheet="1" objects="1" scenarios="1" formatCells="0" formatColumns="0" formatRows="0"/>
  <mergeCells count="61">
    <mergeCell ref="AC22:AD24"/>
    <mergeCell ref="C23:C24"/>
    <mergeCell ref="D23:D24"/>
    <mergeCell ref="E23:G23"/>
    <mergeCell ref="H23:J23"/>
    <mergeCell ref="K23:M23"/>
    <mergeCell ref="N23:P23"/>
    <mergeCell ref="Q23:S23"/>
    <mergeCell ref="T23:V23"/>
    <mergeCell ref="C25:C26"/>
    <mergeCell ref="AC25:AD25"/>
    <mergeCell ref="AC26:AD26"/>
    <mergeCell ref="C27:C28"/>
    <mergeCell ref="AC27:AD27"/>
    <mergeCell ref="AC28:AD28"/>
    <mergeCell ref="C17:D17"/>
    <mergeCell ref="U17:W17"/>
    <mergeCell ref="W23:Y23"/>
    <mergeCell ref="C18:D18"/>
    <mergeCell ref="U18:W18"/>
    <mergeCell ref="C19:D19"/>
    <mergeCell ref="U19:W19"/>
    <mergeCell ref="C22:D22"/>
    <mergeCell ref="E22:J22"/>
    <mergeCell ref="K22:P22"/>
    <mergeCell ref="Q22:V22"/>
    <mergeCell ref="W22:AB22"/>
    <mergeCell ref="Z23:AB23"/>
    <mergeCell ref="C14:D14"/>
    <mergeCell ref="U14:W14"/>
    <mergeCell ref="C15:D15"/>
    <mergeCell ref="U15:W15"/>
    <mergeCell ref="C16:D16"/>
    <mergeCell ref="U16:W16"/>
    <mergeCell ref="U10:W10"/>
    <mergeCell ref="C12:D12"/>
    <mergeCell ref="U12:W12"/>
    <mergeCell ref="C13:D13"/>
    <mergeCell ref="U13:W13"/>
    <mergeCell ref="C11:D11"/>
    <mergeCell ref="U11:W11"/>
    <mergeCell ref="M7:P7"/>
    <mergeCell ref="Q7:T7"/>
    <mergeCell ref="U7:W9"/>
    <mergeCell ref="C8:D8"/>
    <mergeCell ref="E8:E9"/>
    <mergeCell ref="F8:H8"/>
    <mergeCell ref="I8:I9"/>
    <mergeCell ref="J8:L8"/>
    <mergeCell ref="M8:M9"/>
    <mergeCell ref="N8:P8"/>
    <mergeCell ref="Q8:Q9"/>
    <mergeCell ref="R8:T8"/>
    <mergeCell ref="C9:D9"/>
    <mergeCell ref="C10:D10"/>
    <mergeCell ref="D3:L3"/>
    <mergeCell ref="D4:L4"/>
    <mergeCell ref="D5:L5"/>
    <mergeCell ref="C7:D7"/>
    <mergeCell ref="E7:H7"/>
    <mergeCell ref="I7:L7"/>
  </mergeCells>
  <printOptions horizontalCentered="1"/>
  <pageMargins left="0.23622047244094491" right="0.23622047244094491" top="0.74803149606299213" bottom="0.74803149606299213" header="0.31496062992125984" footer="0.31496062992125984"/>
  <pageSetup paperSize="9" scale="31" orientation="landscape" cellComments="asDisplayed"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B130"/>
  <sheetViews>
    <sheetView zoomScale="60" zoomScaleNormal="60" workbookViewId="0">
      <selection activeCell="G54" sqref="G54"/>
    </sheetView>
  </sheetViews>
  <sheetFormatPr defaultColWidth="0" defaultRowHeight="0" customHeight="1" zeroHeight="1"/>
  <cols>
    <col min="1" max="2" width="6.42578125" style="266" customWidth="1"/>
    <col min="3" max="3" width="43" style="211" customWidth="1"/>
    <col min="4" max="4" width="49" style="211" customWidth="1"/>
    <col min="5" max="5" width="29" style="265" customWidth="1"/>
    <col min="6" max="8" width="29" style="211" customWidth="1"/>
    <col min="9" max="9" width="38.85546875" style="211" bestFit="1" customWidth="1"/>
    <col min="10" max="20" width="18.5703125" style="266" customWidth="1"/>
    <col min="21" max="21" width="19.5703125" style="266" customWidth="1"/>
    <col min="22" max="258" width="0" style="266" hidden="1"/>
    <col min="259" max="260" width="6.42578125" style="266" customWidth="1"/>
    <col min="261" max="262" width="27.42578125" style="266" customWidth="1"/>
    <col min="263" max="275" width="18.5703125" style="266" customWidth="1"/>
    <col min="276" max="276" width="19.5703125" style="266" customWidth="1"/>
    <col min="277" max="513" width="0" style="266" hidden="1"/>
    <col min="514" max="515" width="6.42578125" style="266" customWidth="1"/>
    <col min="516" max="517" width="27.42578125" style="266" customWidth="1"/>
    <col min="518" max="531" width="18.5703125" style="266" customWidth="1"/>
    <col min="532" max="532" width="19.5703125" style="266" customWidth="1"/>
    <col min="533" max="769" width="0" style="266" hidden="1"/>
    <col min="770" max="771" width="6.42578125" style="266" customWidth="1"/>
    <col min="772" max="773" width="27.42578125" style="266" customWidth="1"/>
    <col min="774" max="787" width="18.5703125" style="266" customWidth="1"/>
    <col min="788" max="788" width="19.5703125" style="266" customWidth="1"/>
    <col min="789" max="1025" width="0" style="266" hidden="1"/>
    <col min="1026" max="1027" width="6.42578125" style="266" customWidth="1"/>
    <col min="1028" max="1029" width="27.42578125" style="266" customWidth="1"/>
    <col min="1030" max="1043" width="18.5703125" style="266" customWidth="1"/>
    <col min="1044" max="1044" width="19.5703125" style="266" customWidth="1"/>
    <col min="1045" max="1281" width="0" style="266" hidden="1"/>
    <col min="1282" max="1283" width="6.42578125" style="266" customWidth="1"/>
    <col min="1284" max="1285" width="27.42578125" style="266" customWidth="1"/>
    <col min="1286" max="1299" width="18.5703125" style="266" customWidth="1"/>
    <col min="1300" max="1300" width="19.5703125" style="266" customWidth="1"/>
    <col min="1301" max="1537" width="0" style="266" hidden="1"/>
    <col min="1538" max="1539" width="6.42578125" style="266" customWidth="1"/>
    <col min="1540" max="1541" width="27.42578125" style="266" customWidth="1"/>
    <col min="1542" max="1555" width="18.5703125" style="266" customWidth="1"/>
    <col min="1556" max="1556" width="19.5703125" style="266" customWidth="1"/>
    <col min="1557" max="1793" width="0" style="266" hidden="1"/>
    <col min="1794" max="1795" width="6.42578125" style="266" customWidth="1"/>
    <col min="1796" max="1797" width="27.42578125" style="266" customWidth="1"/>
    <col min="1798" max="1811" width="18.5703125" style="266" customWidth="1"/>
    <col min="1812" max="1812" width="19.5703125" style="266" customWidth="1"/>
    <col min="1813" max="2049" width="0" style="266" hidden="1"/>
    <col min="2050" max="2051" width="6.42578125" style="266" customWidth="1"/>
    <col min="2052" max="2053" width="27.42578125" style="266" customWidth="1"/>
    <col min="2054" max="2067" width="18.5703125" style="266" customWidth="1"/>
    <col min="2068" max="2068" width="19.5703125" style="266" customWidth="1"/>
    <col min="2069" max="2305" width="0" style="266" hidden="1"/>
    <col min="2306" max="2307" width="6.42578125" style="266" customWidth="1"/>
    <col min="2308" max="2309" width="27.42578125" style="266" customWidth="1"/>
    <col min="2310" max="2323" width="18.5703125" style="266" customWidth="1"/>
    <col min="2324" max="2324" width="19.5703125" style="266" customWidth="1"/>
    <col min="2325" max="2561" width="0" style="266" hidden="1"/>
    <col min="2562" max="2563" width="6.42578125" style="266" customWidth="1"/>
    <col min="2564" max="2565" width="27.42578125" style="266" customWidth="1"/>
    <col min="2566" max="2579" width="18.5703125" style="266" customWidth="1"/>
    <col min="2580" max="2580" width="19.5703125" style="266" customWidth="1"/>
    <col min="2581" max="2817" width="0" style="266" hidden="1"/>
    <col min="2818" max="2819" width="6.42578125" style="266" customWidth="1"/>
    <col min="2820" max="2821" width="27.42578125" style="266" customWidth="1"/>
    <col min="2822" max="2835" width="18.5703125" style="266" customWidth="1"/>
    <col min="2836" max="2836" width="19.5703125" style="266" customWidth="1"/>
    <col min="2837" max="3073" width="0" style="266" hidden="1"/>
    <col min="3074" max="3075" width="6.42578125" style="266" customWidth="1"/>
    <col min="3076" max="3077" width="27.42578125" style="266" customWidth="1"/>
    <col min="3078" max="3091" width="18.5703125" style="266" customWidth="1"/>
    <col min="3092" max="3092" width="19.5703125" style="266" customWidth="1"/>
    <col min="3093" max="3329" width="0" style="266" hidden="1"/>
    <col min="3330" max="3331" width="6.42578125" style="266" customWidth="1"/>
    <col min="3332" max="3333" width="27.42578125" style="266" customWidth="1"/>
    <col min="3334" max="3347" width="18.5703125" style="266" customWidth="1"/>
    <col min="3348" max="3348" width="19.5703125" style="266" customWidth="1"/>
    <col min="3349" max="3585" width="0" style="266" hidden="1"/>
    <col min="3586" max="3587" width="6.42578125" style="266" customWidth="1"/>
    <col min="3588" max="3589" width="27.42578125" style="266" customWidth="1"/>
    <col min="3590" max="3603" width="18.5703125" style="266" customWidth="1"/>
    <col min="3604" max="3604" width="19.5703125" style="266" customWidth="1"/>
    <col min="3605" max="3841" width="0" style="266" hidden="1"/>
    <col min="3842" max="3843" width="6.42578125" style="266" customWidth="1"/>
    <col min="3844" max="3845" width="27.42578125" style="266" customWidth="1"/>
    <col min="3846" max="3859" width="18.5703125" style="266" customWidth="1"/>
    <col min="3860" max="3860" width="19.5703125" style="266" customWidth="1"/>
    <col min="3861" max="4097" width="0" style="266" hidden="1"/>
    <col min="4098" max="4099" width="6.42578125" style="266" customWidth="1"/>
    <col min="4100" max="4101" width="27.42578125" style="266" customWidth="1"/>
    <col min="4102" max="4115" width="18.5703125" style="266" customWidth="1"/>
    <col min="4116" max="4116" width="19.5703125" style="266" customWidth="1"/>
    <col min="4117" max="4353" width="0" style="266" hidden="1"/>
    <col min="4354" max="4355" width="6.42578125" style="266" customWidth="1"/>
    <col min="4356" max="4357" width="27.42578125" style="266" customWidth="1"/>
    <col min="4358" max="4371" width="18.5703125" style="266" customWidth="1"/>
    <col min="4372" max="4372" width="19.5703125" style="266" customWidth="1"/>
    <col min="4373" max="4609" width="0" style="266" hidden="1"/>
    <col min="4610" max="4611" width="6.42578125" style="266" customWidth="1"/>
    <col min="4612" max="4613" width="27.42578125" style="266" customWidth="1"/>
    <col min="4614" max="4627" width="18.5703125" style="266" customWidth="1"/>
    <col min="4628" max="4628" width="19.5703125" style="266" customWidth="1"/>
    <col min="4629" max="4865" width="0" style="266" hidden="1"/>
    <col min="4866" max="4867" width="6.42578125" style="266" customWidth="1"/>
    <col min="4868" max="4869" width="27.42578125" style="266" customWidth="1"/>
    <col min="4870" max="4883" width="18.5703125" style="266" customWidth="1"/>
    <col min="4884" max="4884" width="19.5703125" style="266" customWidth="1"/>
    <col min="4885" max="5121" width="0" style="266" hidden="1"/>
    <col min="5122" max="5123" width="6.42578125" style="266" customWidth="1"/>
    <col min="5124" max="5125" width="27.42578125" style="266" customWidth="1"/>
    <col min="5126" max="5139" width="18.5703125" style="266" customWidth="1"/>
    <col min="5140" max="5140" width="19.5703125" style="266" customWidth="1"/>
    <col min="5141" max="5377" width="0" style="266" hidden="1"/>
    <col min="5378" max="5379" width="6.42578125" style="266" customWidth="1"/>
    <col min="5380" max="5381" width="27.42578125" style="266" customWidth="1"/>
    <col min="5382" max="5395" width="18.5703125" style="266" customWidth="1"/>
    <col min="5396" max="5396" width="19.5703125" style="266" customWidth="1"/>
    <col min="5397" max="5633" width="0" style="266" hidden="1"/>
    <col min="5634" max="5635" width="6.42578125" style="266" customWidth="1"/>
    <col min="5636" max="5637" width="27.42578125" style="266" customWidth="1"/>
    <col min="5638" max="5651" width="18.5703125" style="266" customWidth="1"/>
    <col min="5652" max="5652" width="19.5703125" style="266" customWidth="1"/>
    <col min="5653" max="5889" width="0" style="266" hidden="1"/>
    <col min="5890" max="5891" width="6.42578125" style="266" customWidth="1"/>
    <col min="5892" max="5893" width="27.42578125" style="266" customWidth="1"/>
    <col min="5894" max="5907" width="18.5703125" style="266" customWidth="1"/>
    <col min="5908" max="5908" width="19.5703125" style="266" customWidth="1"/>
    <col min="5909" max="6145" width="0" style="266" hidden="1"/>
    <col min="6146" max="6147" width="6.42578125" style="266" customWidth="1"/>
    <col min="6148" max="6149" width="27.42578125" style="266" customWidth="1"/>
    <col min="6150" max="6163" width="18.5703125" style="266" customWidth="1"/>
    <col min="6164" max="6164" width="19.5703125" style="266" customWidth="1"/>
    <col min="6165" max="6401" width="0" style="266" hidden="1"/>
    <col min="6402" max="6403" width="6.42578125" style="266" customWidth="1"/>
    <col min="6404" max="6405" width="27.42578125" style="266" customWidth="1"/>
    <col min="6406" max="6419" width="18.5703125" style="266" customWidth="1"/>
    <col min="6420" max="6420" width="19.5703125" style="266" customWidth="1"/>
    <col min="6421" max="6657" width="0" style="266" hidden="1"/>
    <col min="6658" max="6659" width="6.42578125" style="266" customWidth="1"/>
    <col min="6660" max="6661" width="27.42578125" style="266" customWidth="1"/>
    <col min="6662" max="6675" width="18.5703125" style="266" customWidth="1"/>
    <col min="6676" max="6676" width="19.5703125" style="266" customWidth="1"/>
    <col min="6677" max="6913" width="0" style="266" hidden="1"/>
    <col min="6914" max="6915" width="6.42578125" style="266" customWidth="1"/>
    <col min="6916" max="6917" width="27.42578125" style="266" customWidth="1"/>
    <col min="6918" max="6931" width="18.5703125" style="266" customWidth="1"/>
    <col min="6932" max="6932" width="19.5703125" style="266" customWidth="1"/>
    <col min="6933" max="7169" width="0" style="266" hidden="1"/>
    <col min="7170" max="7171" width="6.42578125" style="266" customWidth="1"/>
    <col min="7172" max="7173" width="27.42578125" style="266" customWidth="1"/>
    <col min="7174" max="7187" width="18.5703125" style="266" customWidth="1"/>
    <col min="7188" max="7188" width="19.5703125" style="266" customWidth="1"/>
    <col min="7189" max="7425" width="0" style="266" hidden="1"/>
    <col min="7426" max="7427" width="6.42578125" style="266" customWidth="1"/>
    <col min="7428" max="7429" width="27.42578125" style="266" customWidth="1"/>
    <col min="7430" max="7443" width="18.5703125" style="266" customWidth="1"/>
    <col min="7444" max="7444" width="19.5703125" style="266" customWidth="1"/>
    <col min="7445" max="7681" width="0" style="266" hidden="1"/>
    <col min="7682" max="7683" width="6.42578125" style="266" customWidth="1"/>
    <col min="7684" max="7685" width="27.42578125" style="266" customWidth="1"/>
    <col min="7686" max="7699" width="18.5703125" style="266" customWidth="1"/>
    <col min="7700" max="7700" width="19.5703125" style="266" customWidth="1"/>
    <col min="7701" max="7937" width="0" style="266" hidden="1"/>
    <col min="7938" max="7939" width="6.42578125" style="266" customWidth="1"/>
    <col min="7940" max="7941" width="27.42578125" style="266" customWidth="1"/>
    <col min="7942" max="7955" width="18.5703125" style="266" customWidth="1"/>
    <col min="7956" max="7956" width="19.5703125" style="266" customWidth="1"/>
    <col min="7957" max="8193" width="0" style="266" hidden="1"/>
    <col min="8194" max="8195" width="6.42578125" style="266" customWidth="1"/>
    <col min="8196" max="8197" width="27.42578125" style="266" customWidth="1"/>
    <col min="8198" max="8211" width="18.5703125" style="266" customWidth="1"/>
    <col min="8212" max="8212" width="19.5703125" style="266" customWidth="1"/>
    <col min="8213" max="8449" width="0" style="266" hidden="1"/>
    <col min="8450" max="8451" width="6.42578125" style="266" customWidth="1"/>
    <col min="8452" max="8453" width="27.42578125" style="266" customWidth="1"/>
    <col min="8454" max="8467" width="18.5703125" style="266" customWidth="1"/>
    <col min="8468" max="8468" width="19.5703125" style="266" customWidth="1"/>
    <col min="8469" max="8705" width="0" style="266" hidden="1"/>
    <col min="8706" max="8707" width="6.42578125" style="266" customWidth="1"/>
    <col min="8708" max="8709" width="27.42578125" style="266" customWidth="1"/>
    <col min="8710" max="8723" width="18.5703125" style="266" customWidth="1"/>
    <col min="8724" max="8724" width="19.5703125" style="266" customWidth="1"/>
    <col min="8725" max="8961" width="0" style="266" hidden="1"/>
    <col min="8962" max="8963" width="6.42578125" style="266" customWidth="1"/>
    <col min="8964" max="8965" width="27.42578125" style="266" customWidth="1"/>
    <col min="8966" max="8979" width="18.5703125" style="266" customWidth="1"/>
    <col min="8980" max="8980" width="19.5703125" style="266" customWidth="1"/>
    <col min="8981" max="9217" width="0" style="266" hidden="1"/>
    <col min="9218" max="9219" width="6.42578125" style="266" customWidth="1"/>
    <col min="9220" max="9221" width="27.42578125" style="266" customWidth="1"/>
    <col min="9222" max="9235" width="18.5703125" style="266" customWidth="1"/>
    <col min="9236" max="9236" width="19.5703125" style="266" customWidth="1"/>
    <col min="9237" max="9473" width="0" style="266" hidden="1"/>
    <col min="9474" max="9475" width="6.42578125" style="266" customWidth="1"/>
    <col min="9476" max="9477" width="27.42578125" style="266" customWidth="1"/>
    <col min="9478" max="9491" width="18.5703125" style="266" customWidth="1"/>
    <col min="9492" max="9492" width="19.5703125" style="266" customWidth="1"/>
    <col min="9493" max="9729" width="0" style="266" hidden="1"/>
    <col min="9730" max="9731" width="6.42578125" style="266" customWidth="1"/>
    <col min="9732" max="9733" width="27.42578125" style="266" customWidth="1"/>
    <col min="9734" max="9747" width="18.5703125" style="266" customWidth="1"/>
    <col min="9748" max="9748" width="19.5703125" style="266" customWidth="1"/>
    <col min="9749" max="9985" width="0" style="266" hidden="1"/>
    <col min="9986" max="9987" width="6.42578125" style="266" customWidth="1"/>
    <col min="9988" max="9989" width="27.42578125" style="266" customWidth="1"/>
    <col min="9990" max="10003" width="18.5703125" style="266" customWidth="1"/>
    <col min="10004" max="10004" width="19.5703125" style="266" customWidth="1"/>
    <col min="10005" max="10241" width="0" style="266" hidden="1"/>
    <col min="10242" max="10243" width="6.42578125" style="266" customWidth="1"/>
    <col min="10244" max="10245" width="27.42578125" style="266" customWidth="1"/>
    <col min="10246" max="10259" width="18.5703125" style="266" customWidth="1"/>
    <col min="10260" max="10260" width="19.5703125" style="266" customWidth="1"/>
    <col min="10261" max="10497" width="0" style="266" hidden="1"/>
    <col min="10498" max="10499" width="6.42578125" style="266" customWidth="1"/>
    <col min="10500" max="10501" width="27.42578125" style="266" customWidth="1"/>
    <col min="10502" max="10515" width="18.5703125" style="266" customWidth="1"/>
    <col min="10516" max="10516" width="19.5703125" style="266" customWidth="1"/>
    <col min="10517" max="10753" width="0" style="266" hidden="1"/>
    <col min="10754" max="10755" width="6.42578125" style="266" customWidth="1"/>
    <col min="10756" max="10757" width="27.42578125" style="266" customWidth="1"/>
    <col min="10758" max="10771" width="18.5703125" style="266" customWidth="1"/>
    <col min="10772" max="10772" width="19.5703125" style="266" customWidth="1"/>
    <col min="10773" max="11009" width="0" style="266" hidden="1"/>
    <col min="11010" max="11011" width="6.42578125" style="266" customWidth="1"/>
    <col min="11012" max="11013" width="27.42578125" style="266" customWidth="1"/>
    <col min="11014" max="11027" width="18.5703125" style="266" customWidth="1"/>
    <col min="11028" max="11028" width="19.5703125" style="266" customWidth="1"/>
    <col min="11029" max="11265" width="0" style="266" hidden="1"/>
    <col min="11266" max="11267" width="6.42578125" style="266" customWidth="1"/>
    <col min="11268" max="11269" width="27.42578125" style="266" customWidth="1"/>
    <col min="11270" max="11283" width="18.5703125" style="266" customWidth="1"/>
    <col min="11284" max="11284" width="19.5703125" style="266" customWidth="1"/>
    <col min="11285" max="11521" width="0" style="266" hidden="1"/>
    <col min="11522" max="11523" width="6.42578125" style="266" customWidth="1"/>
    <col min="11524" max="11525" width="27.42578125" style="266" customWidth="1"/>
    <col min="11526" max="11539" width="18.5703125" style="266" customWidth="1"/>
    <col min="11540" max="11540" width="19.5703125" style="266" customWidth="1"/>
    <col min="11541" max="11777" width="0" style="266" hidden="1"/>
    <col min="11778" max="11779" width="6.42578125" style="266" customWidth="1"/>
    <col min="11780" max="11781" width="27.42578125" style="266" customWidth="1"/>
    <col min="11782" max="11795" width="18.5703125" style="266" customWidth="1"/>
    <col min="11796" max="11796" width="19.5703125" style="266" customWidth="1"/>
    <col min="11797" max="12033" width="0" style="266" hidden="1"/>
    <col min="12034" max="12035" width="6.42578125" style="266" customWidth="1"/>
    <col min="12036" max="12037" width="27.42578125" style="266" customWidth="1"/>
    <col min="12038" max="12051" width="18.5703125" style="266" customWidth="1"/>
    <col min="12052" max="12052" width="19.5703125" style="266" customWidth="1"/>
    <col min="12053" max="12289" width="0" style="266" hidden="1"/>
    <col min="12290" max="12291" width="6.42578125" style="266" customWidth="1"/>
    <col min="12292" max="12293" width="27.42578125" style="266" customWidth="1"/>
    <col min="12294" max="12307" width="18.5703125" style="266" customWidth="1"/>
    <col min="12308" max="12308" width="19.5703125" style="266" customWidth="1"/>
    <col min="12309" max="12545" width="0" style="266" hidden="1"/>
    <col min="12546" max="12547" width="6.42578125" style="266" customWidth="1"/>
    <col min="12548" max="12549" width="27.42578125" style="266" customWidth="1"/>
    <col min="12550" max="12563" width="18.5703125" style="266" customWidth="1"/>
    <col min="12564" max="12564" width="19.5703125" style="266" customWidth="1"/>
    <col min="12565" max="12801" width="0" style="266" hidden="1"/>
    <col min="12802" max="12803" width="6.42578125" style="266" customWidth="1"/>
    <col min="12804" max="12805" width="27.42578125" style="266" customWidth="1"/>
    <col min="12806" max="12819" width="18.5703125" style="266" customWidth="1"/>
    <col min="12820" max="12820" width="19.5703125" style="266" customWidth="1"/>
    <col min="12821" max="13057" width="0" style="266" hidden="1"/>
    <col min="13058" max="13059" width="6.42578125" style="266" customWidth="1"/>
    <col min="13060" max="13061" width="27.42578125" style="266" customWidth="1"/>
    <col min="13062" max="13075" width="18.5703125" style="266" customWidth="1"/>
    <col min="13076" max="13076" width="19.5703125" style="266" customWidth="1"/>
    <col min="13077" max="13313" width="0" style="266" hidden="1"/>
    <col min="13314" max="13315" width="6.42578125" style="266" customWidth="1"/>
    <col min="13316" max="13317" width="27.42578125" style="266" customWidth="1"/>
    <col min="13318" max="13331" width="18.5703125" style="266" customWidth="1"/>
    <col min="13332" max="13332" width="19.5703125" style="266" customWidth="1"/>
    <col min="13333" max="13569" width="0" style="266" hidden="1"/>
    <col min="13570" max="13571" width="6.42578125" style="266" customWidth="1"/>
    <col min="13572" max="13573" width="27.42578125" style="266" customWidth="1"/>
    <col min="13574" max="13587" width="18.5703125" style="266" customWidth="1"/>
    <col min="13588" max="13588" width="19.5703125" style="266" customWidth="1"/>
    <col min="13589" max="13825" width="0" style="266" hidden="1"/>
    <col min="13826" max="13827" width="6.42578125" style="266" customWidth="1"/>
    <col min="13828" max="13829" width="27.42578125" style="266" customWidth="1"/>
    <col min="13830" max="13843" width="18.5703125" style="266" customWidth="1"/>
    <col min="13844" max="13844" width="19.5703125" style="266" customWidth="1"/>
    <col min="13845" max="14081" width="0" style="266" hidden="1"/>
    <col min="14082" max="14083" width="6.42578125" style="266" customWidth="1"/>
    <col min="14084" max="14085" width="27.42578125" style="266" customWidth="1"/>
    <col min="14086" max="14099" width="18.5703125" style="266" customWidth="1"/>
    <col min="14100" max="14100" width="19.5703125" style="266" customWidth="1"/>
    <col min="14101" max="14337" width="0" style="266" hidden="1"/>
    <col min="14338" max="14339" width="6.42578125" style="266" customWidth="1"/>
    <col min="14340" max="14341" width="27.42578125" style="266" customWidth="1"/>
    <col min="14342" max="14355" width="18.5703125" style="266" customWidth="1"/>
    <col min="14356" max="14356" width="19.5703125" style="266" customWidth="1"/>
    <col min="14357" max="14593" width="0" style="266" hidden="1"/>
    <col min="14594" max="14595" width="6.42578125" style="266" customWidth="1"/>
    <col min="14596" max="14597" width="27.42578125" style="266" customWidth="1"/>
    <col min="14598" max="14611" width="18.5703125" style="266" customWidth="1"/>
    <col min="14612" max="14612" width="19.5703125" style="266" customWidth="1"/>
    <col min="14613" max="14849" width="0" style="266" hidden="1"/>
    <col min="14850" max="14851" width="6.42578125" style="266" customWidth="1"/>
    <col min="14852" max="14853" width="27.42578125" style="266" customWidth="1"/>
    <col min="14854" max="14867" width="18.5703125" style="266" customWidth="1"/>
    <col min="14868" max="14868" width="19.5703125" style="266" customWidth="1"/>
    <col min="14869" max="15105" width="0" style="266" hidden="1"/>
    <col min="15106" max="15107" width="6.42578125" style="266" customWidth="1"/>
    <col min="15108" max="15109" width="27.42578125" style="266" customWidth="1"/>
    <col min="15110" max="15123" width="18.5703125" style="266" customWidth="1"/>
    <col min="15124" max="15124" width="19.5703125" style="266" customWidth="1"/>
    <col min="15125" max="15361" width="0" style="266" hidden="1"/>
    <col min="15362" max="15363" width="6.42578125" style="266" customWidth="1"/>
    <col min="15364" max="15365" width="27.42578125" style="266" customWidth="1"/>
    <col min="15366" max="15379" width="18.5703125" style="266" customWidth="1"/>
    <col min="15380" max="15380" width="19.5703125" style="266" customWidth="1"/>
    <col min="15381" max="15617" width="0" style="266" hidden="1"/>
    <col min="15618" max="15619" width="6.42578125" style="266" customWidth="1"/>
    <col min="15620" max="15621" width="27.42578125" style="266" customWidth="1"/>
    <col min="15622" max="15635" width="18.5703125" style="266" customWidth="1"/>
    <col min="15636" max="15636" width="19.5703125" style="266" customWidth="1"/>
    <col min="15637" max="15873" width="0" style="266" hidden="1"/>
    <col min="15874" max="15875" width="6.42578125" style="266" customWidth="1"/>
    <col min="15876" max="15877" width="27.42578125" style="266" customWidth="1"/>
    <col min="15878" max="15891" width="18.5703125" style="266" customWidth="1"/>
    <col min="15892" max="15892" width="19.5703125" style="266" customWidth="1"/>
    <col min="15893" max="16129" width="0" style="266" hidden="1"/>
    <col min="16130" max="16131" width="6.42578125" style="266" customWidth="1"/>
    <col min="16132" max="16133" width="27.42578125" style="266" customWidth="1"/>
    <col min="16134" max="16147" width="18.5703125" style="266" customWidth="1"/>
    <col min="16148" max="16148" width="19.5703125" style="266" customWidth="1"/>
    <col min="16149" max="16384" width="0" style="211" hidden="1"/>
  </cols>
  <sheetData>
    <row r="1" spans="3:254" s="209" customFormat="1" ht="12.75">
      <c r="E1" s="210">
        <v>202009</v>
      </c>
      <c r="F1" s="209">
        <v>202012</v>
      </c>
      <c r="G1" s="209">
        <v>202103</v>
      </c>
      <c r="H1" s="209">
        <v>202106</v>
      </c>
    </row>
    <row r="2" spans="3:254" s="209" customFormat="1" ht="12.75">
      <c r="E2" s="210"/>
      <c r="F2" s="209">
        <v>201812</v>
      </c>
      <c r="I2" s="209">
        <v>201812</v>
      </c>
      <c r="J2" s="209">
        <v>201812</v>
      </c>
    </row>
    <row r="3" spans="3:254" s="266" customFormat="1" ht="32.1" customHeight="1">
      <c r="C3" s="792" t="s">
        <v>1</v>
      </c>
      <c r="D3" s="792"/>
      <c r="E3" s="792"/>
      <c r="F3" s="792"/>
      <c r="G3" s="792"/>
      <c r="H3" s="792"/>
      <c r="I3" s="792"/>
      <c r="J3" s="267"/>
      <c r="K3" s="267"/>
      <c r="L3" s="267"/>
      <c r="M3" s="267"/>
      <c r="N3" s="267"/>
      <c r="O3" s="267"/>
      <c r="P3" s="267"/>
    </row>
    <row r="4" spans="3:254" s="266" customFormat="1" ht="32.1" customHeight="1">
      <c r="C4" s="848" t="s">
        <v>383</v>
      </c>
      <c r="D4" s="848"/>
      <c r="E4" s="848"/>
      <c r="F4" s="848"/>
      <c r="G4" s="848"/>
      <c r="H4" s="848"/>
      <c r="I4" s="848"/>
      <c r="J4" s="268"/>
      <c r="K4" s="268"/>
      <c r="L4" s="268"/>
      <c r="M4" s="268"/>
      <c r="N4" s="268"/>
      <c r="O4" s="268"/>
      <c r="P4" s="268"/>
    </row>
    <row r="5" spans="3:254" s="266" customFormat="1" ht="32.1" customHeight="1">
      <c r="C5" s="849" t="str">
        <f>Cover!C5</f>
        <v>Intesa Sanpaolo S.p.A.</v>
      </c>
      <c r="D5" s="849"/>
      <c r="E5" s="849"/>
      <c r="F5" s="849"/>
      <c r="G5" s="849"/>
      <c r="H5" s="849"/>
      <c r="I5" s="849"/>
      <c r="J5" s="269"/>
      <c r="K5" s="269"/>
      <c r="L5" s="269"/>
      <c r="M5" s="269"/>
      <c r="N5" s="269"/>
      <c r="O5" s="269"/>
      <c r="P5" s="269"/>
    </row>
    <row r="6" spans="3:254" s="266" customFormat="1" ht="32.1" customHeight="1">
      <c r="E6" s="270"/>
      <c r="F6" s="271"/>
      <c r="G6" s="271"/>
      <c r="H6" s="271"/>
      <c r="I6" s="271"/>
      <c r="J6" s="271"/>
      <c r="S6" s="271"/>
    </row>
    <row r="7" spans="3:254" s="266" customFormat="1" ht="32.1" customHeight="1" thickBot="1">
      <c r="C7" s="850" t="s">
        <v>296</v>
      </c>
      <c r="D7" s="850"/>
    </row>
    <row r="8" spans="3:254" s="266" customFormat="1" ht="32.1" customHeight="1" thickBot="1">
      <c r="C8" s="851"/>
      <c r="D8" s="852"/>
      <c r="E8" s="853" t="s">
        <v>341</v>
      </c>
      <c r="F8" s="854"/>
      <c r="G8" s="786"/>
      <c r="H8" s="787"/>
      <c r="I8" s="211"/>
    </row>
    <row r="9" spans="3:254" s="266" customFormat="1" ht="91.35" customHeight="1" thickBot="1">
      <c r="C9" s="855" t="s">
        <v>384</v>
      </c>
      <c r="D9" s="856"/>
      <c r="E9" s="272" t="s">
        <v>12</v>
      </c>
      <c r="F9" s="272" t="s">
        <v>13</v>
      </c>
      <c r="G9" s="272" t="s">
        <v>14</v>
      </c>
      <c r="H9" s="272" t="s">
        <v>15</v>
      </c>
      <c r="I9" s="273" t="s">
        <v>340</v>
      </c>
      <c r="IT9" s="274"/>
    </row>
    <row r="10" spans="3:254" s="266" customFormat="1" ht="32.1" customHeight="1">
      <c r="C10" s="857" t="s">
        <v>385</v>
      </c>
      <c r="D10" s="858"/>
      <c r="E10" s="275">
        <v>57031.021558</v>
      </c>
      <c r="F10" s="275">
        <v>59152.826309999997</v>
      </c>
      <c r="G10" s="275">
        <v>53637.89344</v>
      </c>
      <c r="H10" s="275">
        <v>57427.362334999998</v>
      </c>
      <c r="I10" s="276" t="s">
        <v>386</v>
      </c>
    </row>
    <row r="11" spans="3:254" s="277" customFormat="1" ht="32.1" customHeight="1">
      <c r="C11" s="278" t="s">
        <v>387</v>
      </c>
      <c r="D11" s="279"/>
      <c r="E11" s="275">
        <v>0</v>
      </c>
      <c r="F11" s="275">
        <v>0</v>
      </c>
      <c r="G11" s="275">
        <v>0</v>
      </c>
      <c r="H11" s="275">
        <v>0</v>
      </c>
      <c r="I11" s="276" t="s">
        <v>388</v>
      </c>
    </row>
    <row r="12" spans="3:254" s="266" customFormat="1" ht="32.1" customHeight="1">
      <c r="C12" s="846" t="s">
        <v>389</v>
      </c>
      <c r="D12" s="847"/>
      <c r="E12" s="275">
        <v>2978.216938</v>
      </c>
      <c r="F12" s="275">
        <v>3031.9999720000001</v>
      </c>
      <c r="G12" s="275">
        <v>3115.9455360000002</v>
      </c>
      <c r="H12" s="275">
        <v>3360.7314900000001</v>
      </c>
      <c r="I12" s="280" t="s">
        <v>390</v>
      </c>
      <c r="IT12" s="274"/>
    </row>
    <row r="13" spans="3:254" s="266" customFormat="1" ht="32.1" customHeight="1">
      <c r="C13" s="846" t="s">
        <v>391</v>
      </c>
      <c r="D13" s="847"/>
      <c r="E13" s="275">
        <v>658829.68201400002</v>
      </c>
      <c r="F13" s="275">
        <v>633118.05232300004</v>
      </c>
      <c r="G13" s="275">
        <v>665663.41429500002</v>
      </c>
      <c r="H13" s="275">
        <v>688029.14126099995</v>
      </c>
      <c r="I13" s="280" t="s">
        <v>392</v>
      </c>
      <c r="IT13" s="274"/>
    </row>
    <row r="14" spans="3:254" s="277" customFormat="1" ht="32.1" customHeight="1">
      <c r="C14" s="846" t="s">
        <v>393</v>
      </c>
      <c r="D14" s="847"/>
      <c r="E14" s="275">
        <v>0</v>
      </c>
      <c r="F14" s="275">
        <v>0</v>
      </c>
      <c r="G14" s="275">
        <v>0</v>
      </c>
      <c r="H14" s="275">
        <v>0</v>
      </c>
      <c r="I14" s="276" t="s">
        <v>394</v>
      </c>
    </row>
    <row r="15" spans="3:254" s="266" customFormat="1" ht="32.1" customHeight="1">
      <c r="C15" s="846" t="s">
        <v>359</v>
      </c>
      <c r="D15" s="847"/>
      <c r="E15" s="275">
        <v>8003.790156</v>
      </c>
      <c r="F15" s="275">
        <v>7087.5033800000001</v>
      </c>
      <c r="G15" s="275">
        <v>5497.1962169999988</v>
      </c>
      <c r="H15" s="275">
        <v>5019.2570830000013</v>
      </c>
      <c r="I15" s="280" t="s">
        <v>395</v>
      </c>
      <c r="IT15" s="274"/>
    </row>
    <row r="16" spans="3:254" s="266" customFormat="1" ht="32.1" customHeight="1">
      <c r="C16" s="846" t="s">
        <v>361</v>
      </c>
      <c r="D16" s="847"/>
      <c r="E16" s="275">
        <v>918.25303299999996</v>
      </c>
      <c r="F16" s="275">
        <v>733.41523099999995</v>
      </c>
      <c r="G16" s="275">
        <v>421.59367500000002</v>
      </c>
      <c r="H16" s="275">
        <v>362.27737400000001</v>
      </c>
      <c r="I16" s="280" t="s">
        <v>396</v>
      </c>
      <c r="IT16" s="274"/>
    </row>
    <row r="17" spans="3:254" s="266" customFormat="1" ht="32.1" customHeight="1">
      <c r="C17" s="846" t="s">
        <v>397</v>
      </c>
      <c r="D17" s="847"/>
      <c r="E17" s="275">
        <v>6467.6088120000004</v>
      </c>
      <c r="F17" s="275">
        <v>7000.2887179999998</v>
      </c>
      <c r="G17" s="275">
        <v>7261.9998320000004</v>
      </c>
      <c r="H17" s="275">
        <v>6874.0877030000011</v>
      </c>
      <c r="I17" s="280" t="s">
        <v>398</v>
      </c>
      <c r="IT17" s="274"/>
    </row>
    <row r="18" spans="3:254" s="266" customFormat="1" ht="32.1" customHeight="1">
      <c r="C18" s="846" t="s">
        <v>399</v>
      </c>
      <c r="D18" s="847"/>
      <c r="E18" s="275">
        <v>1669.7344029999999</v>
      </c>
      <c r="F18" s="275">
        <v>2039.2101479999999</v>
      </c>
      <c r="G18" s="275">
        <v>2083.9956790000001</v>
      </c>
      <c r="H18" s="275">
        <v>1388.9657999999999</v>
      </c>
      <c r="I18" s="280" t="s">
        <v>400</v>
      </c>
      <c r="IT18" s="274"/>
    </row>
    <row r="19" spans="3:254" s="266" customFormat="1" ht="32.1" customHeight="1">
      <c r="C19" s="846" t="s">
        <v>401</v>
      </c>
      <c r="D19" s="847"/>
      <c r="E19" s="275">
        <v>0</v>
      </c>
      <c r="F19" s="275">
        <v>0</v>
      </c>
      <c r="G19" s="275">
        <v>0</v>
      </c>
      <c r="H19" s="275">
        <v>0</v>
      </c>
      <c r="I19" s="280" t="s">
        <v>402</v>
      </c>
      <c r="IT19" s="274"/>
    </row>
    <row r="20" spans="3:254" s="266" customFormat="1" ht="32.1" customHeight="1">
      <c r="C20" s="846" t="s">
        <v>403</v>
      </c>
      <c r="D20" s="847"/>
      <c r="E20" s="275">
        <v>19636.426947999997</v>
      </c>
      <c r="F20" s="275">
        <v>12184.368334000003</v>
      </c>
      <c r="G20" s="275">
        <v>15909.326641</v>
      </c>
      <c r="H20" s="275">
        <v>22887.432486000002</v>
      </c>
      <c r="I20" s="280" t="s">
        <v>404</v>
      </c>
      <c r="IT20" s="274"/>
    </row>
    <row r="21" spans="3:254" s="266" customFormat="1" ht="32.1" customHeight="1">
      <c r="C21" s="846" t="s">
        <v>405</v>
      </c>
      <c r="D21" s="847"/>
      <c r="E21" s="275">
        <v>0</v>
      </c>
      <c r="F21" s="275">
        <v>35675.683317000003</v>
      </c>
      <c r="G21" s="275">
        <v>3585.4089680000002</v>
      </c>
      <c r="H21" s="275">
        <v>77.859887999999998</v>
      </c>
      <c r="I21" s="280" t="s">
        <v>406</v>
      </c>
      <c r="IT21" s="274"/>
    </row>
    <row r="22" spans="3:254" s="281" customFormat="1" ht="32.1" customHeight="1">
      <c r="C22" s="278" t="s">
        <v>407</v>
      </c>
      <c r="D22" s="279"/>
      <c r="E22" s="275">
        <v>0</v>
      </c>
      <c r="F22" s="275">
        <v>0</v>
      </c>
      <c r="G22" s="275">
        <v>0</v>
      </c>
      <c r="H22" s="275">
        <v>0</v>
      </c>
      <c r="I22" s="276" t="s">
        <v>408</v>
      </c>
    </row>
    <row r="23" spans="3:254" s="266" customFormat="1" ht="32.1" customHeight="1">
      <c r="C23" s="846" t="s">
        <v>409</v>
      </c>
      <c r="D23" s="847"/>
      <c r="E23" s="282">
        <v>755534.73386200005</v>
      </c>
      <c r="F23" s="282">
        <v>760023.34773299994</v>
      </c>
      <c r="G23" s="282">
        <v>757176.77428300004</v>
      </c>
      <c r="H23" s="282">
        <v>785427.11542000005</v>
      </c>
      <c r="I23" s="280" t="s">
        <v>410</v>
      </c>
      <c r="IT23" s="274"/>
    </row>
    <row r="24" spans="3:254" s="266" customFormat="1" ht="32.1" customHeight="1">
      <c r="C24" s="278" t="s">
        <v>411</v>
      </c>
      <c r="D24" s="279"/>
      <c r="E24" s="282">
        <v>68674.213313877</v>
      </c>
      <c r="F24" s="282">
        <v>66235.876453054007</v>
      </c>
      <c r="G24" s="282">
        <v>65627.050697790997</v>
      </c>
      <c r="H24" s="282">
        <v>66471.483011000004</v>
      </c>
      <c r="I24" s="280" t="s">
        <v>412</v>
      </c>
      <c r="IT24" s="274"/>
    </row>
    <row r="25" spans="3:254" s="266" customFormat="1" ht="32.1" customHeight="1" thickBot="1">
      <c r="C25" s="283" t="s">
        <v>413</v>
      </c>
      <c r="D25" s="284"/>
      <c r="E25" s="285">
        <v>824208.94717587694</v>
      </c>
      <c r="F25" s="285">
        <v>826259.22418605397</v>
      </c>
      <c r="G25" s="285">
        <v>822803.82498079096</v>
      </c>
      <c r="H25" s="285">
        <v>851898.59843100002</v>
      </c>
      <c r="I25" s="286" t="s">
        <v>414</v>
      </c>
      <c r="IT25" s="274"/>
    </row>
    <row r="26" spans="3:254" s="277" customFormat="1" ht="32.1" customHeight="1">
      <c r="C26" s="287" t="s">
        <v>415</v>
      </c>
      <c r="E26" s="288"/>
      <c r="F26" s="289"/>
      <c r="G26" s="289"/>
      <c r="H26" s="289"/>
      <c r="I26" s="289"/>
      <c r="J26" s="289"/>
      <c r="S26" s="289"/>
    </row>
    <row r="27" spans="3:254" s="266" customFormat="1" ht="32.1" customHeight="1"/>
    <row r="28" spans="3:254" s="266" customFormat="1" ht="32.1" customHeight="1" thickBot="1">
      <c r="C28" s="850" t="s">
        <v>296</v>
      </c>
      <c r="D28" s="850"/>
    </row>
    <row r="29" spans="3:254" s="266" customFormat="1" ht="32.1" customHeight="1" thickBot="1">
      <c r="C29" s="869" t="s">
        <v>416</v>
      </c>
      <c r="D29" s="870"/>
      <c r="E29" s="859" t="s">
        <v>341</v>
      </c>
      <c r="F29" s="860"/>
      <c r="G29" s="786"/>
      <c r="H29" s="787"/>
    </row>
    <row r="30" spans="3:254" s="266" customFormat="1" ht="105" customHeight="1" thickBot="1">
      <c r="C30" s="871"/>
      <c r="D30" s="872"/>
      <c r="E30" s="272" t="s">
        <v>12</v>
      </c>
      <c r="F30" s="272" t="s">
        <v>13</v>
      </c>
      <c r="G30" s="272" t="s">
        <v>14</v>
      </c>
      <c r="H30" s="272" t="s">
        <v>15</v>
      </c>
      <c r="I30" s="290" t="s">
        <v>340</v>
      </c>
    </row>
    <row r="31" spans="3:254" s="266" customFormat="1" ht="32.1" customHeight="1">
      <c r="C31" s="291" t="s">
        <v>417</v>
      </c>
      <c r="D31" s="292"/>
      <c r="E31" s="293">
        <v>46596.277658999999</v>
      </c>
      <c r="F31" s="293">
        <v>45474.619973000001</v>
      </c>
      <c r="G31" s="293">
        <v>38732.183703999995</v>
      </c>
      <c r="H31" s="293">
        <v>36401.249223000006</v>
      </c>
      <c r="I31" s="294" t="s">
        <v>418</v>
      </c>
    </row>
    <row r="32" spans="3:254" s="266" customFormat="1" ht="32.1" customHeight="1">
      <c r="C32" s="861" t="s">
        <v>419</v>
      </c>
      <c r="D32" s="295" t="s">
        <v>420</v>
      </c>
      <c r="E32" s="296">
        <v>143.60772600000001</v>
      </c>
      <c r="F32" s="296">
        <v>144.036596</v>
      </c>
      <c r="G32" s="296">
        <v>212.998052</v>
      </c>
      <c r="H32" s="296">
        <v>126.138156</v>
      </c>
      <c r="I32" s="297" t="s">
        <v>421</v>
      </c>
    </row>
    <row r="33" spans="3:9" s="266" customFormat="1" ht="32.1" customHeight="1">
      <c r="C33" s="862"/>
      <c r="D33" s="298" t="s">
        <v>377</v>
      </c>
      <c r="E33" s="296">
        <v>13260.876729</v>
      </c>
      <c r="F33" s="296">
        <v>15800.790913000001</v>
      </c>
      <c r="G33" s="296">
        <v>15746.814237000001</v>
      </c>
      <c r="H33" s="296">
        <v>21884.581584</v>
      </c>
      <c r="I33" s="294" t="s">
        <v>422</v>
      </c>
    </row>
    <row r="34" spans="3:9" s="266" customFormat="1" ht="32.1" customHeight="1">
      <c r="C34" s="861" t="s">
        <v>423</v>
      </c>
      <c r="D34" s="299" t="s">
        <v>424</v>
      </c>
      <c r="E34" s="296">
        <v>86747.844180999993</v>
      </c>
      <c r="F34" s="296">
        <v>86234.960753000007</v>
      </c>
      <c r="G34" s="296">
        <v>121238.76646</v>
      </c>
      <c r="H34" s="296">
        <v>133059.22646500001</v>
      </c>
      <c r="I34" s="294" t="s">
        <v>425</v>
      </c>
    </row>
    <row r="35" spans="3:9" s="266" customFormat="1" ht="32.1" customHeight="1">
      <c r="C35" s="863"/>
      <c r="D35" s="300" t="s">
        <v>426</v>
      </c>
      <c r="E35" s="296">
        <v>172.36068399999999</v>
      </c>
      <c r="F35" s="296">
        <v>331.53265099999999</v>
      </c>
      <c r="G35" s="296">
        <v>235.36739900000001</v>
      </c>
      <c r="H35" s="296">
        <v>529.07334800000001</v>
      </c>
      <c r="I35" s="294" t="s">
        <v>427</v>
      </c>
    </row>
    <row r="36" spans="3:9" s="266" customFormat="1" ht="32.1" customHeight="1">
      <c r="C36" s="863"/>
      <c r="D36" s="299" t="s">
        <v>428</v>
      </c>
      <c r="E36" s="296">
        <v>8060.1059510000014</v>
      </c>
      <c r="F36" s="296">
        <v>8239.1573409999983</v>
      </c>
      <c r="G36" s="296">
        <v>8047.563043000001</v>
      </c>
      <c r="H36" s="296">
        <v>8577.5495569999985</v>
      </c>
      <c r="I36" s="294" t="s">
        <v>429</v>
      </c>
    </row>
    <row r="37" spans="3:9" s="266" customFormat="1" ht="32.1" customHeight="1">
      <c r="C37" s="863"/>
      <c r="D37" s="300" t="s">
        <v>426</v>
      </c>
      <c r="E37" s="296">
        <v>6508.7717679999996</v>
      </c>
      <c r="F37" s="296">
        <v>6795.4796679999999</v>
      </c>
      <c r="G37" s="296">
        <v>6609.9727039999998</v>
      </c>
      <c r="H37" s="296">
        <v>7314.9836439999999</v>
      </c>
      <c r="I37" s="294" t="s">
        <v>427</v>
      </c>
    </row>
    <row r="38" spans="3:9" s="266" customFormat="1" ht="32.1" customHeight="1">
      <c r="C38" s="863"/>
      <c r="D38" s="299" t="s">
        <v>430</v>
      </c>
      <c r="E38" s="296">
        <v>31463.214565999999</v>
      </c>
      <c r="F38" s="296">
        <v>29297.985821999999</v>
      </c>
      <c r="G38" s="296">
        <v>29137.205491000001</v>
      </c>
      <c r="H38" s="296">
        <v>31195.405070000001</v>
      </c>
      <c r="I38" s="294" t="s">
        <v>431</v>
      </c>
    </row>
    <row r="39" spans="3:9" s="266" customFormat="1" ht="32.1" customHeight="1">
      <c r="C39" s="863"/>
      <c r="D39" s="300" t="s">
        <v>426</v>
      </c>
      <c r="E39" s="296">
        <v>8330.0905559999992</v>
      </c>
      <c r="F39" s="296">
        <v>8892.2005800000006</v>
      </c>
      <c r="G39" s="296">
        <v>8585.8062169999994</v>
      </c>
      <c r="H39" s="296">
        <v>8671.6419239999996</v>
      </c>
      <c r="I39" s="294" t="s">
        <v>427</v>
      </c>
    </row>
    <row r="40" spans="3:9" s="266" customFormat="1" ht="32.1" customHeight="1">
      <c r="C40" s="863"/>
      <c r="D40" s="299" t="s">
        <v>432</v>
      </c>
      <c r="E40" s="296">
        <v>36237.603236000003</v>
      </c>
      <c r="F40" s="296">
        <v>35676.867875000004</v>
      </c>
      <c r="G40" s="296">
        <v>37004.575539000005</v>
      </c>
      <c r="H40" s="296">
        <v>40079.426035999997</v>
      </c>
      <c r="I40" s="294" t="s">
        <v>433</v>
      </c>
    </row>
    <row r="41" spans="3:9" s="266" customFormat="1" ht="32.1" customHeight="1">
      <c r="C41" s="863"/>
      <c r="D41" s="300" t="s">
        <v>426</v>
      </c>
      <c r="E41" s="296">
        <v>26567.970998000001</v>
      </c>
      <c r="F41" s="296">
        <v>27900.630255</v>
      </c>
      <c r="G41" s="296">
        <v>29254.255295999999</v>
      </c>
      <c r="H41" s="296">
        <v>31330.831217999999</v>
      </c>
      <c r="I41" s="294" t="s">
        <v>427</v>
      </c>
    </row>
    <row r="42" spans="3:9" s="266" customFormat="1" ht="32.1" customHeight="1">
      <c r="C42" s="863"/>
      <c r="D42" s="301" t="s">
        <v>434</v>
      </c>
      <c r="E42" s="296">
        <v>130463.26986299999</v>
      </c>
      <c r="F42" s="296">
        <v>126574.310323</v>
      </c>
      <c r="G42" s="296">
        <v>122306.83050299999</v>
      </c>
      <c r="H42" s="296">
        <v>123850.772812</v>
      </c>
      <c r="I42" s="294" t="s">
        <v>435</v>
      </c>
    </row>
    <row r="43" spans="3:9" s="266" customFormat="1" ht="32.1" customHeight="1">
      <c r="C43" s="863"/>
      <c r="D43" s="300" t="s">
        <v>426</v>
      </c>
      <c r="E43" s="296">
        <v>116279.074547</v>
      </c>
      <c r="F43" s="296">
        <v>113821.34894399998</v>
      </c>
      <c r="G43" s="296">
        <v>111004.728426</v>
      </c>
      <c r="H43" s="296">
        <v>114353.72717500001</v>
      </c>
      <c r="I43" s="294" t="s">
        <v>427</v>
      </c>
    </row>
    <row r="44" spans="3:9" s="266" customFormat="1" ht="32.1" customHeight="1">
      <c r="C44" s="863"/>
      <c r="D44" s="301" t="s">
        <v>436</v>
      </c>
      <c r="E44" s="296">
        <v>266408.73138700001</v>
      </c>
      <c r="F44" s="296">
        <v>252875.13300599999</v>
      </c>
      <c r="G44" s="296">
        <v>257832.14131400001</v>
      </c>
      <c r="H44" s="296">
        <v>261090.12173400001</v>
      </c>
      <c r="I44" s="294" t="s">
        <v>437</v>
      </c>
    </row>
    <row r="45" spans="3:9" s="266" customFormat="1" ht="32.1" customHeight="1" thickBot="1">
      <c r="C45" s="864"/>
      <c r="D45" s="300" t="s">
        <v>426</v>
      </c>
      <c r="E45" s="296">
        <v>248180.897822</v>
      </c>
      <c r="F45" s="296">
        <v>235689.437049</v>
      </c>
      <c r="G45" s="296">
        <v>240992.43327499999</v>
      </c>
      <c r="H45" s="296">
        <v>245084.74243899999</v>
      </c>
      <c r="I45" s="294" t="s">
        <v>437</v>
      </c>
    </row>
    <row r="46" spans="3:9" s="266" customFormat="1" ht="32.1" customHeight="1" thickBot="1">
      <c r="C46" s="291" t="s">
        <v>438</v>
      </c>
      <c r="D46" s="292"/>
      <c r="E46" s="296">
        <v>104763.75105799999</v>
      </c>
      <c r="F46" s="296">
        <v>99472.901505999995</v>
      </c>
      <c r="G46" s="296">
        <v>94255.047027000008</v>
      </c>
      <c r="H46" s="296">
        <v>94896.274528999988</v>
      </c>
      <c r="I46" s="294" t="s">
        <v>439</v>
      </c>
    </row>
    <row r="47" spans="3:9" s="266" customFormat="1" ht="32.1" customHeight="1" thickBot="1">
      <c r="C47" s="865" t="s">
        <v>440</v>
      </c>
      <c r="D47" s="866"/>
      <c r="E47" s="296">
        <v>11719.264486000002</v>
      </c>
      <c r="F47" s="296">
        <v>11919.220422000002</v>
      </c>
      <c r="G47" s="296">
        <v>12143.658026999999</v>
      </c>
      <c r="H47" s="296">
        <v>12686.838479</v>
      </c>
      <c r="I47" s="294" t="s">
        <v>441</v>
      </c>
    </row>
    <row r="48" spans="3:9" s="266" customFormat="1" ht="32.1" customHeight="1" thickBot="1">
      <c r="C48" s="291" t="s">
        <v>442</v>
      </c>
      <c r="D48" s="292"/>
      <c r="E48" s="296">
        <v>2697.4283110000001</v>
      </c>
      <c r="F48" s="296">
        <v>2599.6178770000001</v>
      </c>
      <c r="G48" s="296">
        <v>3400.324118</v>
      </c>
      <c r="H48" s="296">
        <v>2675.7470039999998</v>
      </c>
      <c r="I48" s="294" t="s">
        <v>443</v>
      </c>
    </row>
    <row r="49" spans="3:9" s="266" customFormat="1" ht="32.1" customHeight="1" thickBot="1">
      <c r="C49" s="867" t="s">
        <v>444</v>
      </c>
      <c r="D49" s="868"/>
      <c r="E49" s="302">
        <v>726842.71066599991</v>
      </c>
      <c r="F49" s="302">
        <v>702390.38198499999</v>
      </c>
      <c r="G49" s="302">
        <v>727914.44948800001</v>
      </c>
      <c r="H49" s="302">
        <v>753836.49216899998</v>
      </c>
      <c r="I49" s="303"/>
    </row>
    <row r="50" spans="3:9" s="266" customFormat="1" ht="12.75"/>
    <row r="51" spans="3:9" s="266" customFormat="1" ht="12.75"/>
    <row r="52" spans="3:9" s="266" customFormat="1" ht="12.75"/>
    <row r="53" spans="3:9" s="266" customFormat="1" ht="12.75">
      <c r="E53" s="304"/>
    </row>
    <row r="54" spans="3:9" s="266" customFormat="1" ht="12.75">
      <c r="E54" s="304"/>
    </row>
    <row r="55" spans="3:9" s="266" customFormat="1" ht="12.75">
      <c r="E55" s="304"/>
    </row>
    <row r="56" spans="3:9" s="266" customFormat="1" ht="12.75" hidden="1">
      <c r="E56" s="304"/>
    </row>
    <row r="57" spans="3:9" s="266" customFormat="1" ht="12.75" hidden="1">
      <c r="E57" s="304"/>
    </row>
    <row r="58" spans="3:9" s="266" customFormat="1" ht="12.75" hidden="1">
      <c r="E58" s="304"/>
    </row>
    <row r="59" spans="3:9" s="266" customFormat="1" ht="12.75" hidden="1">
      <c r="E59" s="304"/>
    </row>
    <row r="60" spans="3:9" s="266" customFormat="1" ht="12.75" hidden="1">
      <c r="E60" s="304"/>
    </row>
    <row r="61" spans="3:9" s="266" customFormat="1" ht="12.75" hidden="1">
      <c r="E61" s="304"/>
    </row>
    <row r="62" spans="3:9" s="266" customFormat="1" ht="12.75" hidden="1">
      <c r="E62" s="304"/>
    </row>
    <row r="63" spans="3:9" s="266" customFormat="1" ht="12.75" hidden="1">
      <c r="E63" s="304"/>
    </row>
    <row r="64" spans="3:9" s="266" customFormat="1" ht="12.75" hidden="1">
      <c r="E64" s="304"/>
    </row>
    <row r="65" spans="5:5" s="266" customFormat="1" ht="12.75" hidden="1">
      <c r="E65" s="304"/>
    </row>
    <row r="66" spans="5:5" s="266" customFormat="1" ht="12.75" hidden="1">
      <c r="E66" s="304"/>
    </row>
    <row r="67" spans="5:5" s="266" customFormat="1" ht="12.75" hidden="1">
      <c r="E67" s="304"/>
    </row>
    <row r="68" spans="5:5" s="266" customFormat="1" ht="12.75" hidden="1">
      <c r="E68" s="304"/>
    </row>
    <row r="69" spans="5:5" s="266" customFormat="1" ht="12.75" hidden="1">
      <c r="E69" s="304"/>
    </row>
    <row r="70" spans="5:5" s="266" customFormat="1" ht="12.75" hidden="1">
      <c r="E70" s="304"/>
    </row>
    <row r="71" spans="5:5" s="266" customFormat="1" ht="12.75" hidden="1">
      <c r="E71" s="304"/>
    </row>
    <row r="72" spans="5:5" s="266" customFormat="1" ht="12.75" hidden="1">
      <c r="E72" s="304"/>
    </row>
    <row r="73" spans="5:5" s="266" customFormat="1" ht="12.75" hidden="1">
      <c r="E73" s="304"/>
    </row>
    <row r="74" spans="5:5" s="266" customFormat="1" ht="12.75" hidden="1">
      <c r="E74" s="304"/>
    </row>
    <row r="75" spans="5:5" s="266" customFormat="1" ht="12.75" hidden="1">
      <c r="E75" s="304"/>
    </row>
    <row r="76" spans="5:5" s="266" customFormat="1" ht="12.75" hidden="1">
      <c r="E76" s="304"/>
    </row>
    <row r="77" spans="5:5" s="266" customFormat="1" ht="12.75" hidden="1">
      <c r="E77" s="304"/>
    </row>
    <row r="78" spans="5:5" s="266" customFormat="1" ht="12.75" hidden="1">
      <c r="E78" s="304"/>
    </row>
    <row r="79" spans="5:5" s="266" customFormat="1" ht="12.75" hidden="1">
      <c r="E79" s="304"/>
    </row>
    <row r="80" spans="5:5" s="266" customFormat="1" ht="12.75" hidden="1">
      <c r="E80" s="304"/>
    </row>
    <row r="81" spans="5:5" s="266" customFormat="1" ht="12.75" hidden="1">
      <c r="E81" s="304"/>
    </row>
    <row r="82" spans="5:5" s="266" customFormat="1" ht="12.75" hidden="1">
      <c r="E82" s="304"/>
    </row>
    <row r="83" spans="5:5" s="266" customFormat="1" ht="12.75" hidden="1">
      <c r="E83" s="304"/>
    </row>
    <row r="84" spans="5:5" s="266" customFormat="1" ht="12.75" hidden="1">
      <c r="E84" s="304"/>
    </row>
    <row r="85" spans="5:5" s="266" customFormat="1" ht="12.75">
      <c r="E85" s="304"/>
    </row>
    <row r="86" spans="5:5" s="266" customFormat="1" ht="13.35" customHeight="1">
      <c r="E86" s="304"/>
    </row>
    <row r="87" spans="5:5" s="266" customFormat="1" ht="13.35" customHeight="1">
      <c r="E87" s="304"/>
    </row>
    <row r="88" spans="5:5" s="266" customFormat="1" ht="13.35" customHeight="1">
      <c r="E88" s="304"/>
    </row>
    <row r="89" spans="5:5" s="266" customFormat="1" ht="13.35" customHeight="1">
      <c r="E89" s="304"/>
    </row>
    <row r="90" spans="5:5" s="266" customFormat="1" ht="13.35" customHeight="1">
      <c r="E90" s="304"/>
    </row>
    <row r="91" spans="5:5" s="266" customFormat="1" ht="13.35" customHeight="1">
      <c r="E91" s="304"/>
    </row>
    <row r="92" spans="5:5" s="266" customFormat="1" ht="13.35" customHeight="1">
      <c r="E92" s="304"/>
    </row>
    <row r="93" spans="5:5" s="266" customFormat="1" ht="13.35" customHeight="1">
      <c r="E93" s="304"/>
    </row>
    <row r="94" spans="5:5" s="266" customFormat="1" ht="13.35" customHeight="1">
      <c r="E94" s="304"/>
    </row>
    <row r="95" spans="5:5" s="266" customFormat="1" ht="13.35" customHeight="1">
      <c r="E95" s="304"/>
    </row>
    <row r="96" spans="5:5" s="266" customFormat="1" ht="13.35" customHeight="1">
      <c r="E96" s="304"/>
    </row>
    <row r="97" spans="5:5" s="266" customFormat="1" ht="13.35" customHeight="1">
      <c r="E97" s="304"/>
    </row>
    <row r="98" spans="5:5" s="266" customFormat="1" ht="13.35" customHeight="1">
      <c r="E98" s="304"/>
    </row>
    <row r="99" spans="5:5" s="266" customFormat="1" ht="13.35" customHeight="1">
      <c r="E99" s="304"/>
    </row>
    <row r="100" spans="5:5" s="266" customFormat="1" ht="13.35" customHeight="1">
      <c r="E100" s="304"/>
    </row>
    <row r="101" spans="5:5" s="266" customFormat="1" ht="13.35" customHeight="1">
      <c r="E101" s="304"/>
    </row>
    <row r="102" spans="5:5" s="266" customFormat="1" ht="13.35" customHeight="1">
      <c r="E102" s="304"/>
    </row>
    <row r="103" spans="5:5" s="266" customFormat="1" ht="13.35" customHeight="1">
      <c r="E103" s="304"/>
    </row>
    <row r="104" spans="5:5" s="266" customFormat="1" ht="13.35" customHeight="1">
      <c r="E104" s="304"/>
    </row>
    <row r="105" spans="5:5" s="266" customFormat="1" ht="13.35" customHeight="1">
      <c r="E105" s="304"/>
    </row>
    <row r="106" spans="5:5" s="266" customFormat="1" ht="13.35" customHeight="1">
      <c r="E106" s="304"/>
    </row>
    <row r="107" spans="5:5" s="266" customFormat="1" ht="13.35" customHeight="1">
      <c r="E107" s="304"/>
    </row>
    <row r="108" spans="5:5" s="266" customFormat="1" ht="13.35" customHeight="1">
      <c r="E108" s="304"/>
    </row>
    <row r="109" spans="5:5" s="266" customFormat="1" ht="13.35" customHeight="1">
      <c r="E109" s="304"/>
    </row>
    <row r="110" spans="5:5" s="266" customFormat="1" ht="13.35" customHeight="1">
      <c r="E110" s="304"/>
    </row>
    <row r="111" spans="5:5" s="266" customFormat="1" ht="13.35" customHeight="1">
      <c r="E111" s="304"/>
    </row>
    <row r="112" spans="5:5" s="266" customFormat="1" ht="13.35" customHeight="1">
      <c r="E112" s="304"/>
    </row>
    <row r="113" spans="5:5" s="266" customFormat="1" ht="13.35" customHeight="1">
      <c r="E113" s="304"/>
    </row>
    <row r="114" spans="5:5" s="266" customFormat="1" ht="13.35" customHeight="1">
      <c r="E114" s="304"/>
    </row>
    <row r="115" spans="5:5" s="266" customFormat="1" ht="13.35" customHeight="1">
      <c r="E115" s="304"/>
    </row>
    <row r="116" spans="5:5" s="266" customFormat="1" ht="13.35" customHeight="1">
      <c r="E116" s="304"/>
    </row>
    <row r="117" spans="5:5" s="266" customFormat="1" ht="13.35" customHeight="1">
      <c r="E117" s="304"/>
    </row>
    <row r="118" spans="5:5" s="266" customFormat="1" ht="13.35" customHeight="1">
      <c r="E118" s="304"/>
    </row>
    <row r="119" spans="5:5" s="266" customFormat="1" ht="13.35" customHeight="1">
      <c r="E119" s="304"/>
    </row>
    <row r="120" spans="5:5" s="266" customFormat="1" ht="13.35" customHeight="1">
      <c r="E120" s="304"/>
    </row>
    <row r="121" spans="5:5" s="266" customFormat="1" ht="13.35" customHeight="1">
      <c r="E121" s="304"/>
    </row>
    <row r="122" spans="5:5" s="266" customFormat="1" ht="13.35" customHeight="1">
      <c r="E122" s="304"/>
    </row>
    <row r="123" spans="5:5" s="266" customFormat="1" ht="13.35" customHeight="1">
      <c r="E123" s="304"/>
    </row>
    <row r="124" spans="5:5" s="266" customFormat="1" ht="13.35" customHeight="1">
      <c r="E124" s="304"/>
    </row>
    <row r="125" spans="5:5" s="266" customFormat="1" ht="13.35" customHeight="1">
      <c r="E125" s="304"/>
    </row>
    <row r="126" spans="5:5" s="266" customFormat="1" ht="13.35" customHeight="1">
      <c r="E126" s="304"/>
    </row>
    <row r="127" spans="5:5" s="266" customFormat="1" ht="13.35" customHeight="1">
      <c r="E127" s="304"/>
    </row>
    <row r="128" spans="5:5" s="266" customFormat="1" ht="13.35" customHeight="1">
      <c r="E128" s="304"/>
    </row>
    <row r="129" spans="5:5" s="266" customFormat="1" ht="13.35" customHeight="1">
      <c r="E129" s="304"/>
    </row>
    <row r="130" spans="5:5" s="266" customFormat="1" ht="13.35" customHeight="1">
      <c r="E130" s="304"/>
    </row>
  </sheetData>
  <sheetProtection algorithmName="SHA-512" hashValue="uGvlncBR9exnSIh9bCN0jwg/O9lC3uQu77nG+ORLn6W+atlD1372qUFKmHfxUj02U88CPpdcNmZimBSdLFiUcg==" saltValue="xkm8qk3Oo9EEOTLGyXjacw==" spinCount="100000" sheet="1" objects="1" scenarios="1" formatCells="0" formatColumns="0" formatRows="0"/>
  <mergeCells count="26">
    <mergeCell ref="C47:D47"/>
    <mergeCell ref="C49:D49"/>
    <mergeCell ref="C23:D23"/>
    <mergeCell ref="C28:D28"/>
    <mergeCell ref="C29:D30"/>
    <mergeCell ref="E29:H29"/>
    <mergeCell ref="C32:C33"/>
    <mergeCell ref="C34:C45"/>
    <mergeCell ref="C16:D16"/>
    <mergeCell ref="C17:D17"/>
    <mergeCell ref="C18:D18"/>
    <mergeCell ref="C19:D19"/>
    <mergeCell ref="C20:D20"/>
    <mergeCell ref="C21:D21"/>
    <mergeCell ref="C15:D15"/>
    <mergeCell ref="C3:I3"/>
    <mergeCell ref="C4:I4"/>
    <mergeCell ref="C5:I5"/>
    <mergeCell ref="C7:D7"/>
    <mergeCell ref="C8:D8"/>
    <mergeCell ref="E8:H8"/>
    <mergeCell ref="C9:D9"/>
    <mergeCell ref="C10:D10"/>
    <mergeCell ref="C12:D12"/>
    <mergeCell ref="C13:D13"/>
    <mergeCell ref="C14:D14"/>
  </mergeCells>
  <pageMargins left="0.70866141732283472" right="0.70866141732283472" top="0.74803149606299213" bottom="0.74803149606299213" header="0.31496062992125984" footer="0.31496062992125984"/>
  <pageSetup paperSize="9" scale="50" fitToWidth="0" fitToHeight="2" orientation="landscape" horizontalDpi="1200" verticalDpi="1200" r:id="rId1"/>
  <rowBreaks count="1" manualBreakCount="1">
    <brk id="27"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2"/>
  <sheetViews>
    <sheetView showGridLines="0" zoomScale="50" zoomScaleNormal="50" zoomScaleSheetLayoutView="70" workbookViewId="0">
      <selection activeCell="F31" sqref="F31"/>
    </sheetView>
  </sheetViews>
  <sheetFormatPr defaultColWidth="9.140625" defaultRowHeight="12.75"/>
  <cols>
    <col min="1" max="1" width="2" style="3" customWidth="1"/>
    <col min="2" max="2" width="27.42578125" style="3" customWidth="1"/>
    <col min="3" max="3" width="44.42578125" style="3" customWidth="1"/>
    <col min="4" max="4" width="34.85546875" style="3" customWidth="1"/>
    <col min="5" max="5" width="20.85546875" style="3" bestFit="1" customWidth="1"/>
    <col min="6" max="6" width="16" style="3" bestFit="1" customWidth="1"/>
    <col min="7" max="7" width="20" style="3" bestFit="1" customWidth="1"/>
    <col min="8" max="8" width="23.5703125" style="3" customWidth="1"/>
    <col min="9" max="9" width="12.42578125" style="3" bestFit="1" customWidth="1"/>
    <col min="10" max="10" width="16.42578125" style="3" customWidth="1"/>
    <col min="11" max="11" width="12.42578125" style="3" customWidth="1"/>
    <col min="12" max="12" width="12.42578125" style="3" bestFit="1" customWidth="1"/>
    <col min="13" max="13" width="11.5703125" style="3" bestFit="1" customWidth="1"/>
    <col min="14" max="14" width="14.42578125" style="3" customWidth="1"/>
    <col min="15" max="15" width="20.85546875" style="3" bestFit="1" customWidth="1"/>
    <col min="16" max="16" width="19.5703125" style="3" customWidth="1"/>
    <col min="17" max="17" width="20" style="3" bestFit="1" customWidth="1"/>
    <col min="18" max="18" width="20" style="3" customWidth="1"/>
    <col min="19" max="19" width="12.42578125" style="3" bestFit="1" customWidth="1"/>
    <col min="20" max="20" width="11.5703125" style="3" bestFit="1" customWidth="1"/>
    <col min="21" max="21" width="12.42578125" style="3" customWidth="1"/>
    <col min="22" max="22" width="12.42578125" style="3" bestFit="1" customWidth="1"/>
    <col min="23" max="23" width="11.5703125" style="3" bestFit="1" customWidth="1"/>
    <col min="24" max="24" width="15.5703125" style="3" bestFit="1" customWidth="1"/>
    <col min="25" max="16384" width="9.140625" style="3"/>
  </cols>
  <sheetData>
    <row r="1" spans="2:24" s="305" customFormat="1">
      <c r="C1" s="305">
        <v>202009</v>
      </c>
      <c r="D1" s="305">
        <v>202012</v>
      </c>
      <c r="E1" s="305">
        <v>202009</v>
      </c>
      <c r="F1" s="305">
        <v>202009</v>
      </c>
      <c r="G1" s="305">
        <v>202009</v>
      </c>
      <c r="H1" s="305">
        <v>202009</v>
      </c>
      <c r="I1" s="305">
        <v>202009</v>
      </c>
      <c r="J1" s="305">
        <v>202009</v>
      </c>
      <c r="K1" s="305">
        <v>202009</v>
      </c>
      <c r="L1" s="305">
        <v>202009</v>
      </c>
      <c r="M1" s="305">
        <v>202009</v>
      </c>
      <c r="N1" s="305">
        <v>202009</v>
      </c>
      <c r="O1" s="305">
        <v>202012</v>
      </c>
      <c r="P1" s="305">
        <v>202012</v>
      </c>
      <c r="Q1" s="305">
        <v>202012</v>
      </c>
      <c r="R1" s="305">
        <v>202012</v>
      </c>
      <c r="S1" s="305">
        <v>202012</v>
      </c>
      <c r="T1" s="305">
        <v>202012</v>
      </c>
      <c r="U1" s="305">
        <v>202012</v>
      </c>
      <c r="V1" s="305">
        <v>202012</v>
      </c>
      <c r="W1" s="305">
        <v>202012</v>
      </c>
      <c r="X1" s="305">
        <v>202012</v>
      </c>
    </row>
    <row r="2" spans="2:24" s="305" customFormat="1">
      <c r="C2" s="305">
        <v>202103</v>
      </c>
      <c r="D2" s="305">
        <v>202106</v>
      </c>
      <c r="E2" s="305">
        <v>202103</v>
      </c>
      <c r="F2" s="305">
        <v>202103</v>
      </c>
      <c r="G2" s="305">
        <v>202103</v>
      </c>
      <c r="H2" s="305">
        <v>202103</v>
      </c>
      <c r="I2" s="305">
        <v>202103</v>
      </c>
      <c r="J2" s="305">
        <v>202103</v>
      </c>
      <c r="K2" s="305">
        <v>202103</v>
      </c>
      <c r="L2" s="305">
        <v>202103</v>
      </c>
      <c r="M2" s="305">
        <v>202103</v>
      </c>
      <c r="N2" s="305">
        <v>202103</v>
      </c>
      <c r="O2" s="305">
        <v>202106</v>
      </c>
      <c r="P2" s="305">
        <v>202106</v>
      </c>
      <c r="Q2" s="305">
        <v>202106</v>
      </c>
      <c r="R2" s="305">
        <v>202106</v>
      </c>
      <c r="S2" s="305">
        <v>202106</v>
      </c>
      <c r="T2" s="305">
        <v>202106</v>
      </c>
      <c r="U2" s="305">
        <v>202106</v>
      </c>
      <c r="V2" s="305">
        <v>202106</v>
      </c>
      <c r="W2" s="305">
        <v>202106</v>
      </c>
      <c r="X2" s="305">
        <v>202106</v>
      </c>
    </row>
    <row r="3" spans="2:24" ht="25.5">
      <c r="C3" s="775" t="s">
        <v>1</v>
      </c>
      <c r="D3" s="775"/>
      <c r="E3" s="775"/>
      <c r="F3" s="775"/>
      <c r="G3" s="775"/>
      <c r="H3" s="775"/>
      <c r="I3" s="775"/>
      <c r="J3" s="775"/>
      <c r="K3" s="775"/>
      <c r="L3" s="775"/>
      <c r="M3" s="775"/>
      <c r="N3" s="775"/>
      <c r="O3" s="775"/>
      <c r="P3" s="775"/>
      <c r="Q3" s="775"/>
      <c r="R3" s="775"/>
      <c r="S3" s="775"/>
      <c r="T3" s="775"/>
      <c r="U3" s="775"/>
      <c r="V3" s="775"/>
      <c r="W3" s="775"/>
      <c r="X3" s="775"/>
    </row>
    <row r="4" spans="2:24" ht="23.25" customHeight="1">
      <c r="B4" s="306"/>
      <c r="C4" s="776" t="s">
        <v>445</v>
      </c>
      <c r="D4" s="776"/>
      <c r="E4" s="776"/>
      <c r="F4" s="776"/>
      <c r="G4" s="776"/>
      <c r="H4" s="776"/>
      <c r="I4" s="776"/>
      <c r="J4" s="776"/>
      <c r="K4" s="776"/>
      <c r="L4" s="776"/>
      <c r="M4" s="776"/>
      <c r="N4" s="776"/>
      <c r="O4" s="776"/>
      <c r="P4" s="776"/>
      <c r="Q4" s="776"/>
      <c r="R4" s="776"/>
      <c r="S4" s="776"/>
      <c r="T4" s="776"/>
      <c r="U4" s="776"/>
      <c r="V4" s="776"/>
      <c r="W4" s="776"/>
      <c r="X4" s="776"/>
    </row>
    <row r="5" spans="2:24" ht="17.25" customHeight="1">
      <c r="C5" s="873" t="str">
        <f>Cover!C5</f>
        <v>Intesa Sanpaolo S.p.A.</v>
      </c>
      <c r="D5" s="873"/>
      <c r="E5" s="873"/>
      <c r="F5" s="873"/>
      <c r="G5" s="873"/>
      <c r="H5" s="873"/>
      <c r="I5" s="873"/>
      <c r="J5" s="873"/>
      <c r="K5" s="873"/>
      <c r="L5" s="873"/>
      <c r="M5" s="873"/>
      <c r="N5" s="873"/>
      <c r="O5" s="873"/>
      <c r="P5" s="873"/>
      <c r="Q5" s="873"/>
      <c r="R5" s="873"/>
      <c r="S5" s="873"/>
      <c r="T5" s="873"/>
      <c r="U5" s="873"/>
      <c r="V5" s="873"/>
      <c r="W5" s="873"/>
      <c r="X5" s="873"/>
    </row>
    <row r="6" spans="2:24" ht="13.5" thickBot="1"/>
    <row r="7" spans="2:24" ht="15" customHeight="1" thickBot="1">
      <c r="B7" s="6"/>
      <c r="C7" s="874" t="s">
        <v>446</v>
      </c>
      <c r="D7" s="875"/>
      <c r="E7" s="876" t="s">
        <v>447</v>
      </c>
      <c r="F7" s="877"/>
      <c r="G7" s="877"/>
      <c r="H7" s="877"/>
      <c r="I7" s="877"/>
      <c r="J7" s="877"/>
      <c r="K7" s="877"/>
      <c r="L7" s="877"/>
      <c r="M7" s="877"/>
      <c r="N7" s="878"/>
      <c r="O7" s="876" t="s">
        <v>447</v>
      </c>
      <c r="P7" s="877"/>
      <c r="Q7" s="877"/>
      <c r="R7" s="877"/>
      <c r="S7" s="877"/>
      <c r="T7" s="877"/>
      <c r="U7" s="877"/>
      <c r="V7" s="877"/>
      <c r="W7" s="877"/>
      <c r="X7" s="878"/>
    </row>
    <row r="8" spans="2:24" s="177" customFormat="1" ht="57.75" customHeight="1">
      <c r="B8" s="307"/>
      <c r="C8" s="879" t="s">
        <v>225</v>
      </c>
      <c r="D8" s="879" t="s">
        <v>225</v>
      </c>
      <c r="E8" s="881" t="s">
        <v>448</v>
      </c>
      <c r="F8" s="882"/>
      <c r="G8" s="882" t="s">
        <v>449</v>
      </c>
      <c r="H8" s="882"/>
      <c r="I8" s="882" t="s">
        <v>450</v>
      </c>
      <c r="J8" s="882"/>
      <c r="K8" s="888" t="s">
        <v>451</v>
      </c>
      <c r="L8" s="889"/>
      <c r="M8" s="890"/>
      <c r="N8" s="886" t="s">
        <v>225</v>
      </c>
      <c r="O8" s="881" t="s">
        <v>448</v>
      </c>
      <c r="P8" s="882"/>
      <c r="Q8" s="882" t="s">
        <v>449</v>
      </c>
      <c r="R8" s="882"/>
      <c r="S8" s="882" t="s">
        <v>450</v>
      </c>
      <c r="T8" s="882"/>
      <c r="U8" s="888" t="s">
        <v>451</v>
      </c>
      <c r="V8" s="889"/>
      <c r="W8" s="890"/>
      <c r="X8" s="886" t="s">
        <v>225</v>
      </c>
    </row>
    <row r="9" spans="2:24" ht="100.5" customHeight="1" thickBot="1">
      <c r="B9" s="308" t="s">
        <v>296</v>
      </c>
      <c r="C9" s="880"/>
      <c r="D9" s="880"/>
      <c r="E9" s="309" t="s">
        <v>452</v>
      </c>
      <c r="F9" s="310" t="s">
        <v>453</v>
      </c>
      <c r="G9" s="310" t="s">
        <v>454</v>
      </c>
      <c r="H9" s="310" t="s">
        <v>455</v>
      </c>
      <c r="I9" s="310" t="s">
        <v>456</v>
      </c>
      <c r="J9" s="310" t="s">
        <v>457</v>
      </c>
      <c r="K9" s="310" t="s">
        <v>458</v>
      </c>
      <c r="L9" s="310" t="s">
        <v>456</v>
      </c>
      <c r="M9" s="310" t="s">
        <v>457</v>
      </c>
      <c r="N9" s="887"/>
      <c r="O9" s="309" t="s">
        <v>452</v>
      </c>
      <c r="P9" s="310" t="s">
        <v>453</v>
      </c>
      <c r="Q9" s="310" t="s">
        <v>454</v>
      </c>
      <c r="R9" s="310" t="s">
        <v>455</v>
      </c>
      <c r="S9" s="310" t="s">
        <v>456</v>
      </c>
      <c r="T9" s="310" t="s">
        <v>457</v>
      </c>
      <c r="U9" s="310" t="s">
        <v>458</v>
      </c>
      <c r="V9" s="310" t="s">
        <v>456</v>
      </c>
      <c r="W9" s="310" t="s">
        <v>457</v>
      </c>
      <c r="X9" s="887"/>
    </row>
    <row r="10" spans="2:24" ht="36" customHeight="1" thickBot="1">
      <c r="B10" s="6"/>
      <c r="C10" s="311" t="s">
        <v>12</v>
      </c>
      <c r="D10" s="311" t="s">
        <v>13</v>
      </c>
      <c r="E10" s="883" t="s">
        <v>12</v>
      </c>
      <c r="F10" s="884"/>
      <c r="G10" s="884"/>
      <c r="H10" s="884"/>
      <c r="I10" s="884"/>
      <c r="J10" s="884"/>
      <c r="K10" s="884"/>
      <c r="L10" s="884"/>
      <c r="M10" s="884"/>
      <c r="N10" s="885"/>
      <c r="O10" s="883" t="s">
        <v>13</v>
      </c>
      <c r="P10" s="884"/>
      <c r="Q10" s="884"/>
      <c r="R10" s="884"/>
      <c r="S10" s="884"/>
      <c r="T10" s="884"/>
      <c r="U10" s="884"/>
      <c r="V10" s="884"/>
      <c r="W10" s="884"/>
      <c r="X10" s="885"/>
    </row>
    <row r="11" spans="2:24" ht="14.25">
      <c r="B11" s="312" t="s">
        <v>459</v>
      </c>
      <c r="C11" s="313">
        <v>2139.276953</v>
      </c>
      <c r="D11" s="313">
        <v>2042.552725</v>
      </c>
      <c r="E11" s="314">
        <v>574.88743999999997</v>
      </c>
      <c r="F11" s="315">
        <v>160.82429400000001</v>
      </c>
      <c r="G11" s="314">
        <v>731.91689199999996</v>
      </c>
      <c r="H11" s="315">
        <v>248.85092499999999</v>
      </c>
      <c r="I11" s="316"/>
      <c r="J11" s="317"/>
      <c r="K11" s="316"/>
      <c r="L11" s="318"/>
      <c r="M11" s="317"/>
      <c r="N11" s="319"/>
      <c r="O11" s="314">
        <v>482.067903</v>
      </c>
      <c r="P11" s="315">
        <v>119.478252</v>
      </c>
      <c r="Q11" s="314">
        <v>712.59587799999997</v>
      </c>
      <c r="R11" s="315">
        <v>180.625945</v>
      </c>
      <c r="S11" s="316"/>
      <c r="T11" s="317"/>
      <c r="U11" s="316"/>
      <c r="V11" s="318"/>
      <c r="W11" s="317"/>
      <c r="X11" s="319"/>
    </row>
    <row r="12" spans="2:24" ht="14.25">
      <c r="B12" s="320" t="s">
        <v>460</v>
      </c>
      <c r="C12" s="321">
        <v>749.33637500000009</v>
      </c>
      <c r="D12" s="321">
        <v>658.03296250000005</v>
      </c>
      <c r="E12" s="314">
        <v>226.92151799999999</v>
      </c>
      <c r="F12" s="322">
        <v>59.066240000000001</v>
      </c>
      <c r="G12" s="314">
        <v>251.60954599999999</v>
      </c>
      <c r="H12" s="322">
        <v>61.321992000000002</v>
      </c>
      <c r="I12" s="323"/>
      <c r="J12" s="324"/>
      <c r="K12" s="323"/>
      <c r="L12" s="325"/>
      <c r="M12" s="324"/>
      <c r="N12" s="326"/>
      <c r="O12" s="314">
        <v>153.821676</v>
      </c>
      <c r="P12" s="322">
        <v>48.684610999999997</v>
      </c>
      <c r="Q12" s="314">
        <v>229.15360000000001</v>
      </c>
      <c r="R12" s="322">
        <v>71.910763000000003</v>
      </c>
      <c r="S12" s="323"/>
      <c r="T12" s="324"/>
      <c r="U12" s="323"/>
      <c r="V12" s="325"/>
      <c r="W12" s="324"/>
      <c r="X12" s="326"/>
    </row>
    <row r="13" spans="2:24" ht="14.25">
      <c r="B13" s="320" t="s">
        <v>461</v>
      </c>
      <c r="C13" s="321">
        <v>1386.7622249999999</v>
      </c>
      <c r="D13" s="321">
        <v>1382.7913625000001</v>
      </c>
      <c r="E13" s="314">
        <v>347.96592199999998</v>
      </c>
      <c r="F13" s="322">
        <v>101.758054</v>
      </c>
      <c r="G13" s="314">
        <v>480.307346</v>
      </c>
      <c r="H13" s="322">
        <v>187.52893299999999</v>
      </c>
      <c r="I13" s="323"/>
      <c r="J13" s="324"/>
      <c r="K13" s="323"/>
      <c r="L13" s="325"/>
      <c r="M13" s="324"/>
      <c r="N13" s="326"/>
      <c r="O13" s="314">
        <v>328.24622699999998</v>
      </c>
      <c r="P13" s="322">
        <v>70.793640999999994</v>
      </c>
      <c r="Q13" s="314">
        <v>483.44227799999999</v>
      </c>
      <c r="R13" s="322">
        <v>108.715182</v>
      </c>
      <c r="S13" s="323"/>
      <c r="T13" s="324"/>
      <c r="U13" s="323"/>
      <c r="V13" s="325"/>
      <c r="W13" s="324"/>
      <c r="X13" s="326"/>
    </row>
    <row r="14" spans="2:24" ht="14.25">
      <c r="B14" s="320" t="s">
        <v>462</v>
      </c>
      <c r="C14" s="314">
        <v>54.331583000000002</v>
      </c>
      <c r="D14" s="314">
        <v>18.746843999999999</v>
      </c>
      <c r="E14" s="314">
        <v>94.132401000000002</v>
      </c>
      <c r="F14" s="322">
        <v>32.817003999999997</v>
      </c>
      <c r="G14" s="314">
        <v>43.117097999999999</v>
      </c>
      <c r="H14" s="322">
        <v>17.207530999999999</v>
      </c>
      <c r="I14" s="323"/>
      <c r="J14" s="324"/>
      <c r="K14" s="323"/>
      <c r="L14" s="325"/>
      <c r="M14" s="324"/>
      <c r="N14" s="326"/>
      <c r="O14" s="314">
        <v>93.562954000000005</v>
      </c>
      <c r="P14" s="322">
        <v>22.038661000000001</v>
      </c>
      <c r="Q14" s="314">
        <v>42.339536000000003</v>
      </c>
      <c r="R14" s="322">
        <v>14.196738</v>
      </c>
      <c r="S14" s="323"/>
      <c r="T14" s="324"/>
      <c r="U14" s="323"/>
      <c r="V14" s="325"/>
      <c r="W14" s="324"/>
      <c r="X14" s="326"/>
    </row>
    <row r="15" spans="2:24" ht="14.25">
      <c r="B15" s="320" t="s">
        <v>460</v>
      </c>
      <c r="C15" s="321">
        <v>33.696037499999996</v>
      </c>
      <c r="D15" s="321">
        <v>3.2467375000000001</v>
      </c>
      <c r="E15" s="314">
        <v>0</v>
      </c>
      <c r="F15" s="322">
        <v>0</v>
      </c>
      <c r="G15" s="314">
        <v>0</v>
      </c>
      <c r="H15" s="322">
        <v>0</v>
      </c>
      <c r="I15" s="323"/>
      <c r="J15" s="324"/>
      <c r="K15" s="323"/>
      <c r="L15" s="325"/>
      <c r="M15" s="324"/>
      <c r="N15" s="326"/>
      <c r="O15" s="314">
        <v>0</v>
      </c>
      <c r="P15" s="322">
        <v>0</v>
      </c>
      <c r="Q15" s="314">
        <v>0</v>
      </c>
      <c r="R15" s="322">
        <v>0</v>
      </c>
      <c r="S15" s="323"/>
      <c r="T15" s="324"/>
      <c r="U15" s="323"/>
      <c r="V15" s="325"/>
      <c r="W15" s="324"/>
      <c r="X15" s="326"/>
    </row>
    <row r="16" spans="2:24" ht="14.25">
      <c r="B16" s="320" t="s">
        <v>461</v>
      </c>
      <c r="C16" s="321">
        <v>20.635537500000002</v>
      </c>
      <c r="D16" s="321">
        <v>15.500087500000001</v>
      </c>
      <c r="E16" s="314">
        <v>94.132401000000002</v>
      </c>
      <c r="F16" s="322">
        <v>32.817003999999997</v>
      </c>
      <c r="G16" s="314">
        <v>43.117097999999999</v>
      </c>
      <c r="H16" s="322">
        <v>17.207530999999999</v>
      </c>
      <c r="I16" s="323"/>
      <c r="J16" s="324"/>
      <c r="K16" s="323"/>
      <c r="L16" s="325"/>
      <c r="M16" s="324"/>
      <c r="N16" s="326"/>
      <c r="O16" s="314">
        <v>93.562954000000005</v>
      </c>
      <c r="P16" s="322">
        <v>22.038661000000001</v>
      </c>
      <c r="Q16" s="314">
        <v>42.339536000000003</v>
      </c>
      <c r="R16" s="322">
        <v>14.196738</v>
      </c>
      <c r="S16" s="323"/>
      <c r="T16" s="324"/>
      <c r="U16" s="323"/>
      <c r="V16" s="325"/>
      <c r="W16" s="324"/>
      <c r="X16" s="326"/>
    </row>
    <row r="17" spans="2:24" ht="14.25">
      <c r="B17" s="320" t="s">
        <v>463</v>
      </c>
      <c r="C17" s="321">
        <v>136.636561</v>
      </c>
      <c r="D17" s="321">
        <v>47.004800000000003</v>
      </c>
      <c r="E17" s="314">
        <v>0</v>
      </c>
      <c r="F17" s="322">
        <v>0</v>
      </c>
      <c r="G17" s="314">
        <v>0</v>
      </c>
      <c r="H17" s="322">
        <v>0</v>
      </c>
      <c r="I17" s="323"/>
      <c r="J17" s="324"/>
      <c r="K17" s="323"/>
      <c r="L17" s="325"/>
      <c r="M17" s="324"/>
      <c r="N17" s="326"/>
      <c r="O17" s="314">
        <v>0</v>
      </c>
      <c r="P17" s="322">
        <v>0</v>
      </c>
      <c r="Q17" s="314">
        <v>0</v>
      </c>
      <c r="R17" s="322">
        <v>0</v>
      </c>
      <c r="S17" s="323"/>
      <c r="T17" s="324"/>
      <c r="U17" s="323"/>
      <c r="V17" s="325"/>
      <c r="W17" s="324"/>
      <c r="X17" s="326"/>
    </row>
    <row r="18" spans="2:24" ht="15" thickBot="1">
      <c r="B18" s="327" t="s">
        <v>464</v>
      </c>
      <c r="C18" s="328">
        <v>15.914838</v>
      </c>
      <c r="D18" s="328">
        <v>15.020175</v>
      </c>
      <c r="E18" s="314">
        <v>11.525434000000001</v>
      </c>
      <c r="F18" s="322">
        <v>4.3132989999999998</v>
      </c>
      <c r="G18" s="314">
        <v>8.7571899999999996</v>
      </c>
      <c r="H18" s="322">
        <v>4.3132989999999998</v>
      </c>
      <c r="I18" s="323"/>
      <c r="J18" s="324"/>
      <c r="K18" s="323"/>
      <c r="L18" s="325"/>
      <c r="M18" s="324"/>
      <c r="N18" s="326"/>
      <c r="O18" s="314">
        <v>13.111655000000001</v>
      </c>
      <c r="P18" s="322">
        <v>5.6652699999999996</v>
      </c>
      <c r="Q18" s="314">
        <v>8.9246239999999997</v>
      </c>
      <c r="R18" s="322">
        <v>5.6652699999999996</v>
      </c>
      <c r="S18" s="323"/>
      <c r="T18" s="324"/>
      <c r="U18" s="323"/>
      <c r="V18" s="325"/>
      <c r="W18" s="324"/>
      <c r="X18" s="326"/>
    </row>
    <row r="19" spans="2:24" ht="15" thickBot="1">
      <c r="B19" s="329" t="s">
        <v>292</v>
      </c>
      <c r="C19" s="330">
        <f>+C11+C14+C17+C18</f>
        <v>2346.1599350000001</v>
      </c>
      <c r="D19" s="330">
        <f>+D11+D14+D17+D18</f>
        <v>2123.3245440000001</v>
      </c>
      <c r="E19" s="331">
        <v>477.50942300000003</v>
      </c>
      <c r="F19" s="332">
        <v>155.38877099999999</v>
      </c>
      <c r="G19" s="331">
        <v>575.57631100000003</v>
      </c>
      <c r="H19" s="332">
        <v>246.09863000000001</v>
      </c>
      <c r="I19" s="331">
        <v>186.044408</v>
      </c>
      <c r="J19" s="332">
        <v>148.18799999999999</v>
      </c>
      <c r="K19" s="331">
        <v>0</v>
      </c>
      <c r="L19" s="333">
        <v>0</v>
      </c>
      <c r="M19" s="332">
        <v>0</v>
      </c>
      <c r="N19" s="332">
        <v>15489.126775000001</v>
      </c>
      <c r="O19" s="331">
        <v>433.691643</v>
      </c>
      <c r="P19" s="332">
        <v>87.940139000000002</v>
      </c>
      <c r="Q19" s="331">
        <v>588.80251499999997</v>
      </c>
      <c r="R19" s="332">
        <v>138.333101</v>
      </c>
      <c r="S19" s="331">
        <v>315.04133300000001</v>
      </c>
      <c r="T19" s="332">
        <v>210.20400000000001</v>
      </c>
      <c r="U19" s="331">
        <v>0</v>
      </c>
      <c r="V19" s="333">
        <v>0</v>
      </c>
      <c r="W19" s="332">
        <v>0</v>
      </c>
      <c r="X19" s="332">
        <v>16719.193638000001</v>
      </c>
    </row>
    <row r="20" spans="2:24" ht="36" customHeight="1" thickBot="1">
      <c r="B20" s="334"/>
      <c r="C20" s="311" t="s">
        <v>14</v>
      </c>
      <c r="D20" s="311" t="s">
        <v>15</v>
      </c>
      <c r="E20" s="883" t="s">
        <v>14</v>
      </c>
      <c r="F20" s="884"/>
      <c r="G20" s="884"/>
      <c r="H20" s="884"/>
      <c r="I20" s="884"/>
      <c r="J20" s="884"/>
      <c r="K20" s="884"/>
      <c r="L20" s="884"/>
      <c r="M20" s="884"/>
      <c r="N20" s="885"/>
      <c r="O20" s="883" t="s">
        <v>15</v>
      </c>
      <c r="P20" s="884"/>
      <c r="Q20" s="884"/>
      <c r="R20" s="884"/>
      <c r="S20" s="884"/>
      <c r="T20" s="884"/>
      <c r="U20" s="884"/>
      <c r="V20" s="884"/>
      <c r="W20" s="884"/>
      <c r="X20" s="885"/>
    </row>
    <row r="21" spans="2:24" ht="18" customHeight="1">
      <c r="B21" s="312" t="s">
        <v>459</v>
      </c>
      <c r="C21" s="313">
        <v>2050.5020949999998</v>
      </c>
      <c r="D21" s="313">
        <v>1278.4712039999999</v>
      </c>
      <c r="E21" s="314">
        <v>550.01727400000004</v>
      </c>
      <c r="F21" s="315">
        <v>121.27636699999999</v>
      </c>
      <c r="G21" s="314">
        <v>907.02190299999995</v>
      </c>
      <c r="H21" s="315">
        <v>227.83283700000001</v>
      </c>
      <c r="I21" s="316"/>
      <c r="J21" s="317"/>
      <c r="K21" s="316"/>
      <c r="L21" s="318"/>
      <c r="M21" s="317"/>
      <c r="N21" s="319"/>
      <c r="O21" s="314">
        <v>288.74510800000002</v>
      </c>
      <c r="P21" s="315">
        <v>60.826487999999998</v>
      </c>
      <c r="Q21" s="314">
        <v>931.35218099999997</v>
      </c>
      <c r="R21" s="315">
        <v>284.924215</v>
      </c>
      <c r="S21" s="316"/>
      <c r="T21" s="317"/>
      <c r="U21" s="316"/>
      <c r="V21" s="318"/>
      <c r="W21" s="317"/>
      <c r="X21" s="319"/>
    </row>
    <row r="22" spans="2:24" ht="18" customHeight="1">
      <c r="B22" s="320" t="s">
        <v>460</v>
      </c>
      <c r="C22" s="321">
        <v>531.79354999999998</v>
      </c>
      <c r="D22" s="321">
        <v>126.48792499999999</v>
      </c>
      <c r="E22" s="314">
        <v>184.45064300000001</v>
      </c>
      <c r="F22" s="322">
        <v>25.968301</v>
      </c>
      <c r="G22" s="314">
        <v>277.91709200000003</v>
      </c>
      <c r="H22" s="322">
        <v>50.640290999999998</v>
      </c>
      <c r="I22" s="323"/>
      <c r="J22" s="324"/>
      <c r="K22" s="323"/>
      <c r="L22" s="325"/>
      <c r="M22" s="324"/>
      <c r="N22" s="326"/>
      <c r="O22" s="314">
        <v>81.955573000000001</v>
      </c>
      <c r="P22" s="322">
        <v>18.221226000000001</v>
      </c>
      <c r="Q22" s="314">
        <v>216.70555100000001</v>
      </c>
      <c r="R22" s="322">
        <v>60.026248000000002</v>
      </c>
      <c r="S22" s="323"/>
      <c r="T22" s="324"/>
      <c r="U22" s="323"/>
      <c r="V22" s="325"/>
      <c r="W22" s="324"/>
      <c r="X22" s="326"/>
    </row>
    <row r="23" spans="2:24" ht="18" customHeight="1">
      <c r="B23" s="320" t="s">
        <v>461</v>
      </c>
      <c r="C23" s="321">
        <v>1517.8237125000001</v>
      </c>
      <c r="D23" s="321">
        <v>1151.9832624999999</v>
      </c>
      <c r="E23" s="314">
        <v>365.56663099999997</v>
      </c>
      <c r="F23" s="322">
        <v>95.308065999999997</v>
      </c>
      <c r="G23" s="314">
        <v>629.10481100000004</v>
      </c>
      <c r="H23" s="322">
        <v>177.19254599999999</v>
      </c>
      <c r="I23" s="323"/>
      <c r="J23" s="324"/>
      <c r="K23" s="323"/>
      <c r="L23" s="325"/>
      <c r="M23" s="324"/>
      <c r="N23" s="326"/>
      <c r="O23" s="314">
        <v>206.789535</v>
      </c>
      <c r="P23" s="322">
        <v>42.605262000000003</v>
      </c>
      <c r="Q23" s="314">
        <v>714.64662999999996</v>
      </c>
      <c r="R23" s="322">
        <v>224.89796699999999</v>
      </c>
      <c r="S23" s="323"/>
      <c r="T23" s="324"/>
      <c r="U23" s="323"/>
      <c r="V23" s="325"/>
      <c r="W23" s="324"/>
      <c r="X23" s="326"/>
    </row>
    <row r="24" spans="2:24" ht="18" customHeight="1">
      <c r="B24" s="320" t="s">
        <v>462</v>
      </c>
      <c r="C24" s="314">
        <v>16.883465999999999</v>
      </c>
      <c r="D24" s="314">
        <v>7.4055280000000003</v>
      </c>
      <c r="E24" s="314">
        <v>110.57938799999999</v>
      </c>
      <c r="F24" s="322">
        <v>32.292186999999998</v>
      </c>
      <c r="G24" s="314">
        <v>82.925130999999993</v>
      </c>
      <c r="H24" s="322">
        <v>26.572199000000001</v>
      </c>
      <c r="I24" s="323"/>
      <c r="J24" s="324"/>
      <c r="K24" s="323"/>
      <c r="L24" s="325"/>
      <c r="M24" s="324"/>
      <c r="N24" s="326"/>
      <c r="O24" s="314">
        <v>59.605550999999998</v>
      </c>
      <c r="P24" s="322">
        <v>14.121295999999999</v>
      </c>
      <c r="Q24" s="314">
        <v>79.497088000000005</v>
      </c>
      <c r="R24" s="322">
        <v>15.620193</v>
      </c>
      <c r="S24" s="323"/>
      <c r="T24" s="324"/>
      <c r="U24" s="323"/>
      <c r="V24" s="325"/>
      <c r="W24" s="324"/>
      <c r="X24" s="326"/>
    </row>
    <row r="25" spans="2:24" ht="14.25">
      <c r="B25" s="320" t="s">
        <v>460</v>
      </c>
      <c r="C25" s="321">
        <v>3.5032124999999996</v>
      </c>
      <c r="D25" s="321">
        <v>1.0973625</v>
      </c>
      <c r="E25" s="314">
        <v>0</v>
      </c>
      <c r="F25" s="322">
        <v>0</v>
      </c>
      <c r="G25" s="314">
        <v>0</v>
      </c>
      <c r="H25" s="322">
        <v>0</v>
      </c>
      <c r="I25" s="323"/>
      <c r="J25" s="324"/>
      <c r="K25" s="323"/>
      <c r="L25" s="325"/>
      <c r="M25" s="324"/>
      <c r="N25" s="326"/>
      <c r="O25" s="314">
        <v>0</v>
      </c>
      <c r="P25" s="322">
        <v>0</v>
      </c>
      <c r="Q25" s="314">
        <v>0</v>
      </c>
      <c r="R25" s="322">
        <v>0</v>
      </c>
      <c r="S25" s="323"/>
      <c r="T25" s="324"/>
      <c r="U25" s="323"/>
      <c r="V25" s="325"/>
      <c r="W25" s="324"/>
      <c r="X25" s="326"/>
    </row>
    <row r="26" spans="2:24" ht="14.25">
      <c r="B26" s="320" t="s">
        <v>461</v>
      </c>
      <c r="C26" s="321">
        <v>13.380249999999998</v>
      </c>
      <c r="D26" s="321">
        <v>6.3081624999999999</v>
      </c>
      <c r="E26" s="314">
        <v>110.57938799999999</v>
      </c>
      <c r="F26" s="322">
        <v>32.292186999999998</v>
      </c>
      <c r="G26" s="314">
        <v>82.925130999999993</v>
      </c>
      <c r="H26" s="322">
        <v>26.572199000000001</v>
      </c>
      <c r="I26" s="323"/>
      <c r="J26" s="324"/>
      <c r="K26" s="323"/>
      <c r="L26" s="325"/>
      <c r="M26" s="324"/>
      <c r="N26" s="326"/>
      <c r="O26" s="314">
        <v>59.605550999999998</v>
      </c>
      <c r="P26" s="322">
        <v>14.121295999999999</v>
      </c>
      <c r="Q26" s="314">
        <v>79.497088000000005</v>
      </c>
      <c r="R26" s="322">
        <v>15.620193</v>
      </c>
      <c r="S26" s="323"/>
      <c r="T26" s="324"/>
      <c r="U26" s="323"/>
      <c r="V26" s="325"/>
      <c r="W26" s="324"/>
      <c r="X26" s="326"/>
    </row>
    <row r="27" spans="2:24" ht="14.25">
      <c r="B27" s="320" t="s">
        <v>463</v>
      </c>
      <c r="C27" s="321">
        <v>110.575726</v>
      </c>
      <c r="D27" s="321">
        <v>125.63890600000001</v>
      </c>
      <c r="E27" s="314">
        <v>0</v>
      </c>
      <c r="F27" s="322">
        <v>0</v>
      </c>
      <c r="G27" s="314">
        <v>0</v>
      </c>
      <c r="H27" s="322">
        <v>0</v>
      </c>
      <c r="I27" s="323"/>
      <c r="J27" s="324"/>
      <c r="K27" s="323"/>
      <c r="L27" s="325"/>
      <c r="M27" s="324"/>
      <c r="N27" s="326"/>
      <c r="O27" s="314">
        <v>0</v>
      </c>
      <c r="P27" s="322">
        <v>0</v>
      </c>
      <c r="Q27" s="314">
        <v>0</v>
      </c>
      <c r="R27" s="322">
        <v>0</v>
      </c>
      <c r="S27" s="323"/>
      <c r="T27" s="324"/>
      <c r="U27" s="323"/>
      <c r="V27" s="325"/>
      <c r="W27" s="324"/>
      <c r="X27" s="326"/>
    </row>
    <row r="28" spans="2:24" ht="15" thickBot="1">
      <c r="B28" s="327" t="s">
        <v>464</v>
      </c>
      <c r="C28" s="328">
        <v>17.539850000000001</v>
      </c>
      <c r="D28" s="328">
        <v>21.136787999999999</v>
      </c>
      <c r="E28" s="314">
        <v>24.23068</v>
      </c>
      <c r="F28" s="322">
        <v>9.2093450000000008</v>
      </c>
      <c r="G28" s="314">
        <v>11.698738000000001</v>
      </c>
      <c r="H28" s="322">
        <v>9.2093450000000008</v>
      </c>
      <c r="I28" s="323"/>
      <c r="J28" s="324"/>
      <c r="K28" s="323"/>
      <c r="L28" s="325"/>
      <c r="M28" s="324"/>
      <c r="N28" s="326"/>
      <c r="O28" s="314">
        <v>28.384941000000001</v>
      </c>
      <c r="P28" s="322">
        <v>7.2240929999999999</v>
      </c>
      <c r="Q28" s="314">
        <v>18.643934000000002</v>
      </c>
      <c r="R28" s="322">
        <v>7.2240929999999999</v>
      </c>
      <c r="S28" s="323"/>
      <c r="T28" s="324"/>
      <c r="U28" s="323"/>
      <c r="V28" s="325"/>
      <c r="W28" s="324"/>
      <c r="X28" s="326"/>
    </row>
    <row r="29" spans="2:24" ht="15" thickBot="1">
      <c r="B29" s="329" t="s">
        <v>292</v>
      </c>
      <c r="C29" s="330">
        <f>+C21+C24+C27+C28</f>
        <v>2195.5011370000002</v>
      </c>
      <c r="D29" s="330">
        <f>+D21+D24+D27+D28</f>
        <v>1432.6524259999999</v>
      </c>
      <c r="E29" s="331">
        <v>441.981245</v>
      </c>
      <c r="F29" s="332">
        <v>111.494738</v>
      </c>
      <c r="G29" s="331">
        <v>670.05290400000001</v>
      </c>
      <c r="H29" s="332">
        <v>198.97824199999999</v>
      </c>
      <c r="I29" s="331">
        <v>401.589517</v>
      </c>
      <c r="J29" s="332">
        <v>232.16624999999999</v>
      </c>
      <c r="K29" s="331">
        <v>0</v>
      </c>
      <c r="L29" s="333">
        <v>0</v>
      </c>
      <c r="M29" s="332">
        <v>0</v>
      </c>
      <c r="N29" s="332">
        <v>18920.295825000001</v>
      </c>
      <c r="O29" s="331">
        <v>236.33563599999999</v>
      </c>
      <c r="P29" s="332">
        <v>59.475490000000001</v>
      </c>
      <c r="Q29" s="331">
        <v>686.02885000000003</v>
      </c>
      <c r="R29" s="332">
        <v>230.664266</v>
      </c>
      <c r="S29" s="331">
        <v>183.13797400000001</v>
      </c>
      <c r="T29" s="332">
        <v>162.46125000000001</v>
      </c>
      <c r="U29" s="331">
        <v>0</v>
      </c>
      <c r="V29" s="333">
        <v>0</v>
      </c>
      <c r="W29" s="332">
        <v>0</v>
      </c>
      <c r="X29" s="332">
        <v>13818.780750000002</v>
      </c>
    </row>
    <row r="30" spans="2:24" ht="24" customHeight="1">
      <c r="B30" s="334" t="s">
        <v>465</v>
      </c>
    </row>
    <row r="31" spans="2:24">
      <c r="B31" s="335"/>
      <c r="C31" s="335"/>
      <c r="D31" s="335"/>
      <c r="E31" s="335"/>
      <c r="F31" s="335"/>
      <c r="G31" s="335"/>
      <c r="H31" s="335"/>
      <c r="I31" s="335"/>
      <c r="J31" s="335"/>
      <c r="K31" s="335"/>
      <c r="L31" s="335"/>
      <c r="M31" s="335"/>
      <c r="N31" s="335"/>
      <c r="O31" s="335"/>
      <c r="P31" s="335"/>
      <c r="Q31" s="335"/>
      <c r="R31" s="335"/>
      <c r="S31" s="335"/>
      <c r="T31" s="335"/>
      <c r="U31" s="335"/>
      <c r="V31" s="335"/>
      <c r="W31" s="335"/>
      <c r="X31" s="335"/>
    </row>
    <row r="32" spans="2:24">
      <c r="B32" s="335"/>
      <c r="C32" s="335"/>
      <c r="D32" s="335"/>
      <c r="E32" s="335"/>
      <c r="F32" s="335"/>
      <c r="G32" s="335"/>
      <c r="H32" s="335"/>
      <c r="I32" s="335"/>
      <c r="J32" s="335"/>
      <c r="K32" s="335"/>
      <c r="L32" s="335"/>
      <c r="M32" s="335"/>
      <c r="N32" s="335"/>
      <c r="O32" s="335"/>
      <c r="P32" s="335"/>
      <c r="Q32" s="335"/>
      <c r="R32" s="335"/>
      <c r="S32" s="335"/>
      <c r="T32" s="335"/>
      <c r="U32" s="335"/>
      <c r="V32" s="335"/>
      <c r="W32" s="335"/>
      <c r="X32" s="335"/>
    </row>
  </sheetData>
  <sheetProtection algorithmName="SHA-512" hashValue="Tqflz/p0wOO/VJaD+yycJwbFTcC6ZNRqeHALsHmGy5LU2R+IDO8kRE97K7ZdAj6p0KuDikWTgwi0O4AGj6m36Q==" saltValue="lErK+Q2zYSaz/3F69l+ySw==" spinCount="100000" sheet="1" objects="1" scenarios="1" formatCells="0" formatColumns="0" formatRows="0"/>
  <mergeCells count="22">
    <mergeCell ref="E10:N10"/>
    <mergeCell ref="O10:X10"/>
    <mergeCell ref="E20:N20"/>
    <mergeCell ref="O20:X20"/>
    <mergeCell ref="N8:N9"/>
    <mergeCell ref="O8:P8"/>
    <mergeCell ref="Q8:R8"/>
    <mergeCell ref="S8:T8"/>
    <mergeCell ref="U8:W8"/>
    <mergeCell ref="X8:X9"/>
    <mergeCell ref="K8:M8"/>
    <mergeCell ref="C8:C9"/>
    <mergeCell ref="D8:D9"/>
    <mergeCell ref="E8:F8"/>
    <mergeCell ref="G8:H8"/>
    <mergeCell ref="I8:J8"/>
    <mergeCell ref="C3:X3"/>
    <mergeCell ref="C4:X4"/>
    <mergeCell ref="C5:X5"/>
    <mergeCell ref="C7:D7"/>
    <mergeCell ref="E7:N7"/>
    <mergeCell ref="O7:X7"/>
  </mergeCells>
  <pageMargins left="0.70866141732283472" right="0.70866141732283472" top="0.74803149606299213" bottom="0.74803149606299213" header="0.31496062992125984" footer="0.31496062992125984"/>
  <pageSetup paperSize="9" scale="3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17</vt:i4>
      </vt:variant>
      <vt:variant>
        <vt:lpstr>Intervalli denominati</vt:lpstr>
      </vt:variant>
      <vt:variant>
        <vt:i4>46</vt:i4>
      </vt:variant>
    </vt:vector>
  </HeadingPairs>
  <TitlesOfParts>
    <vt:vector size="63" baseType="lpstr">
      <vt:lpstr>Cover</vt:lpstr>
      <vt:lpstr>Key metrics</vt:lpstr>
      <vt:lpstr>Leverage</vt:lpstr>
      <vt:lpstr>Capital</vt:lpstr>
      <vt:lpstr>RWA OV1</vt:lpstr>
      <vt:lpstr>P&amp;L</vt:lpstr>
      <vt:lpstr>Assets</vt:lpstr>
      <vt:lpstr>Liabilities</vt:lpstr>
      <vt:lpstr>Market Risk</vt:lpstr>
      <vt:lpstr>Credit Risk_STA_a</vt:lpstr>
      <vt:lpstr>Credit Risk_IRB_a</vt:lpstr>
      <vt:lpstr>Sovereign</vt:lpstr>
      <vt:lpstr>NPE</vt:lpstr>
      <vt:lpstr>Forborne exposures</vt:lpstr>
      <vt:lpstr>NACE</vt:lpstr>
      <vt:lpstr>Collateral</vt:lpstr>
      <vt:lpstr>Covid_19</vt:lpstr>
      <vt:lpstr>Assets!Area_stampa</vt:lpstr>
      <vt:lpstr>Capital!Area_stampa</vt:lpstr>
      <vt:lpstr>Collateral!Area_stampa</vt:lpstr>
      <vt:lpstr>Covid_19!Area_stampa</vt:lpstr>
      <vt:lpstr>'Credit Risk_IRB_a'!Area_stampa</vt:lpstr>
      <vt:lpstr>'Credit Risk_STA_a'!Area_stampa</vt:lpstr>
      <vt:lpstr>'Forborne exposures'!Area_stampa</vt:lpstr>
      <vt:lpstr>'Key metrics'!Area_stampa</vt:lpstr>
      <vt:lpstr>Leverage!Area_stampa</vt:lpstr>
      <vt:lpstr>Liabilities!Area_stampa</vt:lpstr>
      <vt:lpstr>'Market Risk'!Area_stampa</vt:lpstr>
      <vt:lpstr>NACE!Area_stampa</vt:lpstr>
      <vt:lpstr>NPE!Area_stampa</vt:lpstr>
      <vt:lpstr>'P&amp;L'!Area_stampa</vt:lpstr>
      <vt:lpstr>'RWA OV1'!Area_stampa</vt:lpstr>
      <vt:lpstr>Sovereign!Area_stampa</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Collateral!Titoli_stampa</vt:lpstr>
      <vt:lpstr>Covid_19!Titoli_stampa</vt:lpstr>
      <vt:lpstr>'Credit Risk_IRB_a'!Titoli_stampa</vt:lpstr>
      <vt:lpstr>'Credit Risk_STA_a'!Titoli_stampa</vt:lpstr>
      <vt:lpstr>'Forborne exposures'!Titoli_stampa</vt:lpstr>
      <vt:lpstr>Liabilities!Titoli_stampa</vt:lpstr>
      <vt:lpstr>NACE!Titoli_stampa</vt:lpstr>
      <vt:lpstr>NPE!Titoli_stampa</vt:lpstr>
      <vt:lpstr>Sovereign!Titoli_stampa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2021-10-25T10:34:18Z</dcterms:created>
  <dcterms:modified xsi:type="dcterms:W3CDTF">2021-11-15T13:15:38Z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2021-11-15T13:09:00Z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25367544-4810-4137-9caa-854a386b2e50</vt:lpwstr>
  </property>
  <property fmtid="{D5CDD505-2E9C-101B-9397-08002B2CF9AE}" pid="8" name="MSIP_Label_5f5fe31f-9de1-4167-a753-111c0df8115f_ContentBits">
    <vt:lpwstr>0</vt:lpwstr>
  </property>
</Properties>
</file>