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J:\IRn\01_Market_communication\01_Press_releases\2022\Tabelle\Transparency exercise\"/>
    </mc:Choice>
  </mc:AlternateContent>
  <xr:revisionPtr revIDLastSave="0" documentId="8_{D52BEB84-C8A1-407E-9C1A-F02DAD5A96FB}" xr6:coauthVersionLast="36" xr6:coauthVersionMax="36" xr10:uidLastSave="{00000000-0000-0000-0000-000000000000}"/>
  <workbookProtection workbookAlgorithmName="SHA-512" workbookHashValue="yfpC4roT5DfMwWzan3b0P7VuoGXK3XkwidURGjJf54gLWTQXNXQmOwyDcNrFXkpAqpnRU0cZXUnMzflCeQdJ1Q==" workbookSaltValue="Y4Bhubf8Gg4kzi3nIxJqiw==" workbookSpinCount="100000" lockStructure="1"/>
  <bookViews>
    <workbookView xWindow="-28920" yWindow="-636" windowWidth="29040" windowHeight="17640" xr2:uid="{00000000-000D-0000-FFFF-FFFF00000000}"/>
  </bookViews>
  <sheets>
    <sheet name="Cover" sheetId="1" r:id="rId1"/>
    <sheet name="Key metrics" sheetId="2" r:id="rId2"/>
    <sheet name="Leverage" sheetId="3" r:id="rId3"/>
    <sheet name="Capital" sheetId="4" r:id="rId4"/>
    <sheet name="RWA OV1" sheetId="5" r:id="rId5"/>
    <sheet name="P&amp;L" sheetId="6" r:id="rId6"/>
    <sheet name="Assets" sheetId="7" r:id="rId7"/>
    <sheet name="Liabilities" sheetId="8" r:id="rId8"/>
    <sheet name="Market Risk" sheetId="9" r:id="rId9"/>
    <sheet name="Credit Risk_STA_a" sheetId="10" r:id="rId10"/>
    <sheet name="Credit Risk_IRB_a" sheetId="12" r:id="rId11"/>
    <sheet name="Sovereign" sheetId="14" r:id="rId12"/>
    <sheet name="NPE" sheetId="15" r:id="rId13"/>
    <sheet name="Forborne exposures" sheetId="16" r:id="rId14"/>
    <sheet name="NACE" sheetId="17" r:id="rId15"/>
    <sheet name="Collateral" sheetId="18" r:id="rId16"/>
  </sheets>
  <definedNames>
    <definedName name="_AMO_ContentDefinition_555888338" hidden="1">"'Partitions:16'"</definedName>
    <definedName name="_AMO_ContentDefinition_555888338.0" hidden="1">"'&lt;ContentDefinition name=""X:\1320 - Transparency Exercises\2022\Data Process\SAS\TemplateData\dataset.sas7bdat"" rsid=""555888338"" type=""DataSet"" format=""ReportXml"" imgfmt=""ActiveX"" created=""09/05/2022 12:11:52"" modifed=""10/10/2022 09:19:'"</definedName>
    <definedName name="_AMO_ContentDefinition_555888338.1" hidden="1">"'12"" user="""" apply=""False"" css=""C:\SASHome\x86\SASAddinforMicrosoftOffice\8\Styles\AMODefault.css"" range=""X__1320___Transparency_Exercises_2"" auto=""False"" xTime=""00:00:00.0059838"" rTime=""00:00:26.3144852"" bgnew=""False"" nFmt=""False""'"</definedName>
    <definedName name="_AMO_ContentDefinition_555888338.10" hidden="1">"'mp;#xA;  &amp;amp;lt;ParentDNA&amp;amp;gt;&amp;amp;amp;lt;DNA&amp;amp;amp;gt;&amp;amp;#xD;&amp;amp;#xA;  &amp;amp;amp;lt;Type&amp;amp;amp;gt;LocalFolder&amp;amp;amp;lt;/Type&amp;amp;amp;gt;&amp;amp;#xD;&amp;amp;#xA;  &amp;amp;amp;lt;Name&amp;amp;amp;gt;TemplateData&amp;amp;amp;lt;/Name&amp;amp;amp;gt;&amp;amp;#xD;&amp;amp'"</definedName>
    <definedName name="_AMO_ContentDefinition_555888338.11" hidden="1">"';#xA;  &amp;amp;amp;lt;Version&amp;amp;amp;gt;1&amp;amp;amp;lt;/Version&amp;amp;amp;gt;&amp;amp;#xD;&amp;amp;#xA;  &amp;amp;amp;lt;Assembly /&amp;amp;amp;gt;&amp;amp;#xD;&amp;amp;#xA;  &amp;amp;amp;lt;Factory /&amp;amp;amp;gt;&amp;amp;#xD;&amp;amp;#xA;  &amp;amp;amp;lt;FullPath&amp;amp;amp;gt;X:\1320 - Transparenc'"</definedName>
    <definedName name="_AMO_ContentDefinition_555888338.12" hidden="1">"'y Exercises\2022\Data Process\SAS\TemplateData&amp;amp;amp;lt;/FullPath&amp;amp;amp;gt;&amp;amp;#xD;&amp;amp;#xA;&amp;amp;amp;lt;/DNA&amp;amp;amp;gt;&amp;amp;lt;/ParentDNA&amp;amp;gt;&amp;amp;#xD;&amp;amp;#xA;&amp;amp;lt;/DNA&amp;amp;gt;&amp;quot; Name=&amp;quot;X:\1320 - Transparency Exercises\2022\Data P'"</definedName>
    <definedName name="_AMO_ContentDefinition_555888338.13" hidden="1">"'rocess\SAS\TemplateData\dataset.sas7bdat&amp;quot; /&amp;gt;"" /&gt;_x000D_
  &lt;param n=""ExcelTableColumnCount"" v=""4"" /&gt;_x000D_
  &lt;param n=""ExcelTableRowCount"" v=""711638"" /&gt;_x000D_
  &lt;param n=""DataRowCount"" v=""711638"" /&gt;_x000D_
  &lt;param n=""DataColCount"" v=""4"" /&gt;_x000D_
  &lt;pa'"</definedName>
    <definedName name="_AMO_ContentDefinition_555888338.14" hidden="1">"'ram n=""ObsColumn"" v=""false"" /&gt;_x000D_
  &lt;param n=""ExcelFormattingHash"" v=""-844579766"" /&gt;_x000D_
  &lt;param n=""ExcelFormatting"" v=""Automatic"" /&gt;_x000D_
  &lt;ExcelXMLOptions AdjColWidths=""True"" RowOpt=""InsertCells"" ColOpt=""InsertCells"" /&gt;_x000D_
&lt;/'"</definedName>
    <definedName name="_AMO_ContentDefinition_555888338.15" hidden="1">"'ContentDefinition&gt;'"</definedName>
    <definedName name="_AMO_ContentDefinition_555888338.2" hidden="1">"' grphSet=""True"" imgY=""0"" imgX=""0"" redirect=""False""&gt;_x000D_
  &lt;files /&gt;_x000D_
  &lt;parents /&gt;_x000D_
  &lt;children /&gt;_x000D_
  &lt;param n=""DisplayName"" v=""X:\1320 - Transparency Exercises\2022\Data Process\SAS\TemplateData\dataset.sas7bdat"" /&gt;_x000D_
  &lt;param n=""DisplayTy'"</definedName>
    <definedName name="_AMO_ContentDefinition_555888338.3" hidden="1">"'pe"" v=""Data Set"" /&gt;_x000D_
  &lt;param n=""AMO_Version"" v=""8.3"" /&gt;_x000D_
  &lt;param n=""ServerHostName"" v=""sas-meta.eba.europa.eu"" /&gt;_x000D_
  &lt;param n=""DataSourceType"" v=""SAS DATASET"" /&gt;_x000D_
  &lt;param n=""SASFilter"" v="""" /&gt;_x000D_
  &lt;param n=""MoreSheetsForRows"" '"</definedName>
    <definedName name="_AMO_ContentDefinition_555888338.4" hidden="1">"'v=""True"" /&gt;_x000D_
  &lt;param n=""PageSize"" v=""500"" /&gt;_x000D_
  &lt;param n=""ShowRowNumbers"" v=""False"" /&gt;_x000D_
  &lt;param n=""ShowInfoInSheet"" v=""False"" /&gt;_x000D_
  &lt;param n=""CredKey"" v=""X:\1320 - Transparency Exercises\2022\Data Process\SAS\TemplateData\dataset.s'"</definedName>
    <definedName name="_AMO_ContentDefinition_555888338.5" hidden="1">"'as7bdat"" /&gt;_x000D_
  &lt;param n=""ClassName"" v=""SAS.OfficeAddin.DataViewItem"" /&gt;_x000D_
  &lt;param n=""ServerName"" v="""" /&gt;_x000D_
  &lt;param n=""DataSource"" v=""&amp;lt;SasDataSource Version=&amp;quot;4.2&amp;quot; Type=&amp;quot;SAS.Servers.Dataset&amp;quot; FilterDS=&amp;quot;&amp;amp;lt;?xml'"</definedName>
    <definedName name="_AMO_ContentDefinition_555888338.6" hidden="1">"' version=&amp;amp;quot;1.0&amp;amp;quot; encoding=&amp;amp;quot;utf-16&amp;amp;quot;?&amp;amp;gt;&amp;amp;lt;FilterTree&amp;amp;gt;&amp;amp;lt;TreeRoot /&amp;amp;gt;&amp;amp;lt;/FilterTree&amp;amp;gt;&amp;quot; ColSelFlg=&amp;quot;0&amp;quot; DNA=&amp;quot;&amp;amp;lt;DNA&amp;amp;gt;&amp;amp;#xD;&amp;amp;#xA;  &amp;amp;lt;Type&amp;am'"</definedName>
    <definedName name="_AMO_ContentDefinition_555888338.7" hidden="1">"'p;gt;LocalFile&amp;amp;lt;/Type&amp;amp;gt;&amp;amp;#xD;&amp;amp;#xA;  &amp;amp;lt;Name&amp;amp;gt;dataset.sas7bdat&amp;amp;lt;/Name&amp;amp;gt;&amp;amp;#xD;&amp;amp;#xA;  &amp;amp;lt;Version&amp;amp;gt;1&amp;amp;lt;/Version&amp;amp;gt;&amp;amp;#xD;&amp;amp;#xA;  &amp;amp;lt;Assembly /&amp;amp;gt;&amp;amp;#xD;&amp;amp;#xA;  &amp;amp;'"</definedName>
    <definedName name="_AMO_ContentDefinition_555888338.8" hidden="1">"'lt;Factory /&amp;amp;gt;&amp;amp;#xD;&amp;amp;#xA;  &amp;amp;lt;ParentName&amp;amp;gt;TemplateData&amp;amp;lt;/ParentName&amp;amp;gt;&amp;amp;#xD;&amp;amp;#xA;  &amp;amp;lt;Delimiter&amp;amp;gt;\&amp;amp;lt;/Delimiter&amp;amp;gt;&amp;amp;#xD;&amp;amp;#xA;  &amp;amp;lt;FullPath&amp;amp;gt;X:\1320 - Transparency Exercis'"</definedName>
    <definedName name="_AMO_ContentDefinition_555888338.9" hidden="1">"'es\2022\Data Process\SAS\TemplateData\dataset.sas7bdat&amp;amp;lt;/FullPath&amp;amp;gt;&amp;amp;#xD;&amp;amp;#xA;  &amp;amp;lt;RelativePath&amp;amp;gt;X:\1320 - Transparency Exercises\2022\Data Process\SAS\TemplateData\dataset.sas7bdat&amp;amp;lt;/RelativePath&amp;amp;gt;&amp;amp;#xD;&amp;a'"</definedName>
    <definedName name="_AMO_ContentDefinition_73452249" hidden="1">"'Partitions:17'"</definedName>
    <definedName name="_AMO_ContentDefinition_73452249.0" hidden="1">"'&lt;ContentDefinition name=""X:\1350 - Risk Infrastructure - Comp data\Transparency exercises\2022\Data Process\SAS\TemplateData\dataset.sas7bdat"" rsid=""73452249"" type=""DataSet"" format=""ReportXml"" imgfmt=""ActiveX"" created=""06/22/2022 11:16:37'"</definedName>
    <definedName name="_AMO_ContentDefinition_73452249.1" hidden="1">"'"" modifed=""06/22/2022 11:16:37"" user="""" apply=""False"" css=""C:\SASHome\x86\SASAddinforMicrosoftOffice\8\Styles\AMODefault.css"" range=""X__1350___Risk_Infrastructure___Comp_data_Transparency_exercises_2022_Data_Process_SAS_TemplateData_dataset'"</definedName>
    <definedName name="_AMO_ContentDefinition_73452249.10" hidden="1">"'amp;lt;/FullPath&amp;amp;gt;&amp;amp;#xD;&amp;amp;#xA;  &amp;amp;lt;RelativePath&amp;amp;gt;X:\1350 - Risk Infrastructure - Comp data\Transparency exercises\2022\Data Process\SAS\TemplateData\dataset.sas7bdat&amp;amp;lt;/RelativePath&amp;amp;gt;&amp;amp;#xD;&amp;amp;#xA;  &amp;amp;lt;Parent'"</definedName>
    <definedName name="_AMO_ContentDefinition_73452249.11" hidden="1">"'DNA&amp;amp;gt;&amp;amp;amp;lt;DNA&amp;amp;amp;gt;&amp;amp;#xD;&amp;amp;#xA;  &amp;amp;amp;lt;Type&amp;amp;amp;gt;LocalFolder&amp;amp;amp;lt;/Type&amp;amp;amp;gt;&amp;amp;#xD;&amp;amp;#xA;  &amp;amp;amp;lt;Name&amp;amp;amp;gt;TemplateData&amp;amp;amp;lt;/Name&amp;amp;amp;gt;&amp;amp;#xD;&amp;amp;#xA;  &amp;amp;amp;lt;Vers'"</definedName>
    <definedName name="_AMO_ContentDefinition_73452249.12" hidden="1">"'ion&amp;amp;amp;gt;1&amp;amp;amp;lt;/Version&amp;amp;amp;gt;&amp;amp;#xD;&amp;amp;#xA;  &amp;amp;amp;lt;Assembly /&amp;amp;amp;gt;&amp;amp;#xD;&amp;amp;#xA;  &amp;amp;amp;lt;Factory /&amp;amp;amp;gt;&amp;amp;#xD;&amp;amp;#xA;  &amp;amp;amp;lt;FullPath&amp;amp;amp;gt;X:\1350 - Risk Infrastructure - Comp data\Tr'"</definedName>
    <definedName name="_AMO_ContentDefinition_73452249.13" hidden="1">"'ansparency exercises\2022\Data Process\SAS\TemplateData&amp;amp;amp;lt;/FullPath&amp;amp;amp;gt;&amp;amp;#xD;&amp;amp;#xA;&amp;amp;amp;lt;/DNA&amp;amp;amp;gt;&amp;amp;lt;/ParentDNA&amp;amp;gt;&amp;amp;#xD;&amp;amp;#xA;&amp;amp;lt;/DNA&amp;amp;gt;&amp;quot; Name=&amp;quot;X:\1350 - Risk Infrastructure - Com'"</definedName>
    <definedName name="_AMO_ContentDefinition_73452249.14" hidden="1">"'p data\Transparency exercises\2022\Data Process\SAS\TemplateData\dataset.sas7bdat&amp;quot; /&amp;gt;"" /&gt;_x000D_
  &lt;param n=""ExcelTableColumnCount"" v=""4"" /&gt;_x000D_
  &lt;param n=""ExcelTableRowCount"" v=""330122"" /&gt;_x000D_
  &lt;param n=""DataRowCount"" v=""330122"" /&gt;_x000D_
  &lt;pa'"</definedName>
    <definedName name="_AMO_ContentDefinition_73452249.15" hidden="1">"'ram n=""DataColCount"" v=""4"" /&gt;_x000D_
  &lt;param n=""ObsColumn"" v=""false"" /&gt;_x000D_
  &lt;param n=""ExcelFormattingHash"" v=""-53889059"" /&gt;_x000D_
  &lt;param n=""ExcelFormatting"" v=""Automatic"" /&gt;_x000D_
  &lt;ExcelXMLOptions AdjColWidths=""True"" RowOpt=""InsertCells"" Col'"</definedName>
    <definedName name="_AMO_ContentDefinition_73452249.16" hidden="1">"'Opt=""InsertCells"" /&gt;_x000D_
&lt;/ContentDefinition&gt;'"</definedName>
    <definedName name="_AMO_ContentDefinition_73452249.2" hidden="1">"'_sas7bdat"" auto=""False"" xTime=""00:00:00.0127351"" rTime=""00:00:07.0403211"" bgnew=""False"" nFmt=""False"" grphSet=""True"" imgY=""0"" imgX=""0"" redirect=""False""&gt;_x000D_
  &lt;files /&gt;_x000D_
  &lt;parents /&gt;_x000D_
  &lt;children /&gt;_x000D_
  &lt;param n=""DisplayName"" v=""X:\1'"</definedName>
    <definedName name="_AMO_ContentDefinition_73452249.3" hidden="1">"'350 - Risk Infrastructure - Comp data\Transparency exercises\2022\Data Process\SAS\TemplateData\dataset.sas7bdat"" /&gt;_x000D_
  &lt;param n=""DisplayType"" v=""Data Set"" /&gt;_x000D_
  &lt;param n=""AMO_Version"" v=""8.3"" /&gt;_x000D_
  &lt;param n=""ServerHostName"" v=""ebvpr-sas1'"</definedName>
    <definedName name="_AMO_ContentDefinition_73452249.4" hidden="1">"'1"" /&gt;_x000D_
  &lt;param n=""DataSourceType"" v=""SAS DATASET"" /&gt;_x000D_
  &lt;param n=""SASFilter"" v="""" /&gt;_x000D_
  &lt;param n=""MoreSheetsForRows"" v=""True"" /&gt;_x000D_
  &lt;param n=""PageSize"" v=""500"" /&gt;_x000D_
  &lt;param n=""ShowRowNumbers"" v=""False"" /&gt;_x000D_
  &lt;param n=""ShowInf'"</definedName>
    <definedName name="_AMO_ContentDefinition_73452249.5" hidden="1">"'oInSheet"" v=""False"" /&gt;_x000D_
  &lt;param n=""CredKey"" v=""X:\1350 - Risk Infrastructure - Comp data\Transparency exercises\2022\Data Process\SAS\TemplateData\dataset.sas7bdat"" /&gt;_x000D_
  &lt;param n=""ClassName"" v=""SAS.OfficeAddin.DataViewItem"" /&gt;_x000D_
  &lt;param '"</definedName>
    <definedName name="_AMO_ContentDefinition_73452249.6" hidden="1">"'n=""ServerName"" v="""" /&gt;_x000D_
  &lt;param n=""DataSource"" v=""&amp;lt;SasDataSource Version=&amp;quot;4.2&amp;quot; Type=&amp;quot;SAS.Servers.Dataset&amp;quot; FilterDS=&amp;quot;&amp;amp;lt;?xml version=&amp;amp;quot;1.0&amp;amp;quot; encoding=&amp;amp;quot;utf-16&amp;amp;quot;?&amp;amp;gt;&amp;amp;lt;Fi'"</definedName>
    <definedName name="_AMO_ContentDefinition_73452249.7" hidden="1">"'lterTree&amp;amp;gt;&amp;amp;lt;TreeRoot /&amp;amp;gt;&amp;amp;lt;/FilterTree&amp;amp;gt;&amp;quot; ColSelFlg=&amp;quot;0&amp;quot; DNA=&amp;quot;&amp;amp;lt;DNA&amp;amp;gt;&amp;amp;#xD;&amp;amp;#xA;  &amp;amp;lt;Type&amp;amp;gt;LocalFile&amp;amp;lt;/Type&amp;amp;gt;&amp;amp;#xD;&amp;amp;#xA;  &amp;amp;lt;Name&amp;amp;gt;dataset.sas7'"</definedName>
    <definedName name="_AMO_ContentDefinition_73452249.8" hidden="1">"'bdat&amp;amp;lt;/Name&amp;amp;gt;&amp;amp;#xD;&amp;amp;#xA;  &amp;amp;lt;Version&amp;amp;gt;1&amp;amp;lt;/Version&amp;amp;gt;&amp;amp;#xD;&amp;amp;#xA;  &amp;amp;lt;Assembly /&amp;amp;gt;&amp;amp;#xD;&amp;amp;#xA;  &amp;amp;lt;Factory /&amp;amp;gt;&amp;amp;#xD;&amp;amp;#xA;  &amp;amp;lt;ParentName&amp;amp;gt;TemplateData&amp;amp;lt;/'"</definedName>
    <definedName name="_AMO_ContentDefinition_73452249.9" hidden="1">"'ParentName&amp;amp;gt;&amp;amp;#xD;&amp;amp;#xA;  &amp;amp;lt;Delimiter&amp;amp;gt;\&amp;amp;lt;/Delimiter&amp;amp;gt;&amp;amp;#xD;&amp;amp;#xA;  &amp;amp;lt;FullPath&amp;amp;gt;X:\1350 - Risk Infrastructure - Comp data\Transparency exercises\2022\Data Process\SAS\TemplateData\dataset.sas7bdat&amp;'"</definedName>
    <definedName name="_AMO_ContentLocation_555888338__A1" hidden="1">"'Partitions:2'"</definedName>
    <definedName name="_AMO_ContentLocation_555888338__A1.0" hidden="1">"'&lt;ContentLocation path=""A1"" rsid=""555888338"" tag="""" fid=""0""&gt;_x000D_
  &lt;param n=""_NumRows"" v=""711639"" /&gt;_x000D_
  &lt;param n=""_NumCols"" v=""4"" /&gt;_x000D_
  &lt;param n=""SASDataState"" v=""none"" /&gt;_x000D_
  &lt;param n=""SASDataStart"" v=""1"" /&gt;_x000D_
  &lt;param n=""SASDat'"</definedName>
    <definedName name="_AMO_ContentLocation_555888338__A1.1" hidden="1">"'aEnd"" v=""711638"" /&gt;_x000D_
&lt;/ContentLocation&gt;'"</definedName>
    <definedName name="_AMO_ContentLocation_73452249__A1" hidden="1">"'Partitions:2'"</definedName>
    <definedName name="_AMO_ContentLocation_73452249__A1.0" hidden="1">"'&lt;ContentLocation path=""A1"" rsid=""73452249"" tag="""" fid=""0""&gt;_x000D_
  &lt;param n=""_NumRows"" v=""330123"" /&gt;_x000D_
  &lt;param n=""_NumCols"" v=""4"" /&gt;_x000D_
  &lt;param n=""SASDataState"" v=""none"" /&gt;_x000D_
  &lt;param n=""SASDataStart"" v=""1"" /&gt;_x000D_
  &lt;param n=""SASData'"</definedName>
    <definedName name="_AMO_ContentLocation_73452249__A1.1" hidden="1">"'End"" v=""330122"" /&gt;_x000D_
&lt;/ContentLocation&gt;'"</definedName>
    <definedName name="_AMO_RefreshMultipleList" hidden="1">"'&lt;Items /&gt;'"</definedName>
    <definedName name="_AMO_SingleObject_487092107__A1" hidden="1">#REF!</definedName>
    <definedName name="_AMO_SingleObject_555888338__A1" hidden="1">#REF!</definedName>
    <definedName name="_AMO_SingleObject_73452249__A1" hidden="1">#REF!</definedName>
    <definedName name="_AMO_XmlVersion" hidden="1">"'1'"</definedName>
    <definedName name="_xlnm._FilterDatabase" localSheetId="5" hidden="1">'P&amp;L'!$B$7:$E$50</definedName>
    <definedName name="_xlnm.Print_Area" localSheetId="6">Assets!$A$1:$AD$33</definedName>
    <definedName name="_xlnm.Print_Area" localSheetId="3">Capital!$B$1:$J$64</definedName>
    <definedName name="_xlnm.Print_Area" localSheetId="15">Collateral!$A$1:$V$29</definedName>
    <definedName name="_xlnm.Print_Area" localSheetId="10">'Credit Risk_IRB_a'!$A$1:$AA$268</definedName>
    <definedName name="_xlnm.Print_Area" localSheetId="9">'Credit Risk_STA_a'!$A$1:$S$316</definedName>
    <definedName name="_xlnm.Print_Area" localSheetId="13">'Forborne exposures'!$A$1:$Z$35</definedName>
    <definedName name="_xlnm.Print_Area" localSheetId="1">'Key metrics'!$A$1:$H$29</definedName>
    <definedName name="_xlnm.Print_Area" localSheetId="2">Leverage!$A$1:$I$16</definedName>
    <definedName name="_xlnm.Print_Area" localSheetId="7">Liabilities!$B$1:$I$53</definedName>
    <definedName name="_xlnm.Print_Area" localSheetId="8">'Market Risk'!$A$1:$X$32</definedName>
    <definedName name="_xlnm.Print_Area" localSheetId="14">NACE!$A$1:$Z$35</definedName>
    <definedName name="_xlnm.Print_Area" localSheetId="12">NPE!$A$1:$AL$39</definedName>
    <definedName name="_xlnm.Print_Area" localSheetId="5">'P&amp;L'!$B$1:$F$54</definedName>
    <definedName name="_xlnm.Print_Area" localSheetId="4">'RWA OV1'!$A$1:$G$34</definedName>
    <definedName name="_xlnm.Print_Area" localSheetId="11">Sovereign!$A$1:$AB$384</definedName>
    <definedName name="Count_IR_1">'Credit Risk_IRB_a'!$B$34</definedName>
    <definedName name="Count_IR_10">'Credit Risk_IRB_a'!$B$250</definedName>
    <definedName name="Count_IR_2">'Credit Risk_IRB_a'!$B$58</definedName>
    <definedName name="Count_IR_3">'Credit Risk_IRB_a'!$B$82</definedName>
    <definedName name="Count_IR_4">'Credit Risk_IRB_a'!$B$106</definedName>
    <definedName name="Count_IR_5">'Credit Risk_IRB_a'!$B$130</definedName>
    <definedName name="Count_IR_6">'Credit Risk_IRB_a'!$B$154</definedName>
    <definedName name="Count_IR_7">'Credit Risk_IRB_a'!$B$178</definedName>
    <definedName name="Count_IR_8">'Credit Risk_IRB_a'!$B$202</definedName>
    <definedName name="Count_IR_9">'Credit Risk_IRB_a'!$B$226</definedName>
    <definedName name="Count_ST_1">'Credit Risk_STA_a'!$B$39</definedName>
    <definedName name="Count_ST_10">'Credit Risk_STA_a'!$B$291</definedName>
    <definedName name="Count_ST_2">'Credit Risk_STA_a'!$B$67</definedName>
    <definedName name="Count_ST_3">'Credit Risk_STA_a'!$B$95</definedName>
    <definedName name="Count_ST_4">'Credit Risk_STA_a'!$B$123</definedName>
    <definedName name="Count_ST_5">'Credit Risk_STA_a'!$B$151</definedName>
    <definedName name="Count_ST_6">'Credit Risk_STA_a'!$B$179</definedName>
    <definedName name="Count_ST_7">'Credit Risk_STA_a'!$B$207</definedName>
    <definedName name="Count_ST_8">'Credit Risk_STA_a'!$B$235</definedName>
    <definedName name="Count_ST_9">'Credit Risk_STA_a'!$B$263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EIRange">Cover!$C$6</definedName>
    <definedName name="_xlnm.Print_Titles" localSheetId="15">Collateral!$A:$B,Collateral!$1:$4</definedName>
    <definedName name="_xlnm.Print_Titles" localSheetId="10">'Credit Risk_IRB_a'!$B:$C,'Credit Risk_IRB_a'!$1:$4</definedName>
    <definedName name="_xlnm.Print_Titles" localSheetId="9">'Credit Risk_STA_a'!$B:$C,'Credit Risk_STA_a'!$1:$4</definedName>
    <definedName name="_xlnm.Print_Titles" localSheetId="13">'Forborne exposures'!$B:$B</definedName>
    <definedName name="_xlnm.Print_Titles" localSheetId="7">Liabilities!$2:$5</definedName>
    <definedName name="_xlnm.Print_Titles" localSheetId="14">NACE!$A:$B,NACE!$1:$4</definedName>
    <definedName name="_xlnm.Print_Titles" localSheetId="12">NPE!$B:$B</definedName>
    <definedName name="_xlnm.Print_Titles" localSheetId="11">Sovereign!$A:$B,Sovereign!$1:$11</definedName>
    <definedName name="Z_1DB48480_6711_40FB_9C4F_EB173E700CA0_.wvu.PrintArea" localSheetId="6" hidden="1">Assets!#REF!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8" l="1"/>
  <c r="C4" i="17"/>
  <c r="C4" i="16"/>
  <c r="C4" i="15"/>
  <c r="T355" i="14"/>
  <c r="R355" i="14"/>
  <c r="C355" i="14"/>
  <c r="Z355" i="14"/>
  <c r="Y355" i="14"/>
  <c r="X355" i="14"/>
  <c r="W355" i="14"/>
  <c r="V355" i="14"/>
  <c r="U355" i="14"/>
  <c r="S355" i="14"/>
  <c r="Q355" i="14"/>
  <c r="P355" i="14"/>
  <c r="N355" i="14"/>
  <c r="M355" i="14"/>
  <c r="L355" i="14"/>
  <c r="K355" i="14"/>
  <c r="J355" i="14"/>
  <c r="I355" i="14"/>
  <c r="H355" i="14"/>
  <c r="G355" i="14"/>
  <c r="F355" i="14"/>
  <c r="E355" i="14"/>
  <c r="D355" i="14"/>
  <c r="V347" i="14"/>
  <c r="T347" i="14"/>
  <c r="S347" i="14"/>
  <c r="E347" i="14"/>
  <c r="C347" i="14"/>
  <c r="AA347" i="14"/>
  <c r="Z347" i="14"/>
  <c r="Y347" i="14"/>
  <c r="X347" i="14"/>
  <c r="W347" i="14"/>
  <c r="U347" i="14"/>
  <c r="R347" i="14"/>
  <c r="Q347" i="14"/>
  <c r="P347" i="14"/>
  <c r="N347" i="14"/>
  <c r="M347" i="14"/>
  <c r="L347" i="14"/>
  <c r="K347" i="14"/>
  <c r="J347" i="14"/>
  <c r="I347" i="14"/>
  <c r="H347" i="14"/>
  <c r="G347" i="14"/>
  <c r="F347" i="14"/>
  <c r="D347" i="14"/>
  <c r="X339" i="14"/>
  <c r="W339" i="14"/>
  <c r="V339" i="14"/>
  <c r="U339" i="14"/>
  <c r="T339" i="14"/>
  <c r="R339" i="14"/>
  <c r="Q339" i="14"/>
  <c r="G339" i="14"/>
  <c r="F339" i="14"/>
  <c r="E339" i="14"/>
  <c r="D339" i="14"/>
  <c r="C339" i="14"/>
  <c r="AA339" i="14"/>
  <c r="Z339" i="14"/>
  <c r="Y339" i="14"/>
  <c r="S339" i="14"/>
  <c r="P339" i="14"/>
  <c r="N339" i="14"/>
  <c r="M339" i="14"/>
  <c r="L339" i="14"/>
  <c r="K339" i="14"/>
  <c r="J339" i="14"/>
  <c r="I339" i="14"/>
  <c r="H339" i="14"/>
  <c r="R331" i="14"/>
  <c r="Z331" i="14"/>
  <c r="Y331" i="14"/>
  <c r="X331" i="14"/>
  <c r="W331" i="14"/>
  <c r="V331" i="14"/>
  <c r="U331" i="14"/>
  <c r="S331" i="14"/>
  <c r="K331" i="14"/>
  <c r="I331" i="14"/>
  <c r="H331" i="14"/>
  <c r="G331" i="14"/>
  <c r="F331" i="14"/>
  <c r="E331" i="14"/>
  <c r="D331" i="14"/>
  <c r="AA331" i="14"/>
  <c r="T331" i="14"/>
  <c r="Q331" i="14"/>
  <c r="P331" i="14"/>
  <c r="N331" i="14"/>
  <c r="M331" i="14"/>
  <c r="L331" i="14"/>
  <c r="J331" i="14"/>
  <c r="C331" i="14"/>
  <c r="Z323" i="14"/>
  <c r="X323" i="14"/>
  <c r="V323" i="14"/>
  <c r="T323" i="14"/>
  <c r="R323" i="14"/>
  <c r="K323" i="14"/>
  <c r="I323" i="14"/>
  <c r="G323" i="14"/>
  <c r="D323" i="14"/>
  <c r="W323" i="14"/>
  <c r="U323" i="14"/>
  <c r="F323" i="14"/>
  <c r="E323" i="14"/>
  <c r="AA323" i="14"/>
  <c r="Y323" i="14"/>
  <c r="S323" i="14"/>
  <c r="P323" i="14"/>
  <c r="N323" i="14"/>
  <c r="M323" i="14"/>
  <c r="L323" i="14"/>
  <c r="J323" i="14"/>
  <c r="H323" i="14"/>
  <c r="C323" i="14"/>
  <c r="X315" i="14"/>
  <c r="V315" i="14"/>
  <c r="T315" i="14"/>
  <c r="P315" i="14"/>
  <c r="M315" i="14"/>
  <c r="J315" i="14"/>
  <c r="R315" i="14"/>
  <c r="K315" i="14"/>
  <c r="D315" i="14"/>
  <c r="AA315" i="14"/>
  <c r="Z315" i="14"/>
  <c r="Y315" i="14"/>
  <c r="W315" i="14"/>
  <c r="Q315" i="14"/>
  <c r="N315" i="14"/>
  <c r="L315" i="14"/>
  <c r="I315" i="14"/>
  <c r="H315" i="14"/>
  <c r="G315" i="14"/>
  <c r="F315" i="14"/>
  <c r="E315" i="14"/>
  <c r="C315" i="14"/>
  <c r="Z307" i="14"/>
  <c r="T307" i="14"/>
  <c r="Q307" i="14"/>
  <c r="H307" i="14"/>
  <c r="S307" i="14"/>
  <c r="R307" i="14"/>
  <c r="P307" i="14"/>
  <c r="M307" i="14"/>
  <c r="C307" i="14"/>
  <c r="AA307" i="14"/>
  <c r="Y307" i="14"/>
  <c r="X307" i="14"/>
  <c r="V307" i="14"/>
  <c r="U307" i="14"/>
  <c r="N307" i="14"/>
  <c r="L307" i="14"/>
  <c r="K307" i="14"/>
  <c r="J307" i="14"/>
  <c r="I307" i="14"/>
  <c r="G307" i="14"/>
  <c r="F307" i="14"/>
  <c r="E307" i="14"/>
  <c r="D307" i="14"/>
  <c r="R299" i="14"/>
  <c r="N299" i="14"/>
  <c r="Q299" i="14"/>
  <c r="P299" i="14"/>
  <c r="M299" i="14"/>
  <c r="D299" i="14"/>
  <c r="AA299" i="14"/>
  <c r="Z299" i="14"/>
  <c r="Y299" i="14"/>
  <c r="X299" i="14"/>
  <c r="W299" i="14"/>
  <c r="V299" i="14"/>
  <c r="U299" i="14"/>
  <c r="T299" i="14"/>
  <c r="S299" i="14"/>
  <c r="L299" i="14"/>
  <c r="K299" i="14"/>
  <c r="J299" i="14"/>
  <c r="I299" i="14"/>
  <c r="H299" i="14"/>
  <c r="G299" i="14"/>
  <c r="F299" i="14"/>
  <c r="E299" i="14"/>
  <c r="C299" i="14"/>
  <c r="T291" i="14"/>
  <c r="R291" i="14"/>
  <c r="P291" i="14"/>
  <c r="M291" i="14"/>
  <c r="L291" i="14"/>
  <c r="N291" i="14"/>
  <c r="H291" i="14"/>
  <c r="C291" i="14"/>
  <c r="AA291" i="14"/>
  <c r="Z291" i="14"/>
  <c r="X291" i="14"/>
  <c r="W291" i="14"/>
  <c r="V291" i="14"/>
  <c r="U291" i="14"/>
  <c r="S291" i="14"/>
  <c r="Q291" i="14"/>
  <c r="K291" i="14"/>
  <c r="J291" i="14"/>
  <c r="I291" i="14"/>
  <c r="G291" i="14"/>
  <c r="F291" i="14"/>
  <c r="E291" i="14"/>
  <c r="D291" i="14"/>
  <c r="Y283" i="14"/>
  <c r="V283" i="14"/>
  <c r="N283" i="14"/>
  <c r="T283" i="14"/>
  <c r="L283" i="14"/>
  <c r="J283" i="14"/>
  <c r="H283" i="14"/>
  <c r="G283" i="14"/>
  <c r="E283" i="14"/>
  <c r="C283" i="14"/>
  <c r="Z283" i="14"/>
  <c r="X283" i="14"/>
  <c r="W283" i="14"/>
  <c r="U283" i="14"/>
  <c r="S283" i="14"/>
  <c r="R283" i="14"/>
  <c r="Q283" i="14"/>
  <c r="P283" i="14"/>
  <c r="M283" i="14"/>
  <c r="K283" i="14"/>
  <c r="I283" i="14"/>
  <c r="F283" i="14"/>
  <c r="D283" i="14"/>
  <c r="P275" i="14"/>
  <c r="Z275" i="14"/>
  <c r="Y275" i="14"/>
  <c r="X275" i="14"/>
  <c r="V275" i="14"/>
  <c r="S275" i="14"/>
  <c r="N275" i="14"/>
  <c r="L275" i="14"/>
  <c r="K275" i="14"/>
  <c r="I275" i="14"/>
  <c r="H275" i="14"/>
  <c r="G275" i="14"/>
  <c r="E275" i="14"/>
  <c r="AA275" i="14"/>
  <c r="W275" i="14"/>
  <c r="U275" i="14"/>
  <c r="T275" i="14"/>
  <c r="R275" i="14"/>
  <c r="Q275" i="14"/>
  <c r="M275" i="14"/>
  <c r="J275" i="14"/>
  <c r="F275" i="14"/>
  <c r="D275" i="14"/>
  <c r="C275" i="14"/>
  <c r="P267" i="14"/>
  <c r="AA267" i="14"/>
  <c r="Z267" i="14"/>
  <c r="X267" i="14"/>
  <c r="T267" i="14"/>
  <c r="N267" i="14"/>
  <c r="M267" i="14"/>
  <c r="L267" i="14"/>
  <c r="J267" i="14"/>
  <c r="I267" i="14"/>
  <c r="G267" i="14"/>
  <c r="C267" i="14"/>
  <c r="Y267" i="14"/>
  <c r="W267" i="14"/>
  <c r="V267" i="14"/>
  <c r="U267" i="14"/>
  <c r="S267" i="14"/>
  <c r="R267" i="14"/>
  <c r="K267" i="14"/>
  <c r="H267" i="14"/>
  <c r="F267" i="14"/>
  <c r="E267" i="14"/>
  <c r="D267" i="14"/>
  <c r="U259" i="14"/>
  <c r="L259" i="14"/>
  <c r="I259" i="14"/>
  <c r="Z259" i="14"/>
  <c r="P259" i="14"/>
  <c r="N259" i="14"/>
  <c r="M259" i="14"/>
  <c r="K259" i="14"/>
  <c r="AA259" i="14"/>
  <c r="Y259" i="14"/>
  <c r="X259" i="14"/>
  <c r="W259" i="14"/>
  <c r="V259" i="14"/>
  <c r="T259" i="14"/>
  <c r="R259" i="14"/>
  <c r="Q259" i="14"/>
  <c r="J259" i="14"/>
  <c r="H259" i="14"/>
  <c r="G259" i="14"/>
  <c r="F259" i="14"/>
  <c r="E259" i="14"/>
  <c r="D259" i="14"/>
  <c r="C259" i="14"/>
  <c r="M251" i="14"/>
  <c r="K251" i="14"/>
  <c r="J251" i="14"/>
  <c r="AA251" i="14"/>
  <c r="Z251" i="14"/>
  <c r="L251" i="14"/>
  <c r="I251" i="14"/>
  <c r="Y251" i="14"/>
  <c r="X251" i="14"/>
  <c r="W251" i="14"/>
  <c r="V251" i="14"/>
  <c r="U251" i="14"/>
  <c r="T251" i="14"/>
  <c r="S251" i="14"/>
  <c r="R251" i="14"/>
  <c r="Q251" i="14"/>
  <c r="P251" i="14"/>
  <c r="N251" i="14"/>
  <c r="H251" i="14"/>
  <c r="G251" i="14"/>
  <c r="F251" i="14"/>
  <c r="E251" i="14"/>
  <c r="D251" i="14"/>
  <c r="C251" i="14"/>
  <c r="AA243" i="14"/>
  <c r="Z243" i="14"/>
  <c r="X243" i="14"/>
  <c r="P243" i="14"/>
  <c r="M243" i="14"/>
  <c r="K243" i="14"/>
  <c r="I243" i="14"/>
  <c r="H243" i="14"/>
  <c r="Y243" i="14"/>
  <c r="J243" i="14"/>
  <c r="D243" i="14"/>
  <c r="W243" i="14"/>
  <c r="V243" i="14"/>
  <c r="T243" i="14"/>
  <c r="S243" i="14"/>
  <c r="R243" i="14"/>
  <c r="Q243" i="14"/>
  <c r="N243" i="14"/>
  <c r="L243" i="14"/>
  <c r="G243" i="14"/>
  <c r="F243" i="14"/>
  <c r="E243" i="14"/>
  <c r="C243" i="14"/>
  <c r="Z235" i="14"/>
  <c r="X235" i="14"/>
  <c r="T235" i="14"/>
  <c r="P235" i="14"/>
  <c r="N235" i="14"/>
  <c r="V235" i="14"/>
  <c r="R235" i="14"/>
  <c r="H235" i="14"/>
  <c r="F235" i="14"/>
  <c r="E235" i="14"/>
  <c r="C235" i="14"/>
  <c r="AA235" i="14"/>
  <c r="U235" i="14"/>
  <c r="S235" i="14"/>
  <c r="Q235" i="14"/>
  <c r="M235" i="14"/>
  <c r="L235" i="14"/>
  <c r="K235" i="14"/>
  <c r="J235" i="14"/>
  <c r="I235" i="14"/>
  <c r="G235" i="14"/>
  <c r="D235" i="14"/>
  <c r="X227" i="14"/>
  <c r="U227" i="14"/>
  <c r="R227" i="14"/>
  <c r="L227" i="14"/>
  <c r="W227" i="14"/>
  <c r="V227" i="14"/>
  <c r="T227" i="14"/>
  <c r="G227" i="14"/>
  <c r="F227" i="14"/>
  <c r="E227" i="14"/>
  <c r="D227" i="14"/>
  <c r="C227" i="14"/>
  <c r="Z227" i="14"/>
  <c r="Y227" i="14"/>
  <c r="S227" i="14"/>
  <c r="Q227" i="14"/>
  <c r="P227" i="14"/>
  <c r="N227" i="14"/>
  <c r="M227" i="14"/>
  <c r="K227" i="14"/>
  <c r="J227" i="14"/>
  <c r="I227" i="14"/>
  <c r="H227" i="14"/>
  <c r="W219" i="14"/>
  <c r="T219" i="14"/>
  <c r="Q219" i="14"/>
  <c r="V219" i="14"/>
  <c r="U219" i="14"/>
  <c r="S219" i="14"/>
  <c r="I219" i="14"/>
  <c r="F219" i="14"/>
  <c r="E219" i="14"/>
  <c r="D219" i="14"/>
  <c r="C219" i="14"/>
  <c r="AA219" i="14"/>
  <c r="Z219" i="14"/>
  <c r="Y219" i="14"/>
  <c r="X219" i="14"/>
  <c r="R219" i="14"/>
  <c r="P219" i="14"/>
  <c r="N219" i="14"/>
  <c r="M219" i="14"/>
  <c r="L219" i="14"/>
  <c r="K219" i="14"/>
  <c r="J219" i="14"/>
  <c r="H219" i="14"/>
  <c r="G219" i="14"/>
  <c r="AA211" i="14"/>
  <c r="X211" i="14"/>
  <c r="W211" i="14"/>
  <c r="V211" i="14"/>
  <c r="U211" i="14"/>
  <c r="T211" i="14"/>
  <c r="R211" i="14"/>
  <c r="Q211" i="14"/>
  <c r="J211" i="14"/>
  <c r="G211" i="14"/>
  <c r="F211" i="14"/>
  <c r="E211" i="14"/>
  <c r="D211" i="14"/>
  <c r="C211" i="14"/>
  <c r="Z211" i="14"/>
  <c r="Y211" i="14"/>
  <c r="S211" i="14"/>
  <c r="P211" i="14"/>
  <c r="N211" i="14"/>
  <c r="M211" i="14"/>
  <c r="L211" i="14"/>
  <c r="K211" i="14"/>
  <c r="I211" i="14"/>
  <c r="H211" i="14"/>
  <c r="R203" i="14"/>
  <c r="Z203" i="14"/>
  <c r="Y203" i="14"/>
  <c r="X203" i="14"/>
  <c r="W203" i="14"/>
  <c r="V203" i="14"/>
  <c r="U203" i="14"/>
  <c r="S203" i="14"/>
  <c r="K203" i="14"/>
  <c r="I203" i="14"/>
  <c r="H203" i="14"/>
  <c r="G203" i="14"/>
  <c r="F203" i="14"/>
  <c r="E203" i="14"/>
  <c r="D203" i="14"/>
  <c r="AA203" i="14"/>
  <c r="T203" i="14"/>
  <c r="Q203" i="14"/>
  <c r="P203" i="14"/>
  <c r="N203" i="14"/>
  <c r="M203" i="14"/>
  <c r="L203" i="14"/>
  <c r="J203" i="14"/>
  <c r="C203" i="14"/>
  <c r="Z195" i="14"/>
  <c r="X195" i="14"/>
  <c r="V195" i="14"/>
  <c r="U195" i="14"/>
  <c r="T195" i="14"/>
  <c r="R195" i="14"/>
  <c r="K195" i="14"/>
  <c r="I195" i="14"/>
  <c r="G195" i="14"/>
  <c r="D195" i="14"/>
  <c r="W195" i="14"/>
  <c r="F195" i="14"/>
  <c r="E195" i="14"/>
  <c r="AA195" i="14"/>
  <c r="Y195" i="14"/>
  <c r="S195" i="14"/>
  <c r="P195" i="14"/>
  <c r="N195" i="14"/>
  <c r="M195" i="14"/>
  <c r="L195" i="14"/>
  <c r="J195" i="14"/>
  <c r="H195" i="14"/>
  <c r="C195" i="14"/>
  <c r="X187" i="14"/>
  <c r="V187" i="14"/>
  <c r="T187" i="14"/>
  <c r="P187" i="14"/>
  <c r="M187" i="14"/>
  <c r="J187" i="14"/>
  <c r="R187" i="14"/>
  <c r="K187" i="14"/>
  <c r="D187" i="14"/>
  <c r="AA187" i="14"/>
  <c r="Z187" i="14"/>
  <c r="Y187" i="14"/>
  <c r="W187" i="14"/>
  <c r="Q187" i="14"/>
  <c r="N187" i="14"/>
  <c r="L187" i="14"/>
  <c r="I187" i="14"/>
  <c r="H187" i="14"/>
  <c r="G187" i="14"/>
  <c r="F187" i="14"/>
  <c r="E187" i="14"/>
  <c r="C187" i="14"/>
  <c r="Z179" i="14"/>
  <c r="T179" i="14"/>
  <c r="Q179" i="14"/>
  <c r="H179" i="14"/>
  <c r="S179" i="14"/>
  <c r="R179" i="14"/>
  <c r="P179" i="14"/>
  <c r="M179" i="14"/>
  <c r="C179" i="14"/>
  <c r="AA179" i="14"/>
  <c r="Y179" i="14"/>
  <c r="X179" i="14"/>
  <c r="V179" i="14"/>
  <c r="U179" i="14"/>
  <c r="N179" i="14"/>
  <c r="L179" i="14"/>
  <c r="K179" i="14"/>
  <c r="J179" i="14"/>
  <c r="I179" i="14"/>
  <c r="G179" i="14"/>
  <c r="F179" i="14"/>
  <c r="E179" i="14"/>
  <c r="D179" i="14"/>
  <c r="R171" i="14"/>
  <c r="N171" i="14"/>
  <c r="Q171" i="14"/>
  <c r="P171" i="14"/>
  <c r="M171" i="14"/>
  <c r="D171" i="14"/>
  <c r="AA171" i="14"/>
  <c r="Z171" i="14"/>
  <c r="Y171" i="14"/>
  <c r="X171" i="14"/>
  <c r="W171" i="14"/>
  <c r="V171" i="14"/>
  <c r="U171" i="14"/>
  <c r="T171" i="14"/>
  <c r="S171" i="14"/>
  <c r="L171" i="14"/>
  <c r="K171" i="14"/>
  <c r="J171" i="14"/>
  <c r="I171" i="14"/>
  <c r="H171" i="14"/>
  <c r="G171" i="14"/>
  <c r="F171" i="14"/>
  <c r="E171" i="14"/>
  <c r="C171" i="14"/>
  <c r="T163" i="14"/>
  <c r="R163" i="14"/>
  <c r="P163" i="14"/>
  <c r="M163" i="14"/>
  <c r="L163" i="14"/>
  <c r="N163" i="14"/>
  <c r="H163" i="14"/>
  <c r="C163" i="14"/>
  <c r="AA163" i="14"/>
  <c r="Z163" i="14"/>
  <c r="X163" i="14"/>
  <c r="W163" i="14"/>
  <c r="V163" i="14"/>
  <c r="U163" i="14"/>
  <c r="S163" i="14"/>
  <c r="Q163" i="14"/>
  <c r="K163" i="14"/>
  <c r="J163" i="14"/>
  <c r="I163" i="14"/>
  <c r="G163" i="14"/>
  <c r="F163" i="14"/>
  <c r="E163" i="14"/>
  <c r="D163" i="14"/>
  <c r="Y155" i="14"/>
  <c r="V155" i="14"/>
  <c r="Q155" i="14"/>
  <c r="N155" i="14"/>
  <c r="T155" i="14"/>
  <c r="L155" i="14"/>
  <c r="J155" i="14"/>
  <c r="H155" i="14"/>
  <c r="G155" i="14"/>
  <c r="E155" i="14"/>
  <c r="C155" i="14"/>
  <c r="Z155" i="14"/>
  <c r="X155" i="14"/>
  <c r="W155" i="14"/>
  <c r="U155" i="14"/>
  <c r="S155" i="14"/>
  <c r="R155" i="14"/>
  <c r="P155" i="14"/>
  <c r="M155" i="14"/>
  <c r="K155" i="14"/>
  <c r="I155" i="14"/>
  <c r="F155" i="14"/>
  <c r="D155" i="14"/>
  <c r="P147" i="14"/>
  <c r="Z147" i="14"/>
  <c r="Y147" i="14"/>
  <c r="X147" i="14"/>
  <c r="V147" i="14"/>
  <c r="S147" i="14"/>
  <c r="N147" i="14"/>
  <c r="L147" i="14"/>
  <c r="K147" i="14"/>
  <c r="I147" i="14"/>
  <c r="H147" i="14"/>
  <c r="G147" i="14"/>
  <c r="E147" i="14"/>
  <c r="AA147" i="14"/>
  <c r="W147" i="14"/>
  <c r="U147" i="14"/>
  <c r="T147" i="14"/>
  <c r="R147" i="14"/>
  <c r="Q147" i="14"/>
  <c r="M147" i="14"/>
  <c r="J147" i="14"/>
  <c r="F147" i="14"/>
  <c r="D147" i="14"/>
  <c r="C147" i="14"/>
  <c r="P139" i="14"/>
  <c r="AA139" i="14"/>
  <c r="Z139" i="14"/>
  <c r="X139" i="14"/>
  <c r="T139" i="14"/>
  <c r="N139" i="14"/>
  <c r="M139" i="14"/>
  <c r="L139" i="14"/>
  <c r="J139" i="14"/>
  <c r="I139" i="14"/>
  <c r="G139" i="14"/>
  <c r="C139" i="14"/>
  <c r="Y139" i="14"/>
  <c r="W139" i="14"/>
  <c r="V139" i="14"/>
  <c r="U139" i="14"/>
  <c r="S139" i="14"/>
  <c r="R139" i="14"/>
  <c r="K139" i="14"/>
  <c r="H139" i="14"/>
  <c r="F139" i="14"/>
  <c r="E139" i="14"/>
  <c r="D139" i="14"/>
  <c r="U131" i="14"/>
  <c r="L131" i="14"/>
  <c r="I131" i="14"/>
  <c r="Z131" i="14"/>
  <c r="P131" i="14"/>
  <c r="N131" i="14"/>
  <c r="M131" i="14"/>
  <c r="K131" i="14"/>
  <c r="AA131" i="14"/>
  <c r="Y131" i="14"/>
  <c r="X131" i="14"/>
  <c r="W131" i="14"/>
  <c r="V131" i="14"/>
  <c r="T131" i="14"/>
  <c r="R131" i="14"/>
  <c r="Q131" i="14"/>
  <c r="J131" i="14"/>
  <c r="H131" i="14"/>
  <c r="G131" i="14"/>
  <c r="F131" i="14"/>
  <c r="E131" i="14"/>
  <c r="D131" i="14"/>
  <c r="C131" i="14"/>
  <c r="M123" i="14"/>
  <c r="K123" i="14"/>
  <c r="J123" i="14"/>
  <c r="AA123" i="14"/>
  <c r="Z123" i="14"/>
  <c r="L123" i="14"/>
  <c r="I123" i="14"/>
  <c r="Y123" i="14"/>
  <c r="X123" i="14"/>
  <c r="W123" i="14"/>
  <c r="V123" i="14"/>
  <c r="U123" i="14"/>
  <c r="T123" i="14"/>
  <c r="S123" i="14"/>
  <c r="R123" i="14"/>
  <c r="Q123" i="14"/>
  <c r="P123" i="14"/>
  <c r="N123" i="14"/>
  <c r="H123" i="14"/>
  <c r="G123" i="14"/>
  <c r="F123" i="14"/>
  <c r="E123" i="14"/>
  <c r="D123" i="14"/>
  <c r="C123" i="14"/>
  <c r="AA115" i="14"/>
  <c r="Z115" i="14"/>
  <c r="X115" i="14"/>
  <c r="P115" i="14"/>
  <c r="M115" i="14"/>
  <c r="K115" i="14"/>
  <c r="I115" i="14"/>
  <c r="H115" i="14"/>
  <c r="Y115" i="14"/>
  <c r="J115" i="14"/>
  <c r="D115" i="14"/>
  <c r="W115" i="14"/>
  <c r="V115" i="14"/>
  <c r="T115" i="14"/>
  <c r="S115" i="14"/>
  <c r="R115" i="14"/>
  <c r="Q115" i="14"/>
  <c r="N115" i="14"/>
  <c r="L115" i="14"/>
  <c r="G115" i="14"/>
  <c r="F115" i="14"/>
  <c r="E115" i="14"/>
  <c r="C115" i="14"/>
  <c r="Z107" i="14"/>
  <c r="X107" i="14"/>
  <c r="T107" i="14"/>
  <c r="P107" i="14"/>
  <c r="N107" i="14"/>
  <c r="V107" i="14"/>
  <c r="R107" i="14"/>
  <c r="H107" i="14"/>
  <c r="F107" i="14"/>
  <c r="E107" i="14"/>
  <c r="C107" i="14"/>
  <c r="AA107" i="14"/>
  <c r="U107" i="14"/>
  <c r="S107" i="14"/>
  <c r="Q107" i="14"/>
  <c r="M107" i="14"/>
  <c r="L107" i="14"/>
  <c r="K107" i="14"/>
  <c r="J107" i="14"/>
  <c r="I107" i="14"/>
  <c r="G107" i="14"/>
  <c r="D107" i="14"/>
  <c r="X99" i="14"/>
  <c r="V99" i="14"/>
  <c r="U99" i="14"/>
  <c r="R99" i="14"/>
  <c r="L99" i="14"/>
  <c r="W99" i="14"/>
  <c r="T99" i="14"/>
  <c r="G99" i="14"/>
  <c r="F99" i="14"/>
  <c r="E99" i="14"/>
  <c r="D99" i="14"/>
  <c r="C99" i="14"/>
  <c r="Z99" i="14"/>
  <c r="Y99" i="14"/>
  <c r="S99" i="14"/>
  <c r="Q99" i="14"/>
  <c r="P99" i="14"/>
  <c r="N99" i="14"/>
  <c r="M99" i="14"/>
  <c r="K99" i="14"/>
  <c r="J99" i="14"/>
  <c r="I99" i="14"/>
  <c r="H99" i="14"/>
  <c r="Y91" i="14"/>
  <c r="W91" i="14"/>
  <c r="U91" i="14"/>
  <c r="T91" i="14"/>
  <c r="Q91" i="14"/>
  <c r="V91" i="14"/>
  <c r="S91" i="14"/>
  <c r="I91" i="14"/>
  <c r="F91" i="14"/>
  <c r="E91" i="14"/>
  <c r="D91" i="14"/>
  <c r="C91" i="14"/>
  <c r="AA91" i="14"/>
  <c r="Z91" i="14"/>
  <c r="X91" i="14"/>
  <c r="R91" i="14"/>
  <c r="P91" i="14"/>
  <c r="N91" i="14"/>
  <c r="M91" i="14"/>
  <c r="L91" i="14"/>
  <c r="K91" i="14"/>
  <c r="J91" i="14"/>
  <c r="H91" i="14"/>
  <c r="G91" i="14"/>
  <c r="AA83" i="14"/>
  <c r="X83" i="14"/>
  <c r="W83" i="14"/>
  <c r="V83" i="14"/>
  <c r="U83" i="14"/>
  <c r="T83" i="14"/>
  <c r="R83" i="14"/>
  <c r="Q83" i="14"/>
  <c r="J83" i="14"/>
  <c r="G83" i="14"/>
  <c r="F83" i="14"/>
  <c r="E83" i="14"/>
  <c r="D83" i="14"/>
  <c r="C83" i="14"/>
  <c r="Z83" i="14"/>
  <c r="Y83" i="14"/>
  <c r="S83" i="14"/>
  <c r="P83" i="14"/>
  <c r="N83" i="14"/>
  <c r="M83" i="14"/>
  <c r="L83" i="14"/>
  <c r="K83" i="14"/>
  <c r="I83" i="14"/>
  <c r="H83" i="14"/>
  <c r="R75" i="14"/>
  <c r="Z75" i="14"/>
  <c r="Y75" i="14"/>
  <c r="X75" i="14"/>
  <c r="W75" i="14"/>
  <c r="V75" i="14"/>
  <c r="U75" i="14"/>
  <c r="S75" i="14"/>
  <c r="K75" i="14"/>
  <c r="I75" i="14"/>
  <c r="H75" i="14"/>
  <c r="G75" i="14"/>
  <c r="F75" i="14"/>
  <c r="E75" i="14"/>
  <c r="D75" i="14"/>
  <c r="AA75" i="14"/>
  <c r="T75" i="14"/>
  <c r="Q75" i="14"/>
  <c r="P75" i="14"/>
  <c r="N75" i="14"/>
  <c r="M75" i="14"/>
  <c r="L75" i="14"/>
  <c r="J75" i="14"/>
  <c r="C75" i="14"/>
  <c r="Z67" i="14"/>
  <c r="X67" i="14"/>
  <c r="V67" i="14"/>
  <c r="U67" i="14"/>
  <c r="T67" i="14"/>
  <c r="R67" i="14"/>
  <c r="K67" i="14"/>
  <c r="I67" i="14"/>
  <c r="G67" i="14"/>
  <c r="E67" i="14"/>
  <c r="D67" i="14"/>
  <c r="W67" i="14"/>
  <c r="F67" i="14"/>
  <c r="AA67" i="14"/>
  <c r="Y67" i="14"/>
  <c r="S67" i="14"/>
  <c r="P67" i="14"/>
  <c r="N67" i="14"/>
  <c r="M67" i="14"/>
  <c r="L67" i="14"/>
  <c r="J67" i="14"/>
  <c r="H67" i="14"/>
  <c r="C67" i="14"/>
  <c r="X59" i="14"/>
  <c r="V59" i="14"/>
  <c r="T59" i="14"/>
  <c r="P59" i="14"/>
  <c r="M59" i="14"/>
  <c r="J59" i="14"/>
  <c r="R59" i="14"/>
  <c r="K59" i="14"/>
  <c r="D59" i="14"/>
  <c r="AA59" i="14"/>
  <c r="Z59" i="14"/>
  <c r="Y59" i="14"/>
  <c r="W59" i="14"/>
  <c r="Q59" i="14"/>
  <c r="N59" i="14"/>
  <c r="L59" i="14"/>
  <c r="I59" i="14"/>
  <c r="H59" i="14"/>
  <c r="G59" i="14"/>
  <c r="F59" i="14"/>
  <c r="E59" i="14"/>
  <c r="C59" i="14"/>
  <c r="Z51" i="14"/>
  <c r="T51" i="14"/>
  <c r="R51" i="14"/>
  <c r="Q51" i="14"/>
  <c r="H51" i="14"/>
  <c r="S51" i="14"/>
  <c r="P51" i="14"/>
  <c r="M51" i="14"/>
  <c r="C51" i="14"/>
  <c r="AA51" i="14"/>
  <c r="Y51" i="14"/>
  <c r="X51" i="14"/>
  <c r="V51" i="14"/>
  <c r="U51" i="14"/>
  <c r="N51" i="14"/>
  <c r="L51" i="14"/>
  <c r="K51" i="14"/>
  <c r="J51" i="14"/>
  <c r="I51" i="14"/>
  <c r="G51" i="14"/>
  <c r="F51" i="14"/>
  <c r="E51" i="14"/>
  <c r="D51" i="14"/>
  <c r="V43" i="14"/>
  <c r="T43" i="14"/>
  <c r="R43" i="14"/>
  <c r="P43" i="14"/>
  <c r="N43" i="14"/>
  <c r="Q43" i="14"/>
  <c r="M43" i="14"/>
  <c r="D43" i="14"/>
  <c r="AA43" i="14"/>
  <c r="Z43" i="14"/>
  <c r="Y43" i="14"/>
  <c r="X43" i="14"/>
  <c r="W43" i="14"/>
  <c r="U43" i="14"/>
  <c r="S43" i="14"/>
  <c r="L43" i="14"/>
  <c r="K43" i="14"/>
  <c r="J43" i="14"/>
  <c r="I43" i="14"/>
  <c r="H43" i="14"/>
  <c r="G43" i="14"/>
  <c r="F43" i="14"/>
  <c r="E43" i="14"/>
  <c r="C43" i="14"/>
  <c r="T35" i="14"/>
  <c r="R35" i="14"/>
  <c r="P35" i="14"/>
  <c r="M35" i="14"/>
  <c r="L35" i="14"/>
  <c r="N35" i="14"/>
  <c r="H35" i="14"/>
  <c r="C35" i="14"/>
  <c r="AA35" i="14"/>
  <c r="Z35" i="14"/>
  <c r="X35" i="14"/>
  <c r="W35" i="14"/>
  <c r="V35" i="14"/>
  <c r="U35" i="14"/>
  <c r="S35" i="14"/>
  <c r="Q35" i="14"/>
  <c r="K35" i="14"/>
  <c r="J35" i="14"/>
  <c r="I35" i="14"/>
  <c r="G35" i="14"/>
  <c r="F35" i="14"/>
  <c r="E35" i="14"/>
  <c r="D35" i="14"/>
  <c r="Y27" i="14"/>
  <c r="V27" i="14"/>
  <c r="S27" i="14"/>
  <c r="Q27" i="14"/>
  <c r="N27" i="14"/>
  <c r="L27" i="14"/>
  <c r="T27" i="14"/>
  <c r="J27" i="14"/>
  <c r="H27" i="14"/>
  <c r="G27" i="14"/>
  <c r="E27" i="14"/>
  <c r="C27" i="14"/>
  <c r="Z27" i="14"/>
  <c r="W27" i="14"/>
  <c r="U27" i="14"/>
  <c r="R27" i="14"/>
  <c r="P27" i="14"/>
  <c r="M27" i="14"/>
  <c r="K27" i="14"/>
  <c r="I27" i="14"/>
  <c r="F27" i="14"/>
  <c r="D27" i="14"/>
  <c r="P19" i="14"/>
  <c r="V19" i="14"/>
  <c r="E19" i="14"/>
  <c r="W19" i="14"/>
  <c r="U19" i="14"/>
  <c r="T19" i="14"/>
  <c r="S363" i="14"/>
  <c r="Q19" i="14"/>
  <c r="N363" i="14"/>
  <c r="M19" i="14"/>
  <c r="K363" i="14"/>
  <c r="J19" i="14"/>
  <c r="F19" i="14"/>
  <c r="D19" i="14"/>
  <c r="C19" i="14"/>
  <c r="C4" i="14"/>
  <c r="P246" i="12"/>
  <c r="P222" i="12"/>
  <c r="P198" i="12"/>
  <c r="P174" i="12"/>
  <c r="P126" i="12"/>
  <c r="P102" i="12"/>
  <c r="P78" i="12"/>
  <c r="P54" i="12"/>
  <c r="P30" i="12"/>
  <c r="V20" i="12"/>
  <c r="V15" i="12" s="1"/>
  <c r="S20" i="12"/>
  <c r="P20" i="12"/>
  <c r="O20" i="12"/>
  <c r="M20" i="12"/>
  <c r="F20" i="12"/>
  <c r="D20" i="12"/>
  <c r="AA20" i="12"/>
  <c r="Y20" i="12"/>
  <c r="X20" i="12"/>
  <c r="U20" i="12"/>
  <c r="R20" i="12"/>
  <c r="L20" i="12"/>
  <c r="J20" i="12"/>
  <c r="I20" i="12"/>
  <c r="G20" i="12"/>
  <c r="O16" i="12"/>
  <c r="O15" i="12" s="1"/>
  <c r="J16" i="12"/>
  <c r="J15" i="12" s="1"/>
  <c r="Y16" i="12"/>
  <c r="X16" i="12"/>
  <c r="X15" i="12" s="1"/>
  <c r="U16" i="12"/>
  <c r="S16" i="12"/>
  <c r="R16" i="12"/>
  <c r="P16" i="12"/>
  <c r="I16" i="12"/>
  <c r="I15" i="12" s="1"/>
  <c r="G16" i="12"/>
  <c r="G15" i="12" s="1"/>
  <c r="D16" i="12"/>
  <c r="D15" i="12" s="1"/>
  <c r="AA16" i="12"/>
  <c r="V16" i="12"/>
  <c r="M16" i="12"/>
  <c r="L16" i="12"/>
  <c r="F16" i="12"/>
  <c r="R15" i="12"/>
  <c r="P6" i="12"/>
  <c r="C4" i="12"/>
  <c r="L287" i="10"/>
  <c r="L259" i="10"/>
  <c r="L231" i="10"/>
  <c r="L203" i="10"/>
  <c r="L175" i="10"/>
  <c r="L147" i="10"/>
  <c r="L119" i="10"/>
  <c r="L91" i="10"/>
  <c r="L63" i="10"/>
  <c r="L35" i="10"/>
  <c r="M30" i="10"/>
  <c r="R30" i="10"/>
  <c r="Q30" i="10"/>
  <c r="N30" i="10"/>
  <c r="P30" i="10"/>
  <c r="L30" i="10"/>
  <c r="I30" i="10"/>
  <c r="H30" i="10"/>
  <c r="F30" i="10"/>
  <c r="E30" i="10"/>
  <c r="D30" i="10"/>
  <c r="L6" i="10"/>
  <c r="C4" i="10"/>
  <c r="D29" i="9"/>
  <c r="C29" i="9"/>
  <c r="D19" i="9"/>
  <c r="C19" i="9"/>
  <c r="C5" i="9"/>
  <c r="C5" i="8"/>
  <c r="D5" i="7"/>
  <c r="B4" i="6"/>
  <c r="C28" i="5"/>
  <c r="F28" i="5"/>
  <c r="E28" i="5"/>
  <c r="D28" i="5"/>
  <c r="B4" i="5"/>
  <c r="F16" i="2"/>
  <c r="E16" i="2"/>
  <c r="C15" i="2"/>
  <c r="H43" i="4"/>
  <c r="G43" i="4"/>
  <c r="F43" i="4"/>
  <c r="E43" i="4"/>
  <c r="F37" i="4"/>
  <c r="H37" i="4"/>
  <c r="G37" i="4"/>
  <c r="E37" i="4"/>
  <c r="F33" i="4"/>
  <c r="H33" i="4"/>
  <c r="G33" i="4"/>
  <c r="G8" i="4" s="1"/>
  <c r="E33" i="4"/>
  <c r="F8" i="4"/>
  <c r="H8" i="4"/>
  <c r="E8" i="4"/>
  <c r="D4" i="4"/>
  <c r="G12" i="3"/>
  <c r="F25" i="2"/>
  <c r="D25" i="2"/>
  <c r="F12" i="3"/>
  <c r="E12" i="3"/>
  <c r="D12" i="3"/>
  <c r="G11" i="3"/>
  <c r="F26" i="2" s="1"/>
  <c r="F11" i="3"/>
  <c r="E26" i="2" s="1"/>
  <c r="E11" i="3"/>
  <c r="D26" i="2" s="1"/>
  <c r="D11" i="3"/>
  <c r="C26" i="2" s="1"/>
  <c r="C4" i="3"/>
  <c r="E25" i="2"/>
  <c r="C25" i="2"/>
  <c r="D16" i="2"/>
  <c r="C16" i="2"/>
  <c r="D15" i="2"/>
  <c r="B4" i="2"/>
  <c r="D8" i="1"/>
  <c r="Y15" i="12" l="1"/>
  <c r="P15" i="12"/>
  <c r="F15" i="12"/>
  <c r="U15" i="12"/>
  <c r="F9" i="2"/>
  <c r="F19" i="2" s="1"/>
  <c r="H52" i="4"/>
  <c r="H53" i="4" s="1"/>
  <c r="H49" i="4"/>
  <c r="F18" i="2" s="1"/>
  <c r="H42" i="4"/>
  <c r="F8" i="2"/>
  <c r="G42" i="4"/>
  <c r="G49" i="4"/>
  <c r="E18" i="2" s="1"/>
  <c r="G52" i="4"/>
  <c r="G53" i="4" s="1"/>
  <c r="E9" i="2"/>
  <c r="E19" i="2" s="1"/>
  <c r="E8" i="2"/>
  <c r="F42" i="4"/>
  <c r="D8" i="2"/>
  <c r="F49" i="4"/>
  <c r="D18" i="2" s="1"/>
  <c r="F52" i="4"/>
  <c r="F53" i="4" s="1"/>
  <c r="D9" i="2"/>
  <c r="D19" i="2" s="1"/>
  <c r="E42" i="4"/>
  <c r="C8" i="2"/>
  <c r="E49" i="4"/>
  <c r="C18" i="2" s="1"/>
  <c r="E52" i="4"/>
  <c r="E53" i="4" s="1"/>
  <c r="C9" i="2"/>
  <c r="C19" i="2" s="1"/>
  <c r="AA15" i="12"/>
  <c r="S15" i="12"/>
  <c r="J30" i="10"/>
  <c r="E15" i="2"/>
  <c r="F15" i="2"/>
  <c r="M15" i="12"/>
  <c r="M26" i="12" s="1"/>
  <c r="G26" i="12"/>
  <c r="H363" i="14"/>
  <c r="Y363" i="14"/>
  <c r="Y26" i="12"/>
  <c r="AA363" i="14"/>
  <c r="S26" i="12"/>
  <c r="L363" i="14"/>
  <c r="G363" i="14"/>
  <c r="X363" i="14"/>
  <c r="G19" i="14"/>
  <c r="X19" i="14"/>
  <c r="X27" i="14"/>
  <c r="Q139" i="14"/>
  <c r="Q267" i="14"/>
  <c r="H19" i="14"/>
  <c r="Y19" i="14"/>
  <c r="J363" i="14"/>
  <c r="R363" i="14"/>
  <c r="I363" i="14"/>
  <c r="Z363" i="14"/>
  <c r="I19" i="14"/>
  <c r="Z19" i="14"/>
  <c r="AA19" i="14"/>
  <c r="W51" i="14"/>
  <c r="AA99" i="14"/>
  <c r="S131" i="14"/>
  <c r="W179" i="14"/>
  <c r="AA227" i="14"/>
  <c r="S259" i="14"/>
  <c r="W307" i="14"/>
  <c r="AA355" i="14"/>
  <c r="K19" i="14"/>
  <c r="M363" i="14"/>
  <c r="L19" i="14"/>
  <c r="L15" i="12"/>
  <c r="N19" i="14"/>
  <c r="Q363" i="14"/>
  <c r="T363" i="14"/>
  <c r="Y35" i="14"/>
  <c r="Q67" i="14"/>
  <c r="U115" i="14"/>
  <c r="Y163" i="14"/>
  <c r="Q195" i="14"/>
  <c r="U243" i="14"/>
  <c r="Y291" i="14"/>
  <c r="Q323" i="14"/>
  <c r="U363" i="14"/>
  <c r="R19" i="14"/>
  <c r="C363" i="14"/>
  <c r="V363" i="14"/>
  <c r="S19" i="14"/>
  <c r="D363" i="14"/>
  <c r="W363" i="14"/>
  <c r="AA27" i="14"/>
  <c r="AA155" i="14"/>
  <c r="AA283" i="14"/>
  <c r="E363" i="14"/>
  <c r="S59" i="14"/>
  <c r="W107" i="14"/>
  <c r="S187" i="14"/>
  <c r="W235" i="14"/>
  <c r="S315" i="14"/>
  <c r="F363" i="14"/>
  <c r="U59" i="14"/>
  <c r="Y107" i="14"/>
  <c r="U187" i="14"/>
  <c r="Y235" i="14"/>
  <c r="U315" i="14"/>
  <c r="E50" i="4" l="1"/>
  <c r="C20" i="2" s="1"/>
  <c r="C11" i="2"/>
  <c r="C21" i="2" s="1"/>
  <c r="C10" i="2"/>
  <c r="E7" i="4"/>
  <c r="F50" i="4"/>
  <c r="D20" i="2" s="1"/>
  <c r="D11" i="2"/>
  <c r="D21" i="2" s="1"/>
  <c r="D10" i="2"/>
  <c r="F7" i="4"/>
  <c r="G50" i="4"/>
  <c r="E20" i="2" s="1"/>
  <c r="E11" i="2"/>
  <c r="E21" i="2" s="1"/>
  <c r="E10" i="2"/>
  <c r="G7" i="4"/>
  <c r="H50" i="4"/>
  <c r="F20" i="2" s="1"/>
  <c r="F11" i="2"/>
  <c r="F21" i="2" s="1"/>
  <c r="F10" i="2"/>
  <c r="H7" i="4"/>
  <c r="P363" i="14"/>
  <c r="F51" i="4" l="1"/>
  <c r="D22" i="2" s="1"/>
  <c r="D13" i="2"/>
  <c r="D23" i="2" s="1"/>
  <c r="D12" i="2"/>
  <c r="F13" i="2"/>
  <c r="F23" i="2" s="1"/>
  <c r="F12" i="2"/>
  <c r="H51" i="4"/>
  <c r="F22" i="2" s="1"/>
  <c r="C12" i="2"/>
  <c r="C13" i="2"/>
  <c r="C23" i="2" s="1"/>
  <c r="E51" i="4"/>
  <c r="C22" i="2" s="1"/>
  <c r="E12" i="2"/>
  <c r="G51" i="4"/>
  <c r="E22" i="2" s="1"/>
  <c r="E13" i="2"/>
  <c r="E23" i="2" s="1"/>
</calcChain>
</file>

<file path=xl/sharedStrings.xml><?xml version="1.0" encoding="utf-8"?>
<sst xmlns="http://schemas.openxmlformats.org/spreadsheetml/2006/main" count="2386" uniqueCount="701">
  <si>
    <t>SAS refreshed on:</t>
  </si>
  <si>
    <t>2022 EU-wide Transparency Exercise</t>
  </si>
  <si>
    <t>Master refreshed on:</t>
  </si>
  <si>
    <t>templates populated on:</t>
  </si>
  <si>
    <t xml:space="preserve">Bank Name </t>
  </si>
  <si>
    <t>Intesa Sanpaolo S.p.A.</t>
  </si>
  <si>
    <t>LEI Code</t>
  </si>
  <si>
    <t>2W8N8UU78PMDQKZENC08</t>
  </si>
  <si>
    <t>Country Code</t>
  </si>
  <si>
    <t>IT</t>
  </si>
  <si>
    <t>Key Metrics</t>
  </si>
  <si>
    <t>(mln EUR,  %)</t>
  </si>
  <si>
    <t>As of 30/09/2021</t>
  </si>
  <si>
    <t>As of 31/12/2021</t>
  </si>
  <si>
    <t>As of 31/03/2022</t>
  </si>
  <si>
    <t>As of 30/06/2022</t>
  </si>
  <si>
    <t>COREP CODE</t>
  </si>
  <si>
    <t>REGULATION</t>
  </si>
  <si>
    <t>Available capital (amounts)</t>
  </si>
  <si>
    <t>Common Equity Tier 1 (CET1) capital - transitional period</t>
  </si>
  <si>
    <t xml:space="preserve">C 01.00 (r0020,c0010) </t>
  </si>
  <si>
    <t>Article 50 of CRR</t>
  </si>
  <si>
    <t>Common Equity Tier 1 (CET1) capital - transitional period -  as if IFRS 9 or analogous ECLs transitional arrangements had not been applied</t>
  </si>
  <si>
    <t xml:space="preserve">C 01.00 (r0020,c0010) 
 - C 05.01 (r0440,c0010) </t>
  </si>
  <si>
    <t>Tier 1 capital  - transitional period</t>
  </si>
  <si>
    <t xml:space="preserve">C 01.00 (r0015,c0010) </t>
  </si>
  <si>
    <t>Article 25 of CRR</t>
  </si>
  <si>
    <t>Tier 1 capital as if IFRS 9 or analogous ECLs transitional arrangements had not been applied - transitional definition</t>
  </si>
  <si>
    <t xml:space="preserve">C 01.00 (r0015,c0010) 
 - C 05.01 (r0440,c0010)  - C 05.01 (r0440,c0020) </t>
  </si>
  <si>
    <t>Total capital  - transitional period</t>
  </si>
  <si>
    <t xml:space="preserve">C 01.00 (r0010,c0010) </t>
  </si>
  <si>
    <t>Articles 4(118) and 72 of CRR</t>
  </si>
  <si>
    <t>Total capital - transitional period - as if IFRS 9 or analogous ECLs transitional arrangements had not been applied</t>
  </si>
  <si>
    <t xml:space="preserve">C 01.00 (r0010,c0010)  - C 05.01 (r0440,c0010) 
- C 05.01 (r0440,c0020) - C 05.01 (r0440,c0030) </t>
  </si>
  <si>
    <t>Risk exposure amounts</t>
  </si>
  <si>
    <t>Total risk exposure amount</t>
  </si>
  <si>
    <t xml:space="preserve">C 02.00 (r0010,c0010) </t>
  </si>
  <si>
    <t>Articles 92(3), 95, 96 and 98 of CRR</t>
  </si>
  <si>
    <t>Total risk exposure amount as if IFRS 9 or analogous ECLs transitional arrangements had not been applied</t>
  </si>
  <si>
    <t xml:space="preserve">C 02.00 (r0010,c0010) 
  - C 05.01 (r0440,c0040) </t>
  </si>
  <si>
    <t xml:space="preserve"> Capital ratios </t>
  </si>
  <si>
    <t>Common Equity Tier 1 (as a percentage of risk exposure amount) - transitional definition</t>
  </si>
  <si>
    <t>CA3 {1}</t>
  </si>
  <si>
    <t>-</t>
  </si>
  <si>
    <t>Common Equity Tier 1 (as a percentage of risk exposure amount) - transitional definition - as if IFRS 9 or analogous ECLs transitional arrangements had not been applied</t>
  </si>
  <si>
    <t>(C 01.00 (r0020,c0010)  - C 05.01 (r0440,c0010) )/
(C 02.00 (r0010,c0010)  - C 05.01 (r0440,c0040) )</t>
  </si>
  <si>
    <t>Tier 1 (as a percentage of risk exposure amount) - transitional definition</t>
  </si>
  <si>
    <t>CA3 {3}</t>
  </si>
  <si>
    <t>Tier 1 (as a percentage of risk exposure amount) as if IFRS 9 or analogous ECLs transitional arrangements had not been applied</t>
  </si>
  <si>
    <t>(C 01.00 (r0015,c0010)  - C 05.01 (r0440,c0010)  - 
C 05.01 (r0440,c0020) ) / (C 02.00 (r0010,c0010)  - C 05.01 (r0440,c0040) )</t>
  </si>
  <si>
    <t>Total capital (as a percentage of risk exposure amount) - transitional definition</t>
  </si>
  <si>
    <t>CA3 {5}</t>
  </si>
  <si>
    <t>Total capital (as a percentage of risk exposure amount) as if IFRS 9 or analogous ECLs transitional arrangements had not been applied</t>
  </si>
  <si>
    <t>(C 01.00 (r0010,c0010)  - C 05.01 (r0440,c0010) 
- C 05.01 (r0440,c0020) - C 05.01 (r0440,c0030) /
(C 02.00 (r0010,c0010)   - C 05.01 (r0440,c0040) )</t>
  </si>
  <si>
    <t xml:space="preserve"> Leverage ratios</t>
  </si>
  <si>
    <t>Leverage ratio total exposure measure - using a transitional definition of Tier 1 capital</t>
  </si>
  <si>
    <t xml:space="preserve">C 47.00 (r0300,c0010) </t>
  </si>
  <si>
    <t>Article 429 of the CRR; Delegated Regulation (EU) 2015/62 of 10 October 2014 amending CRR</t>
  </si>
  <si>
    <t>Leverage ratio - using a transitional definition of Tier 1 capital</t>
  </si>
  <si>
    <t xml:space="preserve">C 47.00 (r0340,c0010) </t>
  </si>
  <si>
    <t>Leverage ratio</t>
  </si>
  <si>
    <t>A.1</t>
  </si>
  <si>
    <t>Tier 1 capital - transitional definition</t>
  </si>
  <si>
    <t xml:space="preserve">C 47.00 (r0320,c0010) </t>
  </si>
  <si>
    <t>A.2</t>
  </si>
  <si>
    <t>Tier 1 capital - fully phased-in definition</t>
  </si>
  <si>
    <t xml:space="preserve">C 47.00 (r0310,c0010) </t>
  </si>
  <si>
    <t>B.1</t>
  </si>
  <si>
    <t>Total leverage ratio exposures - using a transitional definition of Tier 1 capital</t>
  </si>
  <si>
    <t>B.2</t>
  </si>
  <si>
    <t>Total leverage ratio exposures - using a fully phased-in definition of Tier 1 capital</t>
  </si>
  <si>
    <t xml:space="preserve">C 47.00 (r0290,c0010) </t>
  </si>
  <si>
    <t>C.1</t>
  </si>
  <si>
    <t>[A.1]/[B.1]</t>
  </si>
  <si>
    <t>C.2</t>
  </si>
  <si>
    <t>Leverage ratio - using a fully phased-in definition of Tier 1 capital</t>
  </si>
  <si>
    <t>[A.2]/[B.2]</t>
  </si>
  <si>
    <t xml:space="preserve"> </t>
  </si>
  <si>
    <t>Capital</t>
  </si>
  <si>
    <t xml:space="preserve">OWN FUNDS
Transitional period
</t>
  </si>
  <si>
    <t>A</t>
  </si>
  <si>
    <t>OWN FUNDS</t>
  </si>
  <si>
    <t>COMMON EQUITY TIER 1 CAPITAL (net of deductions and after applying transitional adjustments)</t>
  </si>
  <si>
    <t>A.1.1</t>
  </si>
  <si>
    <t>Capital instruments eligible as CET1 Capital (including share premium and net own capital instruments)</t>
  </si>
  <si>
    <t xml:space="preserve">C 01.00 (r0030,c0010) </t>
  </si>
  <si>
    <t>Articles 26(1) points (a) and (b), 27 to 29, 36(1) point (f) and 42 of CRR</t>
  </si>
  <si>
    <t>A.1.2</t>
  </si>
  <si>
    <t>Retained earnings</t>
  </si>
  <si>
    <t xml:space="preserve">C 01.00 (r0130,c0010) </t>
  </si>
  <si>
    <t>Articles 26(1) point (c), 26(2) and 36 (1) points (a) and (l) of CRR</t>
  </si>
  <si>
    <t>A.1.3</t>
  </si>
  <si>
    <t>Accumulated other comprehensive income</t>
  </si>
  <si>
    <t xml:space="preserve">C 01.00 (r0180,c0010) </t>
  </si>
  <si>
    <t>Articles 4(100), 26(1) point (d) and  36 (1) point (l) of CRR</t>
  </si>
  <si>
    <t>A.1.4</t>
  </si>
  <si>
    <t>Other Reserves</t>
  </si>
  <si>
    <t xml:space="preserve">C 01.00 (r0200,c0010) </t>
  </si>
  <si>
    <t>Articles 4(117) and 26(1) point (e) of CRR</t>
  </si>
  <si>
    <t>A.1.5</t>
  </si>
  <si>
    <t>Funds for general banking risk</t>
  </si>
  <si>
    <t xml:space="preserve">C 01.00 (r0210,c0010) </t>
  </si>
  <si>
    <t xml:space="preserve">Articles 4(112), 26(1) point (f) and  36 (1) point (l) of CRR </t>
  </si>
  <si>
    <t>A.1.6</t>
  </si>
  <si>
    <t>Minority interest given recognition in CET1 capital</t>
  </si>
  <si>
    <t xml:space="preserve">C 01.00 (r0230,c0010) </t>
  </si>
  <si>
    <t>Article 84 of CRR</t>
  </si>
  <si>
    <t>A.1.7</t>
  </si>
  <si>
    <t>Adjustments to CET1 due to prudential filters</t>
  </si>
  <si>
    <t xml:space="preserve">C 01.00 (r0250,c0010) </t>
  </si>
  <si>
    <t>Articles 32 to 35 of and  36 (1) point (l) of CRR</t>
  </si>
  <si>
    <t>A.1.8</t>
  </si>
  <si>
    <t xml:space="preserve">(-) Intangible assets (including Goodwill) </t>
  </si>
  <si>
    <t xml:space="preserve">C 01.00 (r0300,c0010) + C 01.00 (r0340,c0010) </t>
  </si>
  <si>
    <t>Articles 4(113), 36(1) point (b) and 37 of CRR. Articles 4(115), 36(1) point (b) and 37 point (a) of CCR</t>
  </si>
  <si>
    <t>A.1.9</t>
  </si>
  <si>
    <t xml:space="preserve">(-) DTAs that rely on future profitability and do not arise from temporary differences net of associated DTLs </t>
  </si>
  <si>
    <t xml:space="preserve">C 01.00 (r0370,c0010) </t>
  </si>
  <si>
    <t>Articles 36(1) point (c) and 38 of CRR</t>
  </si>
  <si>
    <t>A.1.10</t>
  </si>
  <si>
    <t>(-) IRB shortfall of credit risk adjustments to expected losses</t>
  </si>
  <si>
    <t xml:space="preserve">C 01.00 (r0380,c0010) </t>
  </si>
  <si>
    <t>Articles 36(1) point (d), 40 and 159 of CRR</t>
  </si>
  <si>
    <t>A.1.11</t>
  </si>
  <si>
    <t>(-) Defined benefit pension fund assets</t>
  </si>
  <si>
    <t xml:space="preserve">C 01.00 (r0390,c0010) </t>
  </si>
  <si>
    <t>Articles 4(109), 36(1) point (e) and 41 of CRR</t>
  </si>
  <si>
    <t>A.1.12</t>
  </si>
  <si>
    <t>(-) Reciprocal cross holdings in CET1 Capital</t>
  </si>
  <si>
    <t xml:space="preserve">C 01.00 (r0430,c0010) </t>
  </si>
  <si>
    <t>Articles 4(122), 36(1) point (g) and 44 of CRR</t>
  </si>
  <si>
    <t>A.1.13</t>
  </si>
  <si>
    <t>(-) Excess deduction from AT1 items over AT1 Capital</t>
  </si>
  <si>
    <t xml:space="preserve">C 01.00 (r0440,c0010) </t>
  </si>
  <si>
    <t>Article 36(1) point (j) of CRR</t>
  </si>
  <si>
    <t>A.1.14</t>
  </si>
  <si>
    <t>(-) Deductions related to assets which can alternatively be subject to a 1.250% risk weight</t>
  </si>
  <si>
    <t xml:space="preserve">C 01.00 (r0450,c0010) + C 01.00 (r0460,c0010) + C 01.00 (r0470,c0010)  + C 01.00 (r0471,c0010)+ C 01.00 (r0472,c0010) </t>
  </si>
  <si>
    <t>Articles 4(36), 36(1) point (k) (i) and 89 to 91 of CRR; Articles 36(1) point (k) (ii), 243(1) point (b), 244(1) point (b) and 258 of CRR; Articles 36(1) point k) (iii)  and 379(3) of CRR; Articles 36(1) point k) (iv)  and 153(8) of CRR and Articles 36(1) point k) (v)  and 155(4) of CRR.</t>
  </si>
  <si>
    <t>A.1.14.1</t>
  </si>
  <si>
    <t xml:space="preserve">  Of which: from securitisation positions (-)</t>
  </si>
  <si>
    <t xml:space="preserve">C 01.00 (r0460,c0010) </t>
  </si>
  <si>
    <t>Articles 36(1) point (k) (ii), 243(1) point (b), 244(1) point (b) and 258 of CRR</t>
  </si>
  <si>
    <t>A.1.15</t>
  </si>
  <si>
    <t>(-) Holdings of CET1 capital instruments of financial sector entities where the institiution does not have a significant investment</t>
  </si>
  <si>
    <t xml:space="preserve">C 01.00 (r0480,c0010) </t>
  </si>
  <si>
    <t>Articles 4(27), 36(1) point (h); 43 to 46, 49 (2) and (3)  and 79 of CRR</t>
  </si>
  <si>
    <t>A.1.16</t>
  </si>
  <si>
    <t>(-) Deductible DTAs that rely on future profitability and arise from temporary differences</t>
  </si>
  <si>
    <t xml:space="preserve">C 01.00 (r0490,c0010) </t>
  </si>
  <si>
    <t>Articles 36(1) point (c) and 38; Articles 48(1) point (a) and 48(2) of CRR</t>
  </si>
  <si>
    <t>A.1.17</t>
  </si>
  <si>
    <t>(-) Holdings of CET1 capital instruments of financial sector entities where the institiution has a significant investment</t>
  </si>
  <si>
    <t xml:space="preserve">C 01.00 (r0500,c0010) </t>
  </si>
  <si>
    <t>Articles 4(27); 36(1) point (i); 43, 45; 47; 48(1) point (b); 49(1) to (3) and 79 of CRR</t>
  </si>
  <si>
    <t>A.1.18</t>
  </si>
  <si>
    <t xml:space="preserve">(-) Amount exceding the 17.65% threshold </t>
  </si>
  <si>
    <t xml:space="preserve">C 01.00 (r0510,c0010) </t>
  </si>
  <si>
    <t>Article 48 of CRR</t>
  </si>
  <si>
    <t>A.1.18A</t>
  </si>
  <si>
    <t>(-) Insufficient coverage for non-performing exposures</t>
  </si>
  <si>
    <t xml:space="preserve">C 01.00 (r0513,c0010) </t>
  </si>
  <si>
    <t>Article 36(1), point (m) and Article 47c CRR</t>
  </si>
  <si>
    <t>A.1.18B</t>
  </si>
  <si>
    <t>(-) Minimum value commitment shortfalls</t>
  </si>
  <si>
    <t xml:space="preserve">C 01.00 (r0514,c0010) </t>
  </si>
  <si>
    <t>Article 36(1), point (n) and Article 132c(2) CRR</t>
  </si>
  <si>
    <t>A.1.18C</t>
  </si>
  <si>
    <t>(-) Other foreseeable tax charges</t>
  </si>
  <si>
    <t xml:space="preserve">C 01.00 (r0515,c0010) </t>
  </si>
  <si>
    <t>Article 36(1), point (l) CRR</t>
  </si>
  <si>
    <t>A.1.19</t>
  </si>
  <si>
    <t>(-) Additional deductions of CET1 Capital due to Article 3 CRR</t>
  </si>
  <si>
    <t xml:space="preserve">C 01.00 (r0524,c0010) </t>
  </si>
  <si>
    <t>Article 3 CRR</t>
  </si>
  <si>
    <t>A.1.20</t>
  </si>
  <si>
    <t>CET1 capital elements or deductions - other</t>
  </si>
  <si>
    <t xml:space="preserve">C 01.00 (r0529,c0010) </t>
  </si>
  <si>
    <t>A.1.21</t>
  </si>
  <si>
    <t>Transitional adjustments</t>
  </si>
  <si>
    <t>CA1 {1.1.1.6 + 1.1.1.8 + 1.1.1.26}</t>
  </si>
  <si>
    <t>A.1.21.1</t>
  </si>
  <si>
    <t>Transitional adjustments due to grandfathered CET1 Capital instruments (+/-)</t>
  </si>
  <si>
    <t xml:space="preserve">C 01.00 (r0220,c0010) </t>
  </si>
  <si>
    <t>Articles 483(1) to (3), and 484 to 487 of CRR</t>
  </si>
  <si>
    <t>A.1.21.2</t>
  </si>
  <si>
    <t>Transitional adjustments due to additional minority interests (+/-)</t>
  </si>
  <si>
    <t xml:space="preserve">C 01.00 (r0240,c0010) </t>
  </si>
  <si>
    <t>Articles 479 and 480 of CRR</t>
  </si>
  <si>
    <t>A.1.21.3</t>
  </si>
  <si>
    <t>Other transitional adjustments to CET1 Capital (+/-)</t>
  </si>
  <si>
    <t>C 01.00 (r0520,c0010)</t>
  </si>
  <si>
    <t>Articles 469 to 472, 478 and 481 of CRR</t>
  </si>
  <si>
    <t>ADDITIONAL TIER 1 CAPITAL (net of deductions and after transitional adjustments)</t>
  </si>
  <si>
    <t xml:space="preserve">C 01.00 (r0530,c0010) </t>
  </si>
  <si>
    <t>Article 61 of CRR</t>
  </si>
  <si>
    <t>A.2.1</t>
  </si>
  <si>
    <t>Additional Tier 1 Capital instruments</t>
  </si>
  <si>
    <t>C 01.00 (r0540,c0010) + C 01.00 (r0670,c0010)</t>
  </si>
  <si>
    <t>A.2.2</t>
  </si>
  <si>
    <t>(-) Excess deduction from T2 items over T2 capital</t>
  </si>
  <si>
    <t>C 01.00 (r0720,c0010)</t>
  </si>
  <si>
    <t>A.2.3</t>
  </si>
  <si>
    <t>Other Additional Tier 1 Capital components and deductions</t>
  </si>
  <si>
    <t>C 01.00 (r0690,c0010) + C 01.00 (r0700,c0010) + C 01.00 (r0710,c0010)  + C 01.00 (r0740,c0010) + C 01.00 (r0744,c0010) + C 01.00 (r0748,c0010)</t>
  </si>
  <si>
    <t>A.2.4</t>
  </si>
  <si>
    <t>Additional Tier 1 transitional adjustments</t>
  </si>
  <si>
    <t>C 01.00 (r0660,c0010) + C 01.00 (r0680,c0010) + C 01.00 (r0730,c0010)</t>
  </si>
  <si>
    <t>A.3</t>
  </si>
  <si>
    <t>TIER 1 CAPITAL (net of deductions and after transitional adjustments)</t>
  </si>
  <si>
    <t>A.4</t>
  </si>
  <si>
    <t>TIER 2 CAPITAL (net of deductions and after transitional adjustments)</t>
  </si>
  <si>
    <t xml:space="preserve">C 01.00 (r0750,c0010) </t>
  </si>
  <si>
    <t>Article 71 of CRR</t>
  </si>
  <si>
    <t>A.4.1</t>
  </si>
  <si>
    <t>Tier 2 Capital instruments</t>
  </si>
  <si>
    <t>C 01.00 (r0760,c0010) + C 01.00 (r0890,c0010)</t>
  </si>
  <si>
    <t>A.4.2</t>
  </si>
  <si>
    <t>Other Tier 2 Capital components and deductions</t>
  </si>
  <si>
    <t>C 01.00 (r0910,c0010) + C 01.00 (r0920,c0010) + C 01.00 (r0930,c0010) + C 01.00 (r0940,c0010) + C 01.00 (r0950,c0010) + C 01.00 (r0955,c0010)+ C 01.00 (r0970,c0010) + C 01.00 (r0974,c0010) + C 01.00 (r0978,c0010)</t>
  </si>
  <si>
    <t>A.4.3</t>
  </si>
  <si>
    <t>Tier 2 transitional adjustments</t>
  </si>
  <si>
    <t>C 01.00 (r0880,c0010) + C 01.00 (r0900,c0010) + C 01.00 (r0960,c0010)</t>
  </si>
  <si>
    <t>OWN FUNDS REQUIREMENTS</t>
  </si>
  <si>
    <t>B</t>
  </si>
  <si>
    <t>TOTAL RISK EXPOSURE AMOUNT</t>
  </si>
  <si>
    <t xml:space="preserve">  Of which: Transitional adjustments included</t>
  </si>
  <si>
    <t>C 05.01 (r0010,c0040)</t>
  </si>
  <si>
    <t>CAPITAL RATIOS (%)
Transitional period</t>
  </si>
  <si>
    <t>COMMON EQUITY TIER 1 CAPITAL RATIO (transitional period)</t>
  </si>
  <si>
    <t>TIER 1 CAPITAL RATIO (transitional period)</t>
  </si>
  <si>
    <t>C.3</t>
  </si>
  <si>
    <t>TOTAL CAPITAL RATIO (transitional period)</t>
  </si>
  <si>
    <t>CET1 Capital
Fully loaded</t>
  </si>
  <si>
    <t>D</t>
  </si>
  <si>
    <t>COMMON EQUITY TIER 1 CAPITAL (fully loaded)</t>
  </si>
  <si>
    <t>[A.1-A.1.13-A.1.21+MIN(A.2+A.1.13-A.2.2-A.2.4+MIN(A.4+A.2.2-A.4.3,0),0)]</t>
  </si>
  <si>
    <r>
      <t>CET1 RATIO (%)
Fully loaded</t>
    </r>
    <r>
      <rPr>
        <b/>
        <vertAlign val="superscript"/>
        <sz val="12"/>
        <color theme="0"/>
        <rFont val="Tahoma"/>
        <family val="2"/>
      </rPr>
      <t>1</t>
    </r>
  </si>
  <si>
    <t>E</t>
  </si>
  <si>
    <t>COMMON EQUITY TIER 1 CAPITAL RATIO (fully loaded)</t>
  </si>
  <si>
    <t>[D.1]/[B-B.1]</t>
  </si>
  <si>
    <t>Memo items</t>
  </si>
  <si>
    <t>F</t>
  </si>
  <si>
    <t xml:space="preserve">   Adjustments to CET1 due to IFRS 9 transitional arrangements</t>
  </si>
  <si>
    <t xml:space="preserve">C 05.01 (r0440,c0010) </t>
  </si>
  <si>
    <t xml:space="preserve">   Adjustments to AT1 due to IFRS 9 transitional arrangements</t>
  </si>
  <si>
    <t xml:space="preserve">C 05.01 (r0440,c0020) </t>
  </si>
  <si>
    <t xml:space="preserve">   Adjustments to T2 due to IFRS 9 transitional arrangements</t>
  </si>
  <si>
    <t xml:space="preserve">C 05.01 (r0440,c0030) </t>
  </si>
  <si>
    <t xml:space="preserve">   Adjustments included in RWAs due to IFRS 9 transitional arrangements</t>
  </si>
  <si>
    <t xml:space="preserve">C 05.01 (r0440,c0040) </t>
  </si>
  <si>
    <t>(1)The fully loaded CET1 ratio is an estimate calculated based on bank’s supervisory reporting. Therefore, any capital instruments that are not eligible from a regulatory point of view at the reporting date are not taken into account in this calculation.</t>
  </si>
  <si>
    <t xml:space="preserve">      Fully loaded CET1 capital ratio estimation is based on the formulae stated in column “COREP CODE” – please note that this might lead to differences to fully loaded CET1 capital ratios published by the participating banks e.g. in their Pillar 3 disclosure</t>
  </si>
  <si>
    <t>Overview of Risk exposure amounts</t>
  </si>
  <si>
    <t>RWAs</t>
  </si>
  <si>
    <r>
      <t>Credit risk (excluding CCR and Securitisations)</t>
    </r>
    <r>
      <rPr>
        <vertAlign val="superscript"/>
        <sz val="11"/>
        <color theme="0"/>
        <rFont val="Tahoma"/>
        <family val="2"/>
      </rPr>
      <t>1</t>
    </r>
  </si>
  <si>
    <t xml:space="preserve">
C 02.00 (r0040, c0010) -[C 07.00 (r0090, c0220, s001) + C 07.00 (r0110, c0220, s001)+ C 07.00 (r0130, c0220, s001) + C 08.01 (r0040, c0260, s001) + C 08.01 (r0050, c0260, s001) + C 08.01 (r0060, c0260, s001) +  C 08.01 (r0040, c0260, s002) +   C 08.01 (r0050, c0260, s002,) +   C 08.01 (r0060, c0260, s002)]-[ C 02.00 (r0470, c0010)] - C 02.00 (r0460, c0010)]</t>
  </si>
  <si>
    <t xml:space="preserve">Of which the standardised approach </t>
  </si>
  <si>
    <t>C 02.00 (r0060, c0010)-[C 07.00 (r0090, c0220, s001) + C 07.00 (r0110, c0220, s001)+ C 07.00 (r0130, c0220, s001)]</t>
  </si>
  <si>
    <t xml:space="preserve">Of which the foundation IRB (FIRB) approach </t>
  </si>
  <si>
    <t>C 02.00 (r0250, c0010) - [C 08.01 (r0040, c0260, s002) + C 08.01 (r0050, c0260, s002) + C 08.01 (r0060, c0260, s002)]</t>
  </si>
  <si>
    <t xml:space="preserve">Of which the advanced IRB (AIRB) approach </t>
  </si>
  <si>
    <t>C 02.00 (r0310, c0010) - [C 08.01 (r0040, c0260, s001) + C 08.01 (r0050, c0260, s001) +   C 08.01 (r0060, c0260, s001)]</t>
  </si>
  <si>
    <t>Of which equity IRB</t>
  </si>
  <si>
    <t>C 02.00 (r0420, c0010)</t>
  </si>
  <si>
    <r>
      <t>Counterparty credit risk (CCR, excluding CVA)</t>
    </r>
    <r>
      <rPr>
        <vertAlign val="superscript"/>
        <sz val="11"/>
        <color theme="0"/>
        <rFont val="Tahoma"/>
        <family val="2"/>
      </rPr>
      <t>2</t>
    </r>
  </si>
  <si>
    <t>C 07.00 (r0090, c0220, s001) + C 07.00 (r0110, c0220, s001)+ C 07.00 (r0130, c0220, s001) + C 08.01 (r0040, c0260, s001) + C 08.01 (r0050, c0260, s001) + C 08.01 (r0060, c0260, s001) +  C 08.01 (r0040, c0260, s002) +   C 08.01 (r0050, c0260, s002,) +   C 08.01 (r0060, c0260, s002) + C 02.00 (r0460, c0010)]</t>
  </si>
  <si>
    <t>Credit valuation adjustment - CVA</t>
  </si>
  <si>
    <t>C 02.00 (r0640, c0010)</t>
  </si>
  <si>
    <t xml:space="preserve">Settlement risk </t>
  </si>
  <si>
    <t>C 02.00 (r0490, c0010)</t>
  </si>
  <si>
    <t>Securitisation exposures in the banking book (after the cap)</t>
  </si>
  <si>
    <t>C 02.00 (r0470, c0010)</t>
  </si>
  <si>
    <t>Position, foreign exchange and commodities risks (Market risk)</t>
  </si>
  <si>
    <t>C 02.00 (r0520, c0010)</t>
  </si>
  <si>
    <t>C 02.00 (r0530, c0010)</t>
  </si>
  <si>
    <t xml:space="preserve">Of which IMA </t>
  </si>
  <si>
    <t>C 02.00 (r0580, c0010)</t>
  </si>
  <si>
    <t>Of which securitisations and resecuritisations in the trading book</t>
  </si>
  <si>
    <t xml:space="preserve">C 19.00 (r0010, c0601)*12.5+C 20.00 (r0010,c0450)*12.5+MAX(C 24.00(r0010, c0090),C 24.00(r0010,c0100),C 24.00(r0010, c0110))*12.5
</t>
  </si>
  <si>
    <t>Large exposures in the trading book</t>
  </si>
  <si>
    <t>C 02.00 (r0680, c0010)</t>
  </si>
  <si>
    <t xml:space="preserve">Operational risk </t>
  </si>
  <si>
    <t>C 02.00 (r0590, c0010)</t>
  </si>
  <si>
    <t xml:space="preserve">Of which basic indicator approach </t>
  </si>
  <si>
    <t>C 02.00 (r0600, c0010)</t>
  </si>
  <si>
    <t xml:space="preserve">Of which standardised approach </t>
  </si>
  <si>
    <t>C 02.00 (r0610, c0010)</t>
  </si>
  <si>
    <t xml:space="preserve">Of which advanced measurement approach </t>
  </si>
  <si>
    <t>C 02.00 (r0620, c0010)</t>
  </si>
  <si>
    <t>Other risk exposure amounts</t>
  </si>
  <si>
    <t>C 02.00 (r0630, c0010) + C 02.00 (r0690, c0010)</t>
  </si>
  <si>
    <t>Total</t>
  </si>
  <si>
    <r>
      <rPr>
        <vertAlign val="superscript"/>
        <sz val="10"/>
        <rFont val="Arial"/>
        <family val="2"/>
      </rPr>
      <t>1</t>
    </r>
    <r>
      <rPr>
        <sz val="10"/>
        <rFont val="Arial"/>
        <family val="2"/>
      </rPr>
      <t xml:space="preserve"> The positions "of which" are for information and do not need to sum up to Credit risk (excluding CCR and Securitisations)</t>
    </r>
  </si>
  <si>
    <r>
      <rPr>
        <vertAlign val="superscript"/>
        <sz val="10"/>
        <rFont val="Arial"/>
        <family val="2"/>
      </rPr>
      <t>2</t>
    </r>
    <r>
      <rPr>
        <sz val="10"/>
        <rFont val="Arial"/>
        <family val="2"/>
      </rPr>
      <t xml:space="preserve"> On-balance sheet exposures related to Free Deliveries [according to Article 379(1)] have not been included in 'Counterparty Credit Risk (CCR, excluding CVA)'. 
They are instead reported in the 'Credit Risk (excluding CCR and Securitisations)' section. </t>
    </r>
  </si>
  <si>
    <t>P&amp;L</t>
  </si>
  <si>
    <t>(mln EUR)</t>
  </si>
  <si>
    <t>Interest income</t>
  </si>
  <si>
    <t>Of which debt securities income</t>
  </si>
  <si>
    <t>Of which loans and advances income</t>
  </si>
  <si>
    <t>Interest expenses</t>
  </si>
  <si>
    <t>(Of which deposits expenses)</t>
  </si>
  <si>
    <t>(Of which debt securities issued expenses)</t>
  </si>
  <si>
    <t>(Expenses on share capital repayable on demand)</t>
  </si>
  <si>
    <t>Dividend income</t>
  </si>
  <si>
    <t>Net Fee and commission income</t>
  </si>
  <si>
    <t>Gains or (-) losses on derecognition of financial assets and liabilities not measured at fair value through profit or loss, and of non financial assets, net</t>
  </si>
  <si>
    <t>Gains or (-) losses on financial assets and liabilities held for trading, net</t>
  </si>
  <si>
    <t>Gains or (-) losses on financial assets and liabilities at fair value through profit or loss, net</t>
  </si>
  <si>
    <t xml:space="preserve">Gains or (-) losses from hedge accounting, net </t>
  </si>
  <si>
    <t>Exchange differences [gain or (-) loss], net</t>
  </si>
  <si>
    <t>Net other operating income /(expenses)</t>
  </si>
  <si>
    <t>TOTAL OPERATING INCOME, NET</t>
  </si>
  <si>
    <t>(Administrative expenses)</t>
  </si>
  <si>
    <t>(Cash contributions to resolution funds and deposit guarantee schemes)</t>
  </si>
  <si>
    <t>(Depreciation)</t>
  </si>
  <si>
    <t>Modification gains or (-) losses, net</t>
  </si>
  <si>
    <t>(Provisions or (-) reversal of provisions)</t>
  </si>
  <si>
    <t>(Payment commitments to resolution funds and deposit guarantee schemes)</t>
  </si>
  <si>
    <t>(Commitments and guarantees given)</t>
  </si>
  <si>
    <t>(Other provisions)</t>
  </si>
  <si>
    <r>
      <t>Of which pending legal issues and tax litigation</t>
    </r>
    <r>
      <rPr>
        <vertAlign val="superscript"/>
        <sz val="11"/>
        <color theme="0"/>
        <rFont val="Tahoma"/>
        <family val="2"/>
      </rPr>
      <t>1</t>
    </r>
  </si>
  <si>
    <r>
      <t>Of which restructuring</t>
    </r>
    <r>
      <rPr>
        <vertAlign val="superscript"/>
        <sz val="11"/>
        <color theme="0"/>
        <rFont val="Tahoma"/>
        <family val="2"/>
      </rPr>
      <t>1</t>
    </r>
  </si>
  <si>
    <r>
      <t>(Increases or (-) decreases of the fund for general banking risks, net)</t>
    </r>
    <r>
      <rPr>
        <vertAlign val="superscript"/>
        <sz val="11"/>
        <color theme="0"/>
        <rFont val="Tahoma"/>
        <family val="2"/>
      </rPr>
      <t>2</t>
    </r>
  </si>
  <si>
    <t>(Impairment or (-) reversal of impairment on financial assets not measured at fair value through profit or loss)</t>
  </si>
  <si>
    <t>(Financial assets at fair value through other comprehensive income)</t>
  </si>
  <si>
    <t>(Financial assets at amortised cost)</t>
  </si>
  <si>
    <t>(Impairment or (-) reversal of impairment of investments in subsidaries, joint ventures and associates and on non-financial assets)</t>
  </si>
  <si>
    <t>(of which Goodwill)</t>
  </si>
  <si>
    <t>Negative goodwill recognised in profit or loss</t>
  </si>
  <si>
    <t>Share of the profit or (-) loss of investments in subsidaries, joint ventures and associates</t>
  </si>
  <si>
    <t xml:space="preserve">Profit or (-) loss from non-current assets and disposal groups classified as held for sale not qualifying as discontinued operations    </t>
  </si>
  <si>
    <t>PROFIT OR (-) LOSS BEFORE TAX FROM CONTINUING OPERATIONS</t>
  </si>
  <si>
    <t>PROFIT OR (-) LOSS AFTER TAX FROM CONTINUING OPERATIONS</t>
  </si>
  <si>
    <t xml:space="preserve">Profit  or (-) loss after tax from discontinued operations    </t>
  </si>
  <si>
    <t>PROFIT OR (-) LOSS FOR THE YEAR</t>
  </si>
  <si>
    <t>Of which attributable to owners of the parent</t>
  </si>
  <si>
    <r>
      <rPr>
        <vertAlign val="superscript"/>
        <sz val="10"/>
        <color theme="1"/>
        <rFont val="Tahoma"/>
        <family val="2"/>
      </rPr>
      <t xml:space="preserve"> (1) </t>
    </r>
    <r>
      <rPr>
        <sz val="10"/>
        <color theme="1"/>
        <rFont val="Tahoma"/>
        <family val="2"/>
      </rPr>
      <t>Information available only as of end of the year</t>
    </r>
  </si>
  <si>
    <r>
      <rPr>
        <vertAlign val="superscript"/>
        <sz val="10"/>
        <rFont val="Arial"/>
        <family val="2"/>
      </rPr>
      <t xml:space="preserve">(2) </t>
    </r>
    <r>
      <rPr>
        <sz val="10"/>
        <rFont val="Arial"/>
        <family val="2"/>
      </rPr>
      <t>For IFRS compliance banks “zero” in cell “Increases or (-) decreases of the fund for general banking risks, net” must be read as “n.a.”</t>
    </r>
  </si>
  <si>
    <t>Total Assets: fair value and impairment distribution</t>
  </si>
  <si>
    <t>References</t>
  </si>
  <si>
    <t>Carrying amount</t>
  </si>
  <si>
    <t>Fair value hierarchy</t>
  </si>
  <si>
    <t>ASSETS:</t>
  </si>
  <si>
    <t>Level 1</t>
  </si>
  <si>
    <t>Level 2</t>
  </si>
  <si>
    <t>Level 3</t>
  </si>
  <si>
    <t>Cash, cash balances at central banks and other demand deposits</t>
  </si>
  <si>
    <t>IAS 1.54 (i)</t>
  </si>
  <si>
    <t xml:space="preserve">Financial assets held for trading </t>
  </si>
  <si>
    <t>IFRS 7.8(a)(ii);IFRS 9.Appendix A</t>
  </si>
  <si>
    <t>Non-trading financial assets mandatorily at fair value through profit or loss</t>
  </si>
  <si>
    <t>IFRS 7.8(a)(ii); IFRS 9.4.1.4</t>
  </si>
  <si>
    <t>Financial assets designated at fair value through profit or loss</t>
  </si>
  <si>
    <t>IFRS 7.8(a)(i); IFRS 9.4.1.5</t>
  </si>
  <si>
    <t>Financial assets at fair value through other comprehensive income</t>
  </si>
  <si>
    <t>IFRS 7.8(h); IFRS 9.4.1.2A</t>
  </si>
  <si>
    <t>Financial assets at amortised cost</t>
  </si>
  <si>
    <t>IFRS 7.8(f); IFRS 9.4.1.2</t>
  </si>
  <si>
    <t>Derivatives – Hedge accounting</t>
  </si>
  <si>
    <t>IFRS 9.6.2.1; Annex V.Part 1.22; Annex V.Part 1.26</t>
  </si>
  <si>
    <t>Fair value changes of the hedged items in portfolio hedge of interest rate risk</t>
  </si>
  <si>
    <t>IAS 39.89A(a); IFRS 9.6.5.8</t>
  </si>
  <si>
    <r>
      <t>Other assets</t>
    </r>
    <r>
      <rPr>
        <vertAlign val="superscript"/>
        <sz val="11"/>
        <color theme="0"/>
        <rFont val="Tahoma"/>
        <family val="2"/>
      </rPr>
      <t>1</t>
    </r>
  </si>
  <si>
    <t>TOTAL ASSETS</t>
  </si>
  <si>
    <t>IAS 1.9(a), IG 6</t>
  </si>
  <si>
    <r>
      <rPr>
        <vertAlign val="superscript"/>
        <sz val="10"/>
        <rFont val="Arial"/>
        <family val="2"/>
      </rPr>
      <t xml:space="preserve">(1) </t>
    </r>
    <r>
      <rPr>
        <sz val="10"/>
        <rFont val="Arial"/>
        <family val="2"/>
      </rPr>
      <t>Portfolios, which are nGAAP specific, i.e. which are not applicable for IFRS reporting banks, are considered in the position “Other assets".</t>
    </r>
  </si>
  <si>
    <r>
      <t>Breakdown of financial assets by instrument and by counterparty sector</t>
    </r>
    <r>
      <rPr>
        <vertAlign val="superscript"/>
        <sz val="11"/>
        <color theme="0"/>
        <rFont val="Tahoma"/>
        <family val="2"/>
      </rPr>
      <t>1</t>
    </r>
  </si>
  <si>
    <t>Gross carrying amount</t>
  </si>
  <si>
    <t>Accumulated impairment</t>
  </si>
  <si>
    <r>
      <t xml:space="preserve">Gross carrying amount </t>
    </r>
    <r>
      <rPr>
        <b/>
        <vertAlign val="superscript"/>
        <sz val="11"/>
        <color theme="0"/>
        <rFont val="Tahoma"/>
        <family val="2"/>
      </rPr>
      <t>(2)</t>
    </r>
  </si>
  <si>
    <r>
      <t xml:space="preserve">Accumulated impairment </t>
    </r>
    <r>
      <rPr>
        <b/>
        <vertAlign val="superscript"/>
        <sz val="11"/>
        <color theme="0"/>
        <rFont val="Tahoma"/>
        <family val="2"/>
      </rPr>
      <t>(2)</t>
    </r>
  </si>
  <si>
    <r>
      <rPr>
        <b/>
        <sz val="11"/>
        <color indexed="9"/>
        <rFont val="Tahoma"/>
        <family val="2"/>
      </rPr>
      <t xml:space="preserve">Stage 1 </t>
    </r>
    <r>
      <rPr>
        <sz val="11"/>
        <color indexed="9"/>
        <rFont val="Tahoma"/>
        <family val="2"/>
      </rPr>
      <t xml:space="preserve">
Assets without significant increase in credit risk since initial recognition</t>
    </r>
  </si>
  <si>
    <r>
      <rPr>
        <b/>
        <sz val="11"/>
        <color indexed="9"/>
        <rFont val="Tahoma"/>
        <family val="2"/>
      </rPr>
      <t xml:space="preserve">Stage 2 </t>
    </r>
    <r>
      <rPr>
        <sz val="11"/>
        <color indexed="9"/>
        <rFont val="Tahoma"/>
        <family val="2"/>
      </rPr>
      <t xml:space="preserve">
Assets with significant increase in credit risk since initial recognition but not credit-impaired</t>
    </r>
  </si>
  <si>
    <r>
      <rPr>
        <b/>
        <sz val="11"/>
        <color indexed="9"/>
        <rFont val="Tahoma"/>
        <family val="2"/>
      </rPr>
      <t>Stage 3</t>
    </r>
    <r>
      <rPr>
        <sz val="11"/>
        <color indexed="9"/>
        <rFont val="Tahoma"/>
        <family val="2"/>
      </rPr>
      <t xml:space="preserve">
Credit-impaired assets</t>
    </r>
  </si>
  <si>
    <r>
      <rPr>
        <b/>
        <sz val="11"/>
        <color indexed="9"/>
        <rFont val="Tahoma"/>
        <family val="2"/>
      </rPr>
      <t>Stage 1</t>
    </r>
    <r>
      <rPr>
        <sz val="11"/>
        <color indexed="9"/>
        <rFont val="Tahoma"/>
        <family val="2"/>
      </rPr>
      <t xml:space="preserve">
Assets without significant increase in credit risk since initial recognition</t>
    </r>
  </si>
  <si>
    <r>
      <rPr>
        <b/>
        <sz val="11"/>
        <color indexed="9"/>
        <rFont val="Tahoma"/>
        <family val="2"/>
      </rPr>
      <t>Stage 2</t>
    </r>
    <r>
      <rPr>
        <sz val="11"/>
        <color indexed="9"/>
        <rFont val="Tahoma"/>
        <family val="2"/>
      </rPr>
      <t xml:space="preserve">
Assets with significant increase in credit risk since initial recognition but not credit-impaired</t>
    </r>
  </si>
  <si>
    <t>Debt securities</t>
  </si>
  <si>
    <t>Annex V.Part 1.31, 44(b)</t>
  </si>
  <si>
    <t>Loans and advances</t>
  </si>
  <si>
    <t>Annex V.Part 1.32, 44(a)</t>
  </si>
  <si>
    <r>
      <rPr>
        <vertAlign val="superscript"/>
        <sz val="10"/>
        <rFont val="Arial"/>
        <family val="2"/>
      </rPr>
      <t xml:space="preserve">(1) </t>
    </r>
    <r>
      <rPr>
        <sz val="10"/>
        <rFont val="Arial"/>
        <family val="2"/>
      </rPr>
      <t>This table covers IFRS 9 specific information and as such only applies for IFRS reporting banks.</t>
    </r>
  </si>
  <si>
    <r>
      <rPr>
        <vertAlign val="superscript"/>
        <sz val="10"/>
        <rFont val="Tahoma"/>
        <family val="2"/>
      </rPr>
      <t>(2)</t>
    </r>
    <r>
      <rPr>
        <sz val="10"/>
        <rFont val="Tahoma"/>
        <family val="2"/>
      </rPr>
      <t xml:space="preserve"> From June 2021, the gross carrying amount of assets and accumulated impairments that are purchased or originated as credit-impaired at initial recognition are not included in the impairment stages, as it was the case in previous periods.</t>
    </r>
  </si>
  <si>
    <t>Breakdown of liabilities</t>
  </si>
  <si>
    <t>LIABILITIES:</t>
  </si>
  <si>
    <t>Financial liabilities held for trading</t>
  </si>
  <si>
    <t>IFRS 7.8 (e) (ii); IFRS 9.BA.6</t>
  </si>
  <si>
    <r>
      <t>Trading financial liabilities</t>
    </r>
    <r>
      <rPr>
        <vertAlign val="superscript"/>
        <sz val="10"/>
        <color theme="0"/>
        <rFont val="Tahoma"/>
        <family val="2"/>
      </rPr>
      <t>1</t>
    </r>
  </si>
  <si>
    <t>Accounting Directive art 8(1)(a),(3),(6)</t>
  </si>
  <si>
    <t>Financial liabilities designated at fair value through profit or loss</t>
  </si>
  <si>
    <t>IFRS 7.8 (e)(i); IFRS 9.4.2.2</t>
  </si>
  <si>
    <t>Financial liabilities measured at amortised cost</t>
  </si>
  <si>
    <t>IFRS 7.8(g); IFRS 9.4.2.1</t>
  </si>
  <si>
    <r>
      <t>Non-trading non-derivative financial liabilities measured at a cost-based method</t>
    </r>
    <r>
      <rPr>
        <vertAlign val="superscript"/>
        <sz val="10"/>
        <color theme="0"/>
        <rFont val="Tahoma"/>
        <family val="2"/>
      </rPr>
      <t>1</t>
    </r>
  </si>
  <si>
    <t>Accounting Directive art 8(3)</t>
  </si>
  <si>
    <t>IFRS 9.6.2.1; Annex V.Part 1.26</t>
  </si>
  <si>
    <t>IAS 39.89A(b), IFRS 9.6.5.8</t>
  </si>
  <si>
    <t>Provisions</t>
  </si>
  <si>
    <t>IAS 37.10; IAS 1.54(l)</t>
  </si>
  <si>
    <t xml:space="preserve">Tax liabilities </t>
  </si>
  <si>
    <t>IAS 1.54(n-o)</t>
  </si>
  <si>
    <t>Share capital repayable on demand</t>
  </si>
  <si>
    <t>IAS 32 IE 33; IFRIC 2; Annex V.Part 2.12</t>
  </si>
  <si>
    <t xml:space="preserve">Other liabilities </t>
  </si>
  <si>
    <t>Annex V.Part 2.13</t>
  </si>
  <si>
    <t>Liabilities included in disposal groups classified as held for sale</t>
  </si>
  <si>
    <t>IAS 1.54 (p); IFRS 5.38, Annex V.Part 2.14</t>
  </si>
  <si>
    <r>
      <t>Haircuts for trading liabilities at fair value</t>
    </r>
    <r>
      <rPr>
        <vertAlign val="superscript"/>
        <sz val="10"/>
        <color theme="0"/>
        <rFont val="Tahoma"/>
        <family val="2"/>
      </rPr>
      <t>1</t>
    </r>
  </si>
  <si>
    <t>Annex V Part 1.29</t>
  </si>
  <si>
    <t>TOTAL LIABILITIES</t>
  </si>
  <si>
    <t>IAS 1.9(b);IG 6</t>
  </si>
  <si>
    <t>TOTAL EQUITY</t>
  </si>
  <si>
    <t>IAS 1.9(c), IG 6</t>
  </si>
  <si>
    <t>TOTAL EQUITY AND TOTAL LIABILITIES</t>
  </si>
  <si>
    <t>IAS 1.IG6</t>
  </si>
  <si>
    <t>(1) Portfolios which are  nGAAP specific, i.e. which are not applicable for IFRS reporting banks</t>
  </si>
  <si>
    <t>Breakdown of financial liabilities by instrument and by counterparty sector</t>
  </si>
  <si>
    <t>Derivatives</t>
  </si>
  <si>
    <t>IFRS 9.BA.7(a); CRR Annex II</t>
  </si>
  <si>
    <t>Short positions</t>
  </si>
  <si>
    <t>Equity instruments</t>
  </si>
  <si>
    <t>IAS 32.11; ECB/2013/33 Annex 2.Part 2.4-5</t>
  </si>
  <si>
    <t>Annex V.Part 1.31</t>
  </si>
  <si>
    <t>Deposits</t>
  </si>
  <si>
    <t>Central banks</t>
  </si>
  <si>
    <t xml:space="preserve">Annex V.Part 1.42(a), 44(c) </t>
  </si>
  <si>
    <t>of which: Current accounts / overnight deposits</t>
  </si>
  <si>
    <t>ECB/2013/33 Annex 2.Part 2.9.1</t>
  </si>
  <si>
    <t>General governments</t>
  </si>
  <si>
    <t xml:space="preserve">Annex V.Part 1.42(b), 44(c) </t>
  </si>
  <si>
    <t>Credit institutions</t>
  </si>
  <si>
    <t xml:space="preserve">Annex V.Part 1.42(c),44(c)  </t>
  </si>
  <si>
    <t>Other financial corporations</t>
  </si>
  <si>
    <t xml:space="preserve">Annex V.Part 1.42(d),44(c)  </t>
  </si>
  <si>
    <t>Non-financial corporations</t>
  </si>
  <si>
    <t xml:space="preserve">Annex V.Part 1.42(e), 44(c)    </t>
  </si>
  <si>
    <t>Households</t>
  </si>
  <si>
    <t xml:space="preserve">Annex V.Part 1.42(f), 44(c)  </t>
  </si>
  <si>
    <t>Debt securities issued</t>
  </si>
  <si>
    <t>Annex V.Part 1.37, Part 2.98</t>
  </si>
  <si>
    <t>Of which: Subordinated Debt securities issued</t>
  </si>
  <si>
    <t>Annex V.Part 1.37</t>
  </si>
  <si>
    <t>Other financial liabilities</t>
  </si>
  <si>
    <t>Annex V.Part 1.38-41</t>
  </si>
  <si>
    <t>TOTAL FINANCIAL LIABILITIES</t>
  </si>
  <si>
    <t>Market Risk</t>
  </si>
  <si>
    <t>SA</t>
  </si>
  <si>
    <t>IM</t>
  </si>
  <si>
    <r>
      <t xml:space="preserve">VaR </t>
    </r>
    <r>
      <rPr>
        <b/>
        <i/>
        <sz val="11"/>
        <color theme="0"/>
        <rFont val="Tahoma"/>
        <family val="2"/>
      </rPr>
      <t>(Memorandum item)</t>
    </r>
  </si>
  <si>
    <r>
      <t xml:space="preserve">STRESSED VaR </t>
    </r>
    <r>
      <rPr>
        <b/>
        <i/>
        <sz val="11"/>
        <color theme="0"/>
        <rFont val="Tahoma"/>
        <family val="2"/>
      </rPr>
      <t>(Memorandum item)</t>
    </r>
  </si>
  <si>
    <t>INCREMENTAL DEFAULT AND MIGRATION RISK CAPITAL CHARGE</t>
  </si>
  <si>
    <t>ALL PRICE RISKS CAPITAL CHARGE FOR CTP</t>
  </si>
  <si>
    <t>MULTIPLICATION FACTOR (mc) x AVERAGE OF PREVIOUS 60 WORKING DAYS (VaRavg)</t>
  </si>
  <si>
    <t>PREVIOUS DAY (VaRt-1)</t>
  </si>
  <si>
    <t>MULTIPLICATION FACTOR (ms) x AVERAGE OF PREVIOUS 60 WORKING DAYS (SVaRavg)</t>
  </si>
  <si>
    <t>LATEST AVAILABLE (SVaRt-1)</t>
  </si>
  <si>
    <t>12 WEEKS AVERAGE MEASURE</t>
  </si>
  <si>
    <t>LAST MEASURE</t>
  </si>
  <si>
    <t>FLOOR</t>
  </si>
  <si>
    <t>Traded Debt Instruments</t>
  </si>
  <si>
    <t xml:space="preserve">    Of which: General risk</t>
  </si>
  <si>
    <t xml:space="preserve">    Of which: Specific risk</t>
  </si>
  <si>
    <t>Equities</t>
  </si>
  <si>
    <t>Foreign exchange risk</t>
  </si>
  <si>
    <t>Commodities risk</t>
  </si>
  <si>
    <t>Market risk template does not include CIU positions under the particular approach for position risk in CIUs (Articles 348(1), 350 (3) c) and 364 (2) a) CRR), which instead are included in the RWA OV1 template.</t>
  </si>
  <si>
    <t>Credit Risk - Standardised Approach</t>
  </si>
  <si>
    <t>Standardised Approach</t>
  </si>
  <si>
    <r>
      <t>Original Exposure</t>
    </r>
    <r>
      <rPr>
        <b/>
        <vertAlign val="superscript"/>
        <sz val="11"/>
        <color theme="0"/>
        <rFont val="Tahoma"/>
        <family val="2"/>
      </rPr>
      <t>1</t>
    </r>
  </si>
  <si>
    <r>
      <t xml:space="preserve"> Exposure Value</t>
    </r>
    <r>
      <rPr>
        <b/>
        <vertAlign val="superscript"/>
        <sz val="11"/>
        <color theme="0"/>
        <rFont val="Tahoma"/>
        <family val="2"/>
      </rPr>
      <t>1</t>
    </r>
  </si>
  <si>
    <t>Risk exposure amount</t>
  </si>
  <si>
    <t>Value adjustments and provisions</t>
  </si>
  <si>
    <t>Consolidated data</t>
  </si>
  <si>
    <t>Central governments or central banks</t>
  </si>
  <si>
    <t xml:space="preserve">Regional governments or local authorities </t>
  </si>
  <si>
    <t>Public sector entities</t>
  </si>
  <si>
    <t xml:space="preserve">Multilateral Development Banks </t>
  </si>
  <si>
    <t>International Organisations</t>
  </si>
  <si>
    <t>Institutions</t>
  </si>
  <si>
    <t xml:space="preserve">Corporates </t>
  </si>
  <si>
    <t xml:space="preserve">     of which: SME</t>
  </si>
  <si>
    <t>Retail</t>
  </si>
  <si>
    <t>Secured by mortgages on immovable property</t>
  </si>
  <si>
    <t>Exposures in default</t>
  </si>
  <si>
    <t>Items associated with particularly high risk</t>
  </si>
  <si>
    <t>Covered bonds</t>
  </si>
  <si>
    <t>Claims on institutions and corporates with a ST credit assessment</t>
  </si>
  <si>
    <t>Collective investments undertakings (CIU)</t>
  </si>
  <si>
    <t>Equity</t>
  </si>
  <si>
    <t>Other exposures</t>
  </si>
  <si>
    <r>
      <t xml:space="preserve">Standardised Total </t>
    </r>
    <r>
      <rPr>
        <b/>
        <vertAlign val="superscript"/>
        <sz val="11"/>
        <color theme="0"/>
        <rFont val="Tahoma"/>
        <family val="2"/>
      </rPr>
      <t>2</t>
    </r>
  </si>
  <si>
    <r>
      <rPr>
        <vertAlign val="superscript"/>
        <sz val="10"/>
        <rFont val="Tahoma"/>
        <family val="2"/>
      </rPr>
      <t>(1)</t>
    </r>
    <r>
      <rPr>
        <sz val="10"/>
        <rFont val="Tahoma"/>
        <family val="2"/>
      </rPr>
      <t xml:space="preserve"> Original exposure, unlike Exposure value, is reported before taking into account any effect due to credit conversion factors or credit risk mitigation techniques (e.g. substitution effects). </t>
    </r>
  </si>
  <si>
    <r>
      <rPr>
        <vertAlign val="superscript"/>
        <sz val="10"/>
        <rFont val="Tahoma"/>
        <family val="2"/>
      </rPr>
      <t xml:space="preserve">(2) </t>
    </r>
    <r>
      <rPr>
        <sz val="10"/>
        <rFont val="Tahoma"/>
        <family val="2"/>
      </rPr>
      <t>Standardised Total does not include the Secutarisation position unlike in the results prior to the 2019 exercise.</t>
    </r>
  </si>
  <si>
    <r>
      <rPr>
        <vertAlign val="superscript"/>
        <sz val="10"/>
        <color theme="1"/>
        <rFont val="Tahoma"/>
        <family val="2"/>
      </rPr>
      <t xml:space="preserve">(3) </t>
    </r>
    <r>
      <rPr>
        <sz val="10"/>
        <color theme="1"/>
        <rFont val="Tahoma"/>
        <family val="2"/>
      </rPr>
      <t xml:space="preserve">Only the most relevant countries are disclosed. These have been selected under the following rule: Countries of counterparty covering up to 95% of total original exposure or Top 10 countries ranked by original exposure, </t>
    </r>
  </si>
  <si>
    <t>calculated as of last quarter</t>
  </si>
  <si>
    <r>
      <t>Value adjustments and provisions</t>
    </r>
    <r>
      <rPr>
        <b/>
        <vertAlign val="superscript"/>
        <sz val="11"/>
        <color theme="0"/>
        <rFont val="Tahoma"/>
        <family val="2"/>
      </rPr>
      <t>2</t>
    </r>
  </si>
  <si>
    <r>
      <t>Standardised Total</t>
    </r>
    <r>
      <rPr>
        <b/>
        <vertAlign val="superscript"/>
        <sz val="11"/>
        <color theme="0"/>
        <rFont val="Tahoma"/>
        <family val="2"/>
      </rPr>
      <t>2</t>
    </r>
  </si>
  <si>
    <r>
      <rPr>
        <vertAlign val="superscript"/>
        <sz val="10"/>
        <rFont val="Tahoma"/>
        <family val="2"/>
      </rPr>
      <t>(2)</t>
    </r>
    <r>
      <rPr>
        <sz val="10"/>
        <rFont val="Tahoma"/>
        <family val="2"/>
      </rPr>
      <t xml:space="preserve"> Total value adjustments and provisions per country of counterparty excludes those for securistisation exposures, additional valuation adjustments (AVAs) and other own funds reductions related to the</t>
    </r>
  </si>
  <si>
    <t xml:space="preserve"> exposures, but includes general credit risk adjustments.</t>
  </si>
  <si>
    <t>Credit Risk - IRB Approach</t>
  </si>
  <si>
    <t>IRB Approach</t>
  </si>
  <si>
    <t>Of which: defaulted</t>
  </si>
  <si>
    <t>Central banks and central governments</t>
  </si>
  <si>
    <t>Corporates</t>
  </si>
  <si>
    <t>Corporates - Of Which: Specialised Lending</t>
  </si>
  <si>
    <t>Corporates - Of Which: SME</t>
  </si>
  <si>
    <t>Retail - Secured on real estate property</t>
  </si>
  <si>
    <t>Retail - Secured on real estate property - Of Which: SME</t>
  </si>
  <si>
    <t>Retail - Secured on real estate property - Of Which: non-SME</t>
  </si>
  <si>
    <t>Retail - Qualifying Revolving</t>
  </si>
  <si>
    <t>Retail - Other Retail</t>
  </si>
  <si>
    <t>Retail - Other Retail - Of Which: SME</t>
  </si>
  <si>
    <t>Retail - Other Retail - Of Which: non-SME</t>
  </si>
  <si>
    <t>Other non credit-obligation assets</t>
  </si>
  <si>
    <r>
      <t>IRB Total</t>
    </r>
    <r>
      <rPr>
        <b/>
        <vertAlign val="superscript"/>
        <sz val="11"/>
        <color theme="0"/>
        <rFont val="Tahoma"/>
        <family val="2"/>
      </rPr>
      <t>2</t>
    </r>
  </si>
  <si>
    <t xml:space="preserve">(1) Original exposure, unlike Exposure value, is reported before taking into account any effect due to credit conversion factors or credit risk mitigation techniques (e.g. substitution effects). </t>
  </si>
  <si>
    <t>(2) IRB Total does not include the Secutarisation position unlike in the results prior to the 2019 exercise.</t>
  </si>
  <si>
    <t>(3) Only the most relevant countries are disclosed. These have been selected under the following rule: Countries of counterparty covering up to 95% of total original exposure or Top 10 countries ranked by original exposure, calculated as of last quarter</t>
  </si>
  <si>
    <t>IRB Total</t>
  </si>
  <si>
    <t xml:space="preserve"> General governments exposures by country of the counterparty </t>
  </si>
  <si>
    <t>Direct exposures</t>
  </si>
  <si>
    <t>Risk weighted exposure amount</t>
  </si>
  <si>
    <t>On balance sheet</t>
  </si>
  <si>
    <t xml:space="preserve">Off balance sheet </t>
  </si>
  <si>
    <t>Residual Maturity</t>
  </si>
  <si>
    <t>Country / Region</t>
  </si>
  <si>
    <t>Total gross carrying amount of non-derivative financial assets</t>
  </si>
  <si>
    <t>Total carrying amount of non-derivative financial assets (net of short positions)</t>
  </si>
  <si>
    <t>Non-derivative financial assets by accounting portfolio</t>
  </si>
  <si>
    <t xml:space="preserve">Derivatives with positive fair value </t>
  </si>
  <si>
    <t>Derivatives with negative fair value</t>
  </si>
  <si>
    <t>Off-balance sheet exposures</t>
  </si>
  <si>
    <t>Nominal</t>
  </si>
  <si>
    <t>of which: loans and advances</t>
  </si>
  <si>
    <t>of which: Financial assets held for trading</t>
  </si>
  <si>
    <t>of which: Financial assets designated at fair value through profit or loss</t>
  </si>
  <si>
    <t>of which: Financial assets at fair value through other comprehensive income</t>
  </si>
  <si>
    <t>of which: Financial assets at amortised cost</t>
  </si>
  <si>
    <t>Notional amount</t>
  </si>
  <si>
    <t>[ 0 - 3M [</t>
  </si>
  <si>
    <t>Austria</t>
  </si>
  <si>
    <t>[ 3M - 1Y [</t>
  </si>
  <si>
    <t>[ 1Y - 2Y [</t>
  </si>
  <si>
    <t>[ 2Y - 3Y [</t>
  </si>
  <si>
    <t>[3Y - 5Y [</t>
  </si>
  <si>
    <t>[5Y - 10Y [</t>
  </si>
  <si>
    <t>[10Y - more</t>
  </si>
  <si>
    <t>Belgium</t>
  </si>
  <si>
    <t>Bulgaria</t>
  </si>
  <si>
    <t>Cyprus</t>
  </si>
  <si>
    <t>Czech Republic</t>
  </si>
  <si>
    <t>Denmark</t>
  </si>
  <si>
    <t>Estonia</t>
  </si>
  <si>
    <t>Finland</t>
  </si>
  <si>
    <t>France</t>
  </si>
  <si>
    <t>Germany</t>
  </si>
  <si>
    <t>Croatia</t>
  </si>
  <si>
    <t>Greece</t>
  </si>
  <si>
    <t>Hungary</t>
  </si>
  <si>
    <t>Ireland</t>
  </si>
  <si>
    <t>Italy</t>
  </si>
  <si>
    <t>Latvia</t>
  </si>
  <si>
    <t>Lithuania</t>
  </si>
  <si>
    <t>Luxembourg</t>
  </si>
  <si>
    <t>Malta</t>
  </si>
  <si>
    <t>Netherlands</t>
  </si>
  <si>
    <t>Poland</t>
  </si>
  <si>
    <t>Portugal</t>
  </si>
  <si>
    <t>Romania</t>
  </si>
  <si>
    <t>Slovakia</t>
  </si>
  <si>
    <t>Slovenia</t>
  </si>
  <si>
    <t>Spain</t>
  </si>
  <si>
    <t>Sweden</t>
  </si>
  <si>
    <t>United Kingdom</t>
  </si>
  <si>
    <t>Iceland</t>
  </si>
  <si>
    <t>Liechtenstein</t>
  </si>
  <si>
    <t>Norway</t>
  </si>
  <si>
    <t>Australia</t>
  </si>
  <si>
    <t>Canada</t>
  </si>
  <si>
    <t>Hong Kong</t>
  </si>
  <si>
    <t>Japan</t>
  </si>
  <si>
    <t>U.S.</t>
  </si>
  <si>
    <t>China</t>
  </si>
  <si>
    <t>Switzerland</t>
  </si>
  <si>
    <t>Other advanced economies non EEA</t>
  </si>
  <si>
    <t>Other Central and eastern Europe countries non EEA</t>
  </si>
  <si>
    <t>Middle East</t>
  </si>
  <si>
    <t>Latin America and the Caribbean</t>
  </si>
  <si>
    <t>Africa</t>
  </si>
  <si>
    <t>Others</t>
  </si>
  <si>
    <t>Notes and definitions</t>
  </si>
  <si>
    <t>Information disclosed in this template is sourced from COREP template C 33, introduced with the reporting framework 2.7, applicOle for reports as of 31 march 2018.</t>
  </si>
  <si>
    <t xml:space="preserve">(1) Information on sovereign exposures is only availOle for institutions that have sovereign exposures of at least 1% of total “Debt securities and loans receivOles”. Country of breakdown is only availOle for institutions that hold non-domestic sovereign exposures of 10% or more compared to total sovereign exposures. Where the latter threshold is not met, information is disclosed through the aggregate "Others".      </t>
  </si>
  <si>
    <t xml:space="preserve">(2) The exposures reported cover only exposures to central, regional and local governments on immediate borrower basis, and do not include exposures to other counterparts with full or partial government guarantees </t>
  </si>
  <si>
    <t xml:space="preserve">(3) The banks disclose the exposures in the "Financial assets held for trading" portfolio after offsetting the cash short positions having the same maturities. </t>
  </si>
  <si>
    <t>(4) The exposures reported include the positions towards counterparts (other than sovereign) on sovereign credit risk (i.e. CDS, financial guarantees) booked in all the accounting portfolio (on-off balance sheet). Irrespective of the denomination and or accounting classification of the positions</t>
  </si>
  <si>
    <t xml:space="preserve">          the economic substance over the form must be used as a criteria for the identification of the exposures to be included in this column. This item does not include exposures to counterparts (other than sovereign) with full or partial government guarantees by central, regional and local governments</t>
  </si>
  <si>
    <r>
      <t>(5)</t>
    </r>
    <r>
      <rPr>
        <vertAlign val="superscript"/>
        <sz val="9"/>
        <rFont val="Tahoma"/>
        <family val="2"/>
      </rPr>
      <t xml:space="preserve"> </t>
    </r>
    <r>
      <rPr>
        <sz val="9"/>
        <rFont val="Tahoma"/>
        <family val="2"/>
      </rPr>
      <t>Residual countries not reported separately in the Transparency exercise</t>
    </r>
  </si>
  <si>
    <r>
      <rPr>
        <u/>
        <sz val="9"/>
        <rFont val="Tahoma"/>
        <family val="2"/>
      </rPr>
      <t>Regions</t>
    </r>
    <r>
      <rPr>
        <sz val="9"/>
        <rFont val="Tahoma"/>
        <family val="2"/>
      </rPr>
      <t>:</t>
    </r>
  </si>
  <si>
    <t>Other advanced non EEA: Israel, Korea, New Zealand,  Russia, San Marino, Singapore and Taiwan.</t>
  </si>
  <si>
    <t>Other CEE non EEA: Albania, Bosnia and Herzegovina, FYR Macedonia, Montenegro, Serbia and Turkey.</t>
  </si>
  <si>
    <t>Middle East: Bahrain, Djibouti, Iran, Iraq, Jordan, Kuwait, Lebanon, Libya, Oman, Qatar, Saudi ArOia, Sudan, Syria, United ArO Emirates and Yemen.</t>
  </si>
  <si>
    <t>Latin America: Argentina, Belize, Bolivia, Brazil, Chile, Colombia, Costa Rica, Dominica, Dominican Republic, Ecuador, El Salvador, Grenada, Guatemala, Guyana, Haiti, Honduras, Jamaica, Mexico, Nicaragua, Panama, Paraguay, Peru, St. Kitts and Nevis, St. Lucia, St. Vincent and the Grenadines, Suriname, Trinidad and Tobago, Uruguay, Venezuela,Antigua And Barbuda, Aruba, Bahamas, Barbados, Cayman Islands, Cuba, French Guiana, Guadeloupe, Martinique, Puerto Rico, Saint Barthélemy, Turks And Caicos Islands, Virgin Islands (British), Virgin Islands (U.S. ).</t>
  </si>
  <si>
    <t>Africa: Algeria, Egypt, Morocco, South Africa, Angola, Benin, Botswana, Burkina Faso, Burundi, Cameroon, Cape Verde, Central African Republic, Chad, Comoros, Congo, Congo, The Democratic Republic Of The, Côte D'Ivoire, Equatorial Guinea, Eritrea, Ethiopia, GOon, Gambia, Ghana, Guinea, Guinea-Bissau, Kenya, Lesotho, Liberia, Madagascar, Malawi, Mali, Mauritius, Mauritania, Mozambique, Namibia, Niger, Nigeria, Rwanda, Sao Tome And Principe, Senegal, Seychelles, Sierra Leone, South Sudan, Swaziland, Tanzania, United Republic Of, Togo, Uganda, Zambia, ZimbOwe and Tunisia.</t>
  </si>
  <si>
    <t>(6) The columns 'Total carrying amount of non-derivative financial assets (net of short positions)' provide information on a net basis, whilst the related 'of which' positions present information on a gross basis.</t>
  </si>
  <si>
    <t>(7) The values for the ‘Other’ bucket is calculated subtracting from the reported Total the breakdown of the listed countries. As a result of precision and rounding in the calculation we accept an approximation in the order of e04.</t>
  </si>
  <si>
    <r>
      <t>(8)</t>
    </r>
    <r>
      <rPr>
        <vertAlign val="superscript"/>
        <sz val="9"/>
        <rFont val="Tahoma"/>
        <family val="2"/>
      </rPr>
      <t xml:space="preserve"> </t>
    </r>
    <r>
      <rPr>
        <sz val="9"/>
        <rFont val="Tahoma"/>
        <family val="2"/>
      </rPr>
      <t>Information on Non-derivative financial assets by accounting portfolio is not included for institutions applying nGAAP</t>
    </r>
  </si>
  <si>
    <t>Performing and non-performing exposures</t>
  </si>
  <si>
    <t>Gross carrying amount/ Nominal amount</t>
  </si>
  <si>
    <r>
      <t>Accumulated impairment, accumulated negative changes in fair value due to credit risk and provisions</t>
    </r>
    <r>
      <rPr>
        <b/>
        <vertAlign val="superscript"/>
        <sz val="11"/>
        <color theme="0"/>
        <rFont val="Tahoma"/>
        <family val="2"/>
      </rPr>
      <t>4,5</t>
    </r>
  </si>
  <si>
    <t>Collaterals and financial guarantees received on non-performing exposures</t>
  </si>
  <si>
    <t>Of which performing but past due &gt;30 days and &lt;=90 days</t>
  </si>
  <si>
    <r>
      <t>Of which non-performing</t>
    </r>
    <r>
      <rPr>
        <b/>
        <vertAlign val="superscript"/>
        <sz val="11"/>
        <color theme="0"/>
        <rFont val="Tahoma"/>
        <family val="2"/>
      </rPr>
      <t>1</t>
    </r>
  </si>
  <si>
    <r>
      <t>On performing exposures</t>
    </r>
    <r>
      <rPr>
        <b/>
        <vertAlign val="superscript"/>
        <sz val="11"/>
        <color theme="0"/>
        <rFont val="Tahoma"/>
        <family val="2"/>
      </rPr>
      <t>2</t>
    </r>
  </si>
  <si>
    <r>
      <t>On non-performing exposures</t>
    </r>
    <r>
      <rPr>
        <b/>
        <vertAlign val="superscript"/>
        <sz val="11"/>
        <color theme="0"/>
        <rFont val="Tahoma"/>
        <family val="2"/>
      </rPr>
      <t>3</t>
    </r>
  </si>
  <si>
    <t>Of which Stage 3</t>
  </si>
  <si>
    <t>Cash balances at central banks and other demand deposits</t>
  </si>
  <si>
    <t>Debt securities (including at amortised cost and fair value)</t>
  </si>
  <si>
    <t>Loans and advances(including at amortised cost  and fair value)</t>
  </si>
  <si>
    <t>of which: small and medium-sized enterprises</t>
  </si>
  <si>
    <t>of which: Loans collateralised by commercial immovable property</t>
  </si>
  <si>
    <t xml:space="preserve">   of which: Loans collateralised by residential immovable property </t>
  </si>
  <si>
    <t xml:space="preserve">   of which: Credit for consumption </t>
  </si>
  <si>
    <t>DEBT INSTRUMENTS other than HFT</t>
  </si>
  <si>
    <t>OFF-BALANCE SHEET EXPOSURES</t>
  </si>
  <si>
    <r>
      <rPr>
        <vertAlign val="superscript"/>
        <sz val="10"/>
        <rFont val="Tahoma"/>
        <family val="2"/>
      </rPr>
      <t xml:space="preserve">(1) </t>
    </r>
    <r>
      <rPr>
        <sz val="10"/>
        <rFont val="Tahoma"/>
        <family val="2"/>
      </rPr>
      <t>For the definition of non-performing exposures please refer to Article 47a(3) of Regulation (EU) No 575/2013 (CRR)</t>
    </r>
  </si>
  <si>
    <r>
      <rPr>
        <vertAlign val="superscript"/>
        <sz val="10"/>
        <rFont val="Tahoma"/>
        <family val="2"/>
      </rPr>
      <t xml:space="preserve">(2) </t>
    </r>
    <r>
      <rPr>
        <sz val="10"/>
        <rFont val="Tahoma"/>
        <family val="2"/>
      </rPr>
      <t>Institutions report here the cumulative amount of expected credit losses since initial recognition for financial instruments subject to impairment and provisions for off-balance sheet exposures.</t>
    </r>
  </si>
  <si>
    <r>
      <rPr>
        <vertAlign val="superscript"/>
        <sz val="10"/>
        <rFont val="Tahoma"/>
        <family val="2"/>
      </rPr>
      <t xml:space="preserve">(3) </t>
    </r>
    <r>
      <rPr>
        <sz val="10"/>
        <rFont val="Tahoma"/>
        <family val="2"/>
      </rPr>
      <t>Institutions report here the cumulative amount of expected credit losses since initial recognition for financial instruments subject to impairment, the accumulated negative changes in fair value due to credit risk for financial instruments measured at fair value through profit or loss other than HFT and provisions for off-balance sheet exposures.</t>
    </r>
  </si>
  <si>
    <r>
      <rPr>
        <vertAlign val="superscript"/>
        <sz val="10"/>
        <rFont val="Tahoma"/>
        <family val="2"/>
      </rPr>
      <t xml:space="preserve">(4) </t>
    </r>
    <r>
      <rPr>
        <sz val="10"/>
        <rFont val="Tahoma"/>
        <family val="2"/>
      </rPr>
      <t>For the on-balance sheet items, accumulated impairments and accumulated negative changes in fair value due to credit risk are disclosed with a positive sign if they are decreasing assets. Following this sign convention, information is disclosed with the opposite sign of what is reported according to the FINREP framework (templates F 18.00 / F 19.00), which  follows a sign convention based on a credit/debit convention, as explained in Annex V, Part 1 paragraphs 10 and 11 of Regulation (EU) 2021/451 - ITS on Supervisory reporting. However, for the off-balance sheet instruments, the same item (‘Accumulated impairment, accumulated changes in fair value due to credit risk and provisions’) is disclosed consistently with the FINREP sign convention. This is because, based on this sign convention, the provisions on off-balance sheet commitments are generally reported with a positive sign.</t>
    </r>
  </si>
  <si>
    <r>
      <rPr>
        <vertAlign val="superscript"/>
        <sz val="10"/>
        <rFont val="Tahoma"/>
        <family val="2"/>
      </rPr>
      <t xml:space="preserve">(5) </t>
    </r>
    <r>
      <rPr>
        <sz val="10"/>
        <rFont val="Tahoma"/>
        <family val="2"/>
      </rPr>
      <t>From June 2021, the gross carrying amount of assets and accumulated impairments that are purchased or originated as credit-impaired at initial recognition are not included in the impairment stages, as it was the case in previous periods.</t>
    </r>
  </si>
  <si>
    <t>Forborne exposures</t>
  </si>
  <si>
    <t>Gross carrying amount of exposures with forbearance measures</t>
  </si>
  <si>
    <r>
      <t>Accumulated impairment, accumulated changes in fair value due to credit risk and provisions  for exposures with forbearance measures</t>
    </r>
    <r>
      <rPr>
        <b/>
        <vertAlign val="superscript"/>
        <sz val="11"/>
        <color theme="0"/>
        <rFont val="Tahoma"/>
        <family val="2"/>
      </rPr>
      <t>2</t>
    </r>
  </si>
  <si>
    <t>Collateral and financial guarantees received on exposures with forbearance measures</t>
  </si>
  <si>
    <t>Of which non-performing exposures with forbearance measures</t>
  </si>
  <si>
    <t>Of which on non-performing exposures with forbearance measures</t>
  </si>
  <si>
    <t>Of which collateral and financial guarantees received on non-performing exposures with forbearance measures</t>
  </si>
  <si>
    <t>Debt securities (including at amortised cost  and fair value)</t>
  </si>
  <si>
    <t>Loans and advances (including at amortised cost  and fair value)</t>
  </si>
  <si>
    <t>Loan commitments given</t>
  </si>
  <si>
    <r>
      <t>QUALITY OF FORBEARANCE</t>
    </r>
    <r>
      <rPr>
        <b/>
        <vertAlign val="superscript"/>
        <sz val="11"/>
        <color theme="0"/>
        <rFont val="Tahoma"/>
        <family val="2"/>
      </rPr>
      <t>2</t>
    </r>
  </si>
  <si>
    <t>Loans and advances that have been forborne more than twice</t>
  </si>
  <si>
    <t>Non-performing forborne loans and advances that failed to meet the non-performing exit criteria</t>
  </si>
  <si>
    <r>
      <rPr>
        <vertAlign val="superscript"/>
        <sz val="10"/>
        <rFont val="Tahoma"/>
        <family val="2"/>
      </rPr>
      <t xml:space="preserve">(1) </t>
    </r>
    <r>
      <rPr>
        <sz val="10"/>
        <rFont val="Tahoma"/>
        <family val="2"/>
      </rPr>
      <t xml:space="preserve">Forborne exposures are debt contracts in respect of which forbearance measures as defined in Article 47b(1) and (2) CRR have been applied
</t>
    </r>
  </si>
  <si>
    <r>
      <rPr>
        <vertAlign val="superscript"/>
        <sz val="10"/>
        <rFont val="Tahoma"/>
        <family val="2"/>
      </rPr>
      <t>(2)</t>
    </r>
    <r>
      <rPr>
        <sz val="10"/>
        <rFont val="Tahoma"/>
        <family val="2"/>
      </rPr>
      <t>For the on-balance sheet items, accumulated impairments and accumulated negative changes in fair value due to credit risk are disclosed with a positive sign if they are decreasing assets. Following this sign convention, information is disclosed with the opposite sign of what is reported according to the FINREP framework (templates F 18.00 / F 19.00), which  follows a sign convention based on a credit/debit convention, as explained in Annex V, Part 1 paragraphs 10 and 11 of Regulation (EU) 2021/451- ITS on Supervisory reporting. However, for the off-balance sheet instruments, the same item (‘Accumulated impairment, accumulated changes in fair value due to credit risk and provisions’) is disclosed consistently with the FINREP sign convention. This is because, based on this sign convention, the provisions on off-balance sheet commitments are generally reported with a positive sign.</t>
    </r>
  </si>
  <si>
    <t>Breakdown of loans and advances to non-financial corporations other than held for trading</t>
  </si>
  <si>
    <r>
      <t>Accumulated impairment</t>
    </r>
    <r>
      <rPr>
        <vertAlign val="superscript"/>
        <sz val="10"/>
        <color theme="0"/>
        <rFont val="Tahoma"/>
        <family val="2"/>
      </rPr>
      <t>1</t>
    </r>
  </si>
  <si>
    <r>
      <t>Accumulated negative changes in fair value due to credit risk on non-performing exposures</t>
    </r>
    <r>
      <rPr>
        <vertAlign val="superscript"/>
        <sz val="10"/>
        <color theme="0"/>
        <rFont val="Tahoma"/>
        <family val="2"/>
      </rPr>
      <t>1</t>
    </r>
  </si>
  <si>
    <t>Of which: non-performing</t>
  </si>
  <si>
    <t>Of which loans and advances subject to impairment</t>
  </si>
  <si>
    <t>of which: defaulted</t>
  </si>
  <si>
    <t>A Agriculture, forestry and fishing</t>
  </si>
  <si>
    <t>B Mining and quarrying</t>
  </si>
  <si>
    <t>C Manufacturing</t>
  </si>
  <si>
    <t>D Electricity, gas, steam and air conditioning supply</t>
  </si>
  <si>
    <t>E Water supply</t>
  </si>
  <si>
    <t>F Construction</t>
  </si>
  <si>
    <t>G Wholesale and retail trade</t>
  </si>
  <si>
    <t>H Transport and storage</t>
  </si>
  <si>
    <t>I Accommodation and food service activities</t>
  </si>
  <si>
    <t>J Information and communication</t>
  </si>
  <si>
    <t>K Financial and insurance activities</t>
  </si>
  <si>
    <t>L Real estate activities</t>
  </si>
  <si>
    <t>M Professional, scientific and technical activities</t>
  </si>
  <si>
    <t>N Administrative and support service activities</t>
  </si>
  <si>
    <t>O Public administration and defence, compulsory social security</t>
  </si>
  <si>
    <t>P Education</t>
  </si>
  <si>
    <t>Q Human health services and social work activities</t>
  </si>
  <si>
    <t>R Arts, entertainment and recreation</t>
  </si>
  <si>
    <t>S Other services</t>
  </si>
  <si>
    <r>
      <rPr>
        <vertAlign val="superscript"/>
        <sz val="10"/>
        <rFont val="Tahoma"/>
        <family val="2"/>
      </rPr>
      <t xml:space="preserve">(1) </t>
    </r>
    <r>
      <rPr>
        <sz val="10"/>
        <rFont val="Tahoma"/>
        <family val="2"/>
      </rPr>
      <t xml:space="preserve">The items ‘accumulated impairment’ and ‘accumulated negative changes in fair value due to credit risk on non-performing exposures’ are disclosed with a positive sign if they are decreasing an asset. Following this sign convention, information is disclosed with the opposite sign of what is reported according to the FINREP framework (template F 06.01), which  follows a sign convention based on a credit/debit convention, as explained in Annex V, Part 1 paragraphs 10 and 11 of Regulation (EU) 2021/451 - ITS on Supervisory reporting.   </t>
    </r>
  </si>
  <si>
    <t xml:space="preserve"> Collateral valuation - loans and advances </t>
  </si>
  <si>
    <t>As of 31/09/2021</t>
  </si>
  <si>
    <t xml:space="preserve">  Loans and advances</t>
  </si>
  <si>
    <t xml:space="preserve">  Performing</t>
  </si>
  <si>
    <t xml:space="preserve">  Non-performing</t>
  </si>
  <si>
    <t>of which past due &gt; 30days &lt;= 90 days</t>
  </si>
  <si>
    <t>Unlikely to pay that are not past due or past due &lt;= 90 days</t>
  </si>
  <si>
    <t xml:space="preserve">    Of which secured</t>
  </si>
  <si>
    <t xml:space="preserve">         Of which secured with immovable property</t>
  </si>
  <si>
    <t xml:space="preserve">              Of which instruments with LTV higher than 60% and lower or equal to 80%</t>
  </si>
  <si>
    <t xml:space="preserve">             Of which instruments with LTV higher than 80% and lower or equal to 100%</t>
  </si>
  <si>
    <t xml:space="preserve">           Of which instruments with LTV  higher than 100%</t>
  </si>
  <si>
    <t>Accumulated impairment for secured assets</t>
  </si>
  <si>
    <t>Collateral</t>
  </si>
  <si>
    <t xml:space="preserve">    Of which value capped at the value of exposure</t>
  </si>
  <si>
    <t xml:space="preserve">           Of which immovable property</t>
  </si>
  <si>
    <t xml:space="preserve">     Of which value above the cap</t>
  </si>
  <si>
    <t>Financial guarantees received</t>
  </si>
  <si>
    <t>Accumulated partial write-off</t>
  </si>
  <si>
    <t xml:space="preserve">The information applies only to banks meeting at least one of the criteria for significance and having a ratio of non-performing loans and advances divided by total loans and advances (excluding loans and advances classified as held for sale, cash balances at central banks and other demand deposits ) of  5% or above. </t>
  </si>
  <si>
    <t>GERMANY</t>
  </si>
  <si>
    <t>FRANCE</t>
  </si>
  <si>
    <t>UNITED KINGDOM</t>
  </si>
  <si>
    <t>ITALY</t>
  </si>
  <si>
    <t>LUXEMBOURG</t>
  </si>
  <si>
    <t>UNITED STATES</t>
  </si>
  <si>
    <t>SPAIN</t>
  </si>
  <si>
    <t>NETHERLANDS</t>
  </si>
  <si>
    <t>SLOVAKIA</t>
  </si>
  <si>
    <t>CROATIA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</si>
</sst>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d/m/yy;@"/>
    <numFmt numFmtId="166" formatCode="0.0%"/>
  </numFmts>
  <fonts count="81">
    <font>
      <sz val="10"/>
      <name val="Arial"/>
      <family val="2"/>
    </font>
    <font>
      <sz val="11"/>
      <color theme="1"/>
      <name val="Calibri"/>
      <family val="2"/>
      <scheme val="minor"/>
    </font>
    <font>
      <sz val="10"/>
      <name val="Arial"/>
      <family val="2"/>
    </font>
    <font>
      <sz val="9"/>
      <color theme="0"/>
      <name val="Tahoma"/>
      <family val="2"/>
    </font>
    <font>
      <b/>
      <sz val="26"/>
      <name val="Tahoma"/>
      <family val="2"/>
    </font>
    <font>
      <sz val="26"/>
      <name val="Albany AMT"/>
      <family val="2"/>
    </font>
    <font>
      <b/>
      <sz val="28"/>
      <name val="Chiller"/>
      <family val="5"/>
    </font>
    <font>
      <b/>
      <sz val="14"/>
      <color theme="0"/>
      <name val="Tahoma"/>
      <family val="2"/>
    </font>
    <font>
      <sz val="14"/>
      <name val="Arial"/>
      <family val="2"/>
    </font>
    <font>
      <sz val="10"/>
      <color theme="0"/>
      <name val="Arial"/>
      <family val="2"/>
    </font>
    <font>
      <b/>
      <sz val="10"/>
      <name val="Arial"/>
      <family val="2"/>
    </font>
    <font>
      <b/>
      <sz val="20"/>
      <name val="Tahoma"/>
      <family val="2"/>
    </font>
    <font>
      <sz val="9"/>
      <color indexed="8"/>
      <name val="Tahoma"/>
      <family val="2"/>
    </font>
    <font>
      <b/>
      <sz val="14"/>
      <name val="Tahoma"/>
      <family val="2"/>
    </font>
    <font>
      <sz val="14"/>
      <color indexed="8"/>
      <name val="Tahoma"/>
      <family val="2"/>
    </font>
    <font>
      <b/>
      <sz val="28"/>
      <color indexed="8"/>
      <name val="Tahoma"/>
      <family val="2"/>
    </font>
    <font>
      <sz val="10"/>
      <name val="Tahoma"/>
      <family val="2"/>
    </font>
    <font>
      <b/>
      <sz val="12"/>
      <color theme="0"/>
      <name val="Tahoma"/>
      <family val="2"/>
    </font>
    <font>
      <b/>
      <sz val="11"/>
      <color theme="0"/>
      <name val="Tahoma"/>
      <family val="2"/>
    </font>
    <font>
      <sz val="11"/>
      <color theme="0"/>
      <name val="Tahoma"/>
      <family val="2"/>
    </font>
    <font>
      <sz val="9"/>
      <name val="Tahoma"/>
      <family val="2"/>
    </font>
    <font>
      <sz val="8.5"/>
      <color indexed="8"/>
      <name val="Tahoma"/>
      <family val="2"/>
    </font>
    <font>
      <sz val="8.5"/>
      <name val="Tahoma"/>
      <family val="2"/>
    </font>
    <font>
      <b/>
      <sz val="9"/>
      <color indexed="8"/>
      <name val="Tahoma"/>
      <family val="2"/>
    </font>
    <font>
      <i/>
      <sz val="9"/>
      <color indexed="8"/>
      <name val="Tahoma"/>
      <family val="2"/>
    </font>
    <font>
      <sz val="10"/>
      <name val="Times New Roman"/>
      <family val="1"/>
    </font>
    <font>
      <sz val="12"/>
      <color theme="0"/>
      <name val="Tahoma"/>
      <family val="2"/>
    </font>
    <font>
      <sz val="12"/>
      <color indexed="8"/>
      <name val="Tahoma"/>
      <family val="2"/>
    </font>
    <font>
      <sz val="11"/>
      <color indexed="8"/>
      <name val="Tahoma"/>
      <family val="2"/>
    </font>
    <font>
      <b/>
      <sz val="11"/>
      <name val="Tahoma"/>
      <family val="2"/>
    </font>
    <font>
      <sz val="11"/>
      <name val="Tahoma"/>
      <family val="2"/>
    </font>
    <font>
      <b/>
      <sz val="11"/>
      <color indexed="8"/>
      <name val="Tahoma"/>
      <family val="2"/>
    </font>
    <font>
      <b/>
      <sz val="9"/>
      <name val="Tahoma"/>
      <family val="2"/>
    </font>
    <font>
      <b/>
      <vertAlign val="superscript"/>
      <sz val="12"/>
      <color theme="0"/>
      <name val="Tahoma"/>
      <family val="2"/>
    </font>
    <font>
      <sz val="10"/>
      <color indexed="8"/>
      <name val="Tahoma"/>
      <family val="2"/>
    </font>
    <font>
      <sz val="14"/>
      <name val="Tahoma"/>
      <family val="2"/>
    </font>
    <font>
      <sz val="13"/>
      <name val="Tahoma"/>
      <family val="2"/>
    </font>
    <font>
      <vertAlign val="superscript"/>
      <sz val="11"/>
      <color theme="0"/>
      <name val="Tahoma"/>
      <family val="2"/>
    </font>
    <font>
      <sz val="9"/>
      <name val="Arial"/>
      <family val="2"/>
    </font>
    <font>
      <sz val="11"/>
      <color rgb="FF000000"/>
      <name val="Tahoma"/>
      <family val="2"/>
    </font>
    <font>
      <vertAlign val="superscript"/>
      <sz val="10"/>
      <name val="Arial"/>
      <family val="2"/>
    </font>
    <font>
      <b/>
      <u/>
      <sz val="8"/>
      <name val="Verdana"/>
      <family val="2"/>
    </font>
    <font>
      <i/>
      <sz val="10"/>
      <name val="Arial"/>
      <family val="2"/>
    </font>
    <font>
      <sz val="10"/>
      <color theme="1"/>
      <name val="Tahoma"/>
      <family val="2"/>
    </font>
    <font>
      <vertAlign val="superscript"/>
      <sz val="10"/>
      <color theme="1"/>
      <name val="Tahoma"/>
      <family val="2"/>
    </font>
    <font>
      <b/>
      <vertAlign val="superscript"/>
      <sz val="11"/>
      <color theme="0"/>
      <name val="Tahoma"/>
      <family val="2"/>
    </font>
    <font>
      <b/>
      <sz val="11"/>
      <color indexed="9"/>
      <name val="Tahoma"/>
      <family val="2"/>
    </font>
    <font>
      <sz val="11"/>
      <color indexed="9"/>
      <name val="Tahoma"/>
      <family val="2"/>
    </font>
    <font>
      <vertAlign val="superscript"/>
      <sz val="10"/>
      <name val="Tahoma"/>
      <family val="2"/>
    </font>
    <font>
      <b/>
      <sz val="10"/>
      <color theme="0"/>
      <name val="Tahoma"/>
      <family val="2"/>
    </font>
    <font>
      <b/>
      <i/>
      <sz val="10"/>
      <color theme="0"/>
      <name val="Tahoma"/>
      <family val="2"/>
    </font>
    <font>
      <sz val="10"/>
      <color theme="0"/>
      <name val="Tahoma"/>
      <family val="2"/>
    </font>
    <font>
      <vertAlign val="superscript"/>
      <sz val="10"/>
      <color theme="0"/>
      <name val="Tahoma"/>
      <family val="2"/>
    </font>
    <font>
      <sz val="10"/>
      <color rgb="FFFF3300"/>
      <name val="Arial"/>
      <family val="2"/>
    </font>
    <font>
      <sz val="10"/>
      <color rgb="FFFF0000"/>
      <name val="Arial"/>
      <family val="2"/>
    </font>
    <font>
      <sz val="11"/>
      <color rgb="FFFF3300"/>
      <name val="Tahoma"/>
      <family val="2"/>
    </font>
    <font>
      <b/>
      <i/>
      <sz val="10"/>
      <color indexed="9"/>
      <name val="Tahoma"/>
      <family val="2"/>
    </font>
    <font>
      <sz val="10"/>
      <name val="Helv"/>
    </font>
    <font>
      <b/>
      <i/>
      <sz val="11"/>
      <color theme="0"/>
      <name val="Tahoma"/>
      <family val="2"/>
    </font>
    <font>
      <sz val="18"/>
      <color rgb="FFFF3300"/>
      <name val="Tahoma"/>
      <family val="2"/>
    </font>
    <font>
      <sz val="18"/>
      <color theme="1"/>
      <name val="Tahoma"/>
      <family val="2"/>
    </font>
    <font>
      <sz val="11"/>
      <color theme="1"/>
      <name val="Tahoma"/>
      <family val="2"/>
    </font>
    <font>
      <b/>
      <sz val="14"/>
      <color theme="1"/>
      <name val="Tahoma"/>
      <family val="2"/>
    </font>
    <font>
      <sz val="14"/>
      <color theme="1"/>
      <name val="Tahoma"/>
      <family val="2"/>
    </font>
    <font>
      <sz val="18"/>
      <color rgb="FFFF0000"/>
      <name val="Tahoma"/>
      <family val="2"/>
    </font>
    <font>
      <sz val="18"/>
      <color theme="0"/>
      <name val="Tahoma"/>
      <family val="2"/>
    </font>
    <font>
      <sz val="18"/>
      <name val="Tahoma"/>
      <family val="2"/>
    </font>
    <font>
      <sz val="9"/>
      <color theme="1"/>
      <name val="Tahoma"/>
      <family val="2"/>
    </font>
    <font>
      <b/>
      <sz val="16"/>
      <name val="Tahoma"/>
      <family val="2"/>
    </font>
    <font>
      <b/>
      <sz val="15"/>
      <color theme="0"/>
      <name val="Tahoma"/>
      <family val="2"/>
    </font>
    <font>
      <b/>
      <sz val="9"/>
      <color theme="1"/>
      <name val="Tahoma"/>
      <family val="2"/>
    </font>
    <font>
      <vertAlign val="superscript"/>
      <sz val="9"/>
      <name val="Tahoma"/>
      <family val="2"/>
    </font>
    <font>
      <u/>
      <sz val="9"/>
      <name val="Tahoma"/>
      <family val="2"/>
    </font>
    <font>
      <b/>
      <strike/>
      <sz val="11"/>
      <color theme="0"/>
      <name val="Tahoma"/>
      <family val="2"/>
    </font>
    <font>
      <sz val="8"/>
      <name val="Tahoma"/>
      <family val="2"/>
    </font>
    <font>
      <b/>
      <sz val="11"/>
      <color rgb="FF00B050"/>
      <name val="Tahoma"/>
      <family val="2"/>
    </font>
    <font>
      <sz val="10"/>
      <color rgb="FFFF0000"/>
      <name val="Tahoma"/>
      <family val="2"/>
    </font>
    <font>
      <b/>
      <sz val="12"/>
      <name val="Tahoma"/>
      <family val="2"/>
    </font>
    <font>
      <sz val="12"/>
      <name val="Tahoma"/>
      <family val="2"/>
    </font>
    <font>
      <sz val="9"/>
      <color rgb="FFD9D9D9"/>
      <name val="Tahoma"/>
      <family val="2"/>
    </font>
    <font>
      <b/>
      <sz val="9"/>
      <color rgb="FFD9D9D9"/>
      <name val="Tahoma"/>
      <family val="2"/>
    </font>
  </fonts>
  <fills count="12">
    <fill>
      <patternFill patternType="none"/>
    </fill>
    <fill>
      <patternFill patternType="gray125"/>
    </fill>
    <fill>
      <patternFill patternType="solid">
        <fgColor theme="0"/>
        <bgColor indexed="64"/>
      </patternFill>
    </fill>
    <fill>
      <patternFill patternType="solid">
        <fgColor rgb="FF236C91"/>
        <bgColor indexed="64"/>
      </patternFill>
    </fill>
    <fill>
      <patternFill patternType="solid">
        <fgColor rgb="FF247198"/>
        <bgColor indexed="64"/>
      </patternFill>
    </fill>
    <fill>
      <patternFill patternType="solid">
        <fgColor theme="0" tint="-0.249977111117893"/>
        <bgColor indexed="64"/>
      </patternFill>
    </fill>
    <fill>
      <patternFill patternType="solid">
        <fgColor rgb="FF216587"/>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indexed="65"/>
        <bgColor indexed="64"/>
      </patternFill>
    </fill>
    <fill>
      <patternFill patternType="solid">
        <fgColor rgb="FFD9D9D9"/>
        <bgColor indexed="64"/>
      </patternFill>
    </fill>
  </fills>
  <borders count="128">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auto="1"/>
      </right>
      <top style="thin">
        <color indexed="64"/>
      </top>
      <bottom style="thin">
        <color indexed="64"/>
      </bottom>
      <diagonal/>
    </border>
    <border>
      <left style="thin">
        <color auto="1"/>
      </left>
      <right style="medium">
        <color indexed="64"/>
      </right>
      <top style="thin">
        <color auto="1"/>
      </top>
      <bottom style="thin">
        <color auto="1"/>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right style="thin">
        <color indexed="64"/>
      </right>
      <top/>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auto="1"/>
      </left>
      <right style="thin">
        <color auto="1"/>
      </right>
      <top style="thin">
        <color auto="1"/>
      </top>
      <bottom/>
      <diagonal/>
    </border>
    <border>
      <left style="thin">
        <color indexed="64"/>
      </left>
      <right/>
      <top style="thin">
        <color indexed="64"/>
      </top>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hair">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style="hair">
        <color indexed="64"/>
      </right>
      <top/>
      <bottom/>
      <diagonal/>
    </border>
    <border>
      <left style="thin">
        <color indexed="64"/>
      </left>
      <right style="hair">
        <color indexed="64"/>
      </right>
      <top/>
      <bottom/>
      <diagonal/>
    </border>
    <border>
      <left/>
      <right style="hair">
        <color indexed="64"/>
      </right>
      <top/>
      <bottom/>
      <diagonal/>
    </border>
    <border>
      <left style="thin">
        <color indexed="64"/>
      </left>
      <right style="hair">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bottom style="medium">
        <color indexed="64"/>
      </bottom>
      <diagonal/>
    </border>
    <border>
      <left style="thin">
        <color indexed="64"/>
      </left>
      <right/>
      <top style="thin">
        <color indexed="64"/>
      </top>
      <bottom style="thin">
        <color indexed="64"/>
      </bottom>
      <diagonal/>
    </border>
  </borders>
  <cellStyleXfs count="14">
    <xf numFmtId="0" fontId="0" fillId="0" borderId="0"/>
    <xf numFmtId="0" fontId="2" fillId="0" borderId="0"/>
    <xf numFmtId="0" fontId="2" fillId="0" borderId="0"/>
    <xf numFmtId="0" fontId="1" fillId="0" borderId="0"/>
    <xf numFmtId="0" fontId="2" fillId="0" borderId="0"/>
    <xf numFmtId="0" fontId="1" fillId="0" borderId="0"/>
    <xf numFmtId="0" fontId="2" fillId="0" borderId="0"/>
    <xf numFmtId="0" fontId="57" fillId="0" borderId="0"/>
    <xf numFmtId="0" fontId="2" fillId="0" borderId="0"/>
    <xf numFmtId="0" fontId="1" fillId="0" borderId="0"/>
    <xf numFmtId="0" fontId="2" fillId="0" borderId="0"/>
    <xf numFmtId="0" fontId="2" fillId="0" borderId="0"/>
    <xf numFmtId="0" fontId="1" fillId="0" borderId="0"/>
    <xf numFmtId="0" fontId="1" fillId="0" borderId="0"/>
  </cellStyleXfs>
  <cellXfs count="984">
    <xf numFmtId="0" fontId="0" fillId="0" borderId="0" xfId="0"/>
    <xf numFmtId="0" fontId="3" fillId="0" borderId="0" xfId="0" applyFont="1" applyAlignment="1" applyProtection="1">
      <alignment horizontal="right"/>
    </xf>
    <xf numFmtId="0" fontId="5" fillId="0" borderId="0" xfId="0" applyFont="1" applyProtection="1"/>
    <xf numFmtId="0" fontId="0" fillId="0" borderId="0" xfId="0" applyProtection="1"/>
    <xf numFmtId="15" fontId="3" fillId="0" borderId="0" xfId="0" applyNumberFormat="1" applyFont="1" applyAlignment="1" applyProtection="1">
      <alignment horizontal="right"/>
    </xf>
    <xf numFmtId="22" fontId="3" fillId="2" borderId="0" xfId="0" applyNumberFormat="1" applyFont="1" applyFill="1" applyAlignment="1" applyProtection="1">
      <alignment horizontal="right" vertical="center"/>
    </xf>
    <xf numFmtId="0" fontId="0" fillId="2" borderId="0" xfId="0" applyFill="1" applyProtection="1"/>
    <xf numFmtId="0" fontId="6" fillId="2" borderId="0" xfId="0" applyFont="1" applyFill="1" applyAlignment="1" applyProtection="1">
      <alignment horizontal="center"/>
    </xf>
    <xf numFmtId="0" fontId="3" fillId="2" borderId="0" xfId="0" applyFont="1" applyFill="1" applyAlignment="1" applyProtection="1">
      <alignment horizontal="right" vertical="center"/>
    </xf>
    <xf numFmtId="0" fontId="7" fillId="3" borderId="1" xfId="0" applyFont="1" applyFill="1" applyBorder="1" applyAlignment="1" applyProtection="1">
      <alignment horizontal="left" vertical="center"/>
    </xf>
    <xf numFmtId="0" fontId="8" fillId="2" borderId="1" xfId="0" applyFont="1" applyFill="1" applyBorder="1" applyAlignment="1" applyProtection="1">
      <alignment horizontal="center" vertical="center" wrapText="1"/>
    </xf>
    <xf numFmtId="0" fontId="0" fillId="0" borderId="0" xfId="0" applyAlignment="1" applyProtection="1">
      <alignment horizontal="center" vertical="center"/>
    </xf>
    <xf numFmtId="0" fontId="7" fillId="3" borderId="2" xfId="0" applyFont="1" applyFill="1" applyBorder="1" applyAlignment="1" applyProtection="1">
      <alignment horizontal="left" vertical="center"/>
    </xf>
    <xf numFmtId="49" fontId="8" fillId="2" borderId="2" xfId="0" applyNumberFormat="1" applyFont="1" applyFill="1" applyBorder="1" applyAlignment="1" applyProtection="1">
      <alignment horizontal="center" vertical="center"/>
    </xf>
    <xf numFmtId="0" fontId="7" fillId="3" borderId="3" xfId="0" applyFont="1" applyFill="1" applyBorder="1" applyAlignment="1" applyProtection="1">
      <alignment horizontal="left" vertical="center"/>
    </xf>
    <xf numFmtId="0" fontId="8" fillId="2" borderId="3" xfId="0" applyFont="1" applyFill="1" applyBorder="1" applyAlignment="1" applyProtection="1">
      <alignment horizontal="center" vertical="center"/>
    </xf>
    <xf numFmtId="0" fontId="3" fillId="2" borderId="0" xfId="0" applyFont="1" applyFill="1" applyAlignment="1" applyProtection="1">
      <alignment horizontal="right"/>
    </xf>
    <xf numFmtId="0" fontId="9" fillId="2" borderId="0" xfId="0" applyFont="1" applyFill="1" applyProtection="1"/>
    <xf numFmtId="0" fontId="10" fillId="2" borderId="0" xfId="0" applyFont="1" applyFill="1" applyProtection="1"/>
    <xf numFmtId="0" fontId="10" fillId="0" borderId="0" xfId="0" applyFont="1" applyProtection="1"/>
    <xf numFmtId="0" fontId="3" fillId="2" borderId="0" xfId="1" applyFont="1" applyFill="1" applyAlignment="1" applyProtection="1">
      <alignment horizontal="center" vertical="center"/>
    </xf>
    <xf numFmtId="0" fontId="3" fillId="2" borderId="0" xfId="1" applyFont="1" applyFill="1" applyAlignment="1" applyProtection="1">
      <alignment horizontal="center" vertical="center" wrapText="1"/>
    </xf>
    <xf numFmtId="0" fontId="3" fillId="2" borderId="0" xfId="1" applyFont="1" applyFill="1" applyAlignment="1" applyProtection="1">
      <alignment horizontal="left" vertical="center" indent="1"/>
    </xf>
    <xf numFmtId="0" fontId="3" fillId="2" borderId="0" xfId="1" applyFont="1" applyFill="1" applyAlignment="1" applyProtection="1">
      <alignment vertical="center"/>
    </xf>
    <xf numFmtId="0" fontId="12" fillId="0" borderId="0" xfId="1" applyFont="1" applyAlignment="1" applyProtection="1">
      <alignment vertical="center"/>
    </xf>
    <xf numFmtId="0" fontId="12" fillId="0" borderId="0" xfId="1" applyFont="1" applyAlignment="1" applyProtection="1">
      <alignment horizontal="center" vertical="center"/>
    </xf>
    <xf numFmtId="0" fontId="15" fillId="0" borderId="0" xfId="1" applyFont="1" applyAlignment="1" applyProtection="1">
      <alignment horizontal="center" vertical="center"/>
    </xf>
    <xf numFmtId="0" fontId="12" fillId="0" borderId="0" xfId="1" applyFont="1" applyAlignment="1" applyProtection="1">
      <alignment horizontal="left" vertical="center" indent="1"/>
    </xf>
    <xf numFmtId="0" fontId="16" fillId="2" borderId="5" xfId="1" applyFont="1" applyFill="1" applyBorder="1" applyAlignment="1" applyProtection="1">
      <alignment horizontal="center" wrapText="1"/>
    </xf>
    <xf numFmtId="164" fontId="17" fillId="4" borderId="6" xfId="1" applyNumberFormat="1" applyFont="1" applyFill="1" applyBorder="1" applyAlignment="1" applyProtection="1">
      <alignment horizontal="center" vertical="center" wrapText="1"/>
    </xf>
    <xf numFmtId="0" fontId="18" fillId="4" borderId="6" xfId="1" applyFont="1" applyFill="1" applyBorder="1" applyAlignment="1" applyProtection="1">
      <alignment horizontal="left" vertical="center" wrapText="1" indent="1"/>
    </xf>
    <xf numFmtId="0" fontId="18" fillId="4" borderId="7" xfId="1" applyFont="1" applyFill="1" applyBorder="1" applyAlignment="1" applyProtection="1">
      <alignment horizontal="center" vertical="center" wrapText="1"/>
    </xf>
    <xf numFmtId="0" fontId="12" fillId="0" borderId="0" xfId="1" applyFont="1" applyAlignment="1" applyProtection="1">
      <alignment horizontal="center" vertical="center" wrapText="1"/>
    </xf>
    <xf numFmtId="0" fontId="19" fillId="4" borderId="11" xfId="2" applyFont="1" applyFill="1" applyBorder="1" applyAlignment="1" applyProtection="1">
      <alignment horizontal="left" vertical="center" wrapText="1" indent="1"/>
    </xf>
    <xf numFmtId="3" fontId="20" fillId="2" borderId="2" xfId="1" applyNumberFormat="1" applyFont="1" applyFill="1" applyBorder="1" applyAlignment="1" applyProtection="1">
      <alignment horizontal="right" vertical="center" wrapText="1" indent="1"/>
    </xf>
    <xf numFmtId="165" fontId="21" fillId="0" borderId="2" xfId="1" applyNumberFormat="1" applyFont="1" applyBorder="1" applyAlignment="1" applyProtection="1">
      <alignment horizontal="left" vertical="center" indent="1"/>
    </xf>
    <xf numFmtId="0" fontId="12" fillId="0" borderId="12" xfId="1" applyFont="1" applyBorder="1" applyAlignment="1" applyProtection="1">
      <alignment horizontal="left" vertical="center" wrapText="1" indent="1"/>
    </xf>
    <xf numFmtId="3" fontId="20" fillId="0" borderId="2" xfId="1" applyNumberFormat="1" applyFont="1" applyBorder="1" applyAlignment="1" applyProtection="1">
      <alignment horizontal="right" vertical="center" wrapText="1" indent="1"/>
    </xf>
    <xf numFmtId="0" fontId="22" fillId="0" borderId="2" xfId="1" applyFont="1" applyBorder="1" applyAlignment="1" applyProtection="1">
      <alignment horizontal="left" vertical="center" wrapText="1" indent="1"/>
    </xf>
    <xf numFmtId="0" fontId="21" fillId="0" borderId="2" xfId="1" applyFont="1" applyBorder="1" applyAlignment="1" applyProtection="1">
      <alignment horizontal="left" vertical="center" wrapText="1" indent="1"/>
    </xf>
    <xf numFmtId="166" fontId="22" fillId="2" borderId="2" xfId="1" applyNumberFormat="1" applyFont="1" applyFill="1" applyBorder="1" applyAlignment="1" applyProtection="1">
      <alignment horizontal="left" vertical="center" wrapText="1" indent="1"/>
    </xf>
    <xf numFmtId="166" fontId="20" fillId="2" borderId="2" xfId="1" applyNumberFormat="1" applyFont="1" applyFill="1" applyBorder="1" applyAlignment="1" applyProtection="1">
      <alignment horizontal="left" vertical="center" wrapText="1" indent="1"/>
    </xf>
    <xf numFmtId="0" fontId="23" fillId="0" borderId="0" xfId="1" applyFont="1" applyAlignment="1" applyProtection="1">
      <alignment vertical="center"/>
    </xf>
    <xf numFmtId="0" fontId="19" fillId="3" borderId="13" xfId="2" applyFont="1" applyFill="1" applyBorder="1" applyAlignment="1" applyProtection="1">
      <alignment horizontal="left" vertical="center" wrapText="1" indent="1"/>
    </xf>
    <xf numFmtId="3" fontId="20" fillId="0" borderId="3" xfId="1" applyNumberFormat="1" applyFont="1" applyBorder="1" applyAlignment="1" applyProtection="1">
      <alignment horizontal="right" vertical="center" wrapText="1" indent="1"/>
    </xf>
    <xf numFmtId="0" fontId="22" fillId="0" borderId="3" xfId="1" quotePrefix="1" applyFont="1" applyBorder="1" applyAlignment="1" applyProtection="1">
      <alignment horizontal="left" vertical="center" wrapText="1" indent="1"/>
    </xf>
    <xf numFmtId="0" fontId="12" fillId="0" borderId="14" xfId="1" quotePrefix="1" applyFont="1" applyBorder="1" applyAlignment="1" applyProtection="1">
      <alignment horizontal="left" vertical="center" indent="1"/>
    </xf>
    <xf numFmtId="0" fontId="19" fillId="3" borderId="11" xfId="2" applyFont="1" applyFill="1" applyBorder="1" applyAlignment="1" applyProtection="1">
      <alignment horizontal="left" vertical="center" wrapText="1" indent="1"/>
    </xf>
    <xf numFmtId="3" fontId="22" fillId="2" borderId="2" xfId="1" applyNumberFormat="1" applyFont="1" applyFill="1" applyBorder="1" applyAlignment="1" applyProtection="1">
      <alignment horizontal="left" vertical="center" wrapText="1" indent="1"/>
    </xf>
    <xf numFmtId="3" fontId="20" fillId="2" borderId="2" xfId="1" applyNumberFormat="1" applyFont="1" applyFill="1" applyBorder="1" applyAlignment="1" applyProtection="1">
      <alignment horizontal="left" vertical="center" wrapText="1" indent="1"/>
    </xf>
    <xf numFmtId="3" fontId="20" fillId="2" borderId="3" xfId="1" applyNumberFormat="1" applyFont="1" applyFill="1" applyBorder="1" applyAlignment="1" applyProtection="1">
      <alignment horizontal="right" vertical="center" wrapText="1" indent="1"/>
    </xf>
    <xf numFmtId="0" fontId="21" fillId="0" borderId="3" xfId="1" applyFont="1" applyBorder="1" applyAlignment="1" applyProtection="1">
      <alignment horizontal="left" vertical="center" wrapText="1" indent="1"/>
    </xf>
    <xf numFmtId="0" fontId="12" fillId="0" borderId="14" xfId="1" applyFont="1" applyBorder="1" applyAlignment="1" applyProtection="1">
      <alignment horizontal="left" vertical="center" indent="1"/>
    </xf>
    <xf numFmtId="10" fontId="20" fillId="2" borderId="2" xfId="1" applyNumberFormat="1" applyFont="1" applyFill="1" applyBorder="1" applyAlignment="1" applyProtection="1">
      <alignment horizontal="right" vertical="center" wrapText="1" indent="1"/>
    </xf>
    <xf numFmtId="0" fontId="12" fillId="0" borderId="12" xfId="1" quotePrefix="1" applyFont="1" applyBorder="1" applyAlignment="1" applyProtection="1">
      <alignment horizontal="left" vertical="center" indent="1"/>
    </xf>
    <xf numFmtId="0" fontId="21" fillId="0" borderId="3" xfId="1" quotePrefix="1" applyFont="1" applyBorder="1" applyAlignment="1" applyProtection="1">
      <alignment horizontal="left" vertical="center" wrapText="1" indent="1"/>
    </xf>
    <xf numFmtId="0" fontId="21" fillId="2" borderId="3" xfId="1" quotePrefix="1" applyFont="1" applyFill="1" applyBorder="1" applyAlignment="1" applyProtection="1">
      <alignment horizontal="left" vertical="center" wrapText="1" indent="1"/>
    </xf>
    <xf numFmtId="0" fontId="19" fillId="4" borderId="13" xfId="2" applyFont="1" applyFill="1" applyBorder="1" applyAlignment="1" applyProtection="1">
      <alignment horizontal="left" vertical="center" wrapText="1" indent="1"/>
    </xf>
    <xf numFmtId="10" fontId="20" fillId="2" borderId="3" xfId="1" applyNumberFormat="1" applyFont="1" applyFill="1" applyBorder="1" applyAlignment="1" applyProtection="1">
      <alignment horizontal="right" vertical="center" wrapText="1" indent="1"/>
    </xf>
    <xf numFmtId="1" fontId="20" fillId="2" borderId="2" xfId="1" applyNumberFormat="1" applyFont="1" applyFill="1" applyBorder="1" applyAlignment="1" applyProtection="1">
      <alignment horizontal="right" vertical="center" wrapText="1" indent="1"/>
    </xf>
    <xf numFmtId="0" fontId="11" fillId="0" borderId="0" xfId="0" applyFont="1" applyAlignment="1" applyProtection="1">
      <alignment horizontal="center" vertical="center"/>
    </xf>
    <xf numFmtId="0" fontId="13" fillId="2" borderId="0" xfId="0" applyFont="1" applyFill="1" applyAlignment="1" applyProtection="1">
      <alignment horizontal="center" vertical="center"/>
    </xf>
    <xf numFmtId="0" fontId="14" fillId="0" borderId="0" xfId="1" applyFont="1" applyAlignment="1" applyProtection="1">
      <alignment horizontal="center" vertical="center"/>
    </xf>
    <xf numFmtId="0" fontId="16" fillId="2" borderId="0" xfId="1" applyFont="1" applyFill="1" applyAlignment="1" applyProtection="1">
      <alignment horizontal="center" vertical="center" wrapText="1"/>
    </xf>
    <xf numFmtId="0" fontId="18" fillId="4" borderId="15" xfId="1" applyFont="1" applyFill="1" applyBorder="1" applyAlignment="1" applyProtection="1">
      <alignment horizontal="center" vertical="center" wrapText="1"/>
    </xf>
    <xf numFmtId="0" fontId="18" fillId="4" borderId="16" xfId="1" applyFont="1" applyFill="1" applyBorder="1" applyAlignment="1" applyProtection="1">
      <alignment horizontal="center" vertical="center" wrapText="1"/>
    </xf>
    <xf numFmtId="0" fontId="18" fillId="4" borderId="17" xfId="2" applyFont="1" applyFill="1" applyBorder="1" applyAlignment="1" applyProtection="1">
      <alignment horizontal="center" vertical="center" wrapText="1"/>
    </xf>
    <xf numFmtId="0" fontId="18" fillId="4" borderId="18" xfId="2" applyFont="1" applyFill="1" applyBorder="1" applyAlignment="1" applyProtection="1">
      <alignment horizontal="left" vertical="center" wrapText="1" indent="1"/>
    </xf>
    <xf numFmtId="3" fontId="20" fillId="0" borderId="1" xfId="1" applyNumberFormat="1" applyFont="1" applyFill="1" applyBorder="1" applyAlignment="1" applyProtection="1">
      <alignment horizontal="right" vertical="center" wrapText="1" indent="1"/>
    </xf>
    <xf numFmtId="165" fontId="12" fillId="0" borderId="1" xfId="1" applyNumberFormat="1" applyFont="1" applyBorder="1" applyAlignment="1" applyProtection="1">
      <alignment horizontal="center" vertical="center"/>
    </xf>
    <xf numFmtId="0" fontId="18" fillId="4" borderId="20" xfId="2" applyFont="1" applyFill="1" applyBorder="1" applyAlignment="1" applyProtection="1">
      <alignment horizontal="center" vertical="center" wrapText="1"/>
    </xf>
    <xf numFmtId="0" fontId="18" fillId="4" borderId="21" xfId="2" applyFont="1" applyFill="1" applyBorder="1" applyAlignment="1" applyProtection="1">
      <alignment horizontal="left" vertical="center" wrapText="1" indent="1"/>
    </xf>
    <xf numFmtId="3" fontId="20" fillId="0" borderId="22" xfId="1" applyNumberFormat="1" applyFont="1" applyFill="1" applyBorder="1" applyAlignment="1" applyProtection="1">
      <alignment horizontal="right" vertical="center" wrapText="1" indent="1"/>
    </xf>
    <xf numFmtId="165" fontId="12" fillId="0" borderId="22" xfId="1" applyNumberFormat="1" applyFont="1" applyBorder="1" applyAlignment="1" applyProtection="1">
      <alignment horizontal="center" vertical="center"/>
    </xf>
    <xf numFmtId="0" fontId="12" fillId="0" borderId="1" xfId="1" applyFont="1" applyBorder="1" applyAlignment="1" applyProtection="1">
      <alignment horizontal="center" vertical="center" wrapText="1"/>
    </xf>
    <xf numFmtId="0" fontId="18" fillId="4" borderId="13" xfId="2" applyFont="1" applyFill="1" applyBorder="1" applyAlignment="1" applyProtection="1">
      <alignment horizontal="center" vertical="center" wrapText="1"/>
    </xf>
    <xf numFmtId="0" fontId="18" fillId="4" borderId="24" xfId="2" applyFont="1" applyFill="1" applyBorder="1" applyAlignment="1" applyProtection="1">
      <alignment horizontal="left" vertical="center" wrapText="1" indent="1"/>
    </xf>
    <xf numFmtId="0" fontId="12" fillId="0" borderId="3" xfId="1" applyFont="1" applyBorder="1" applyAlignment="1" applyProtection="1">
      <alignment horizontal="center" vertical="center" wrapText="1"/>
    </xf>
    <xf numFmtId="10" fontId="20" fillId="0" borderId="1" xfId="1" applyNumberFormat="1" applyFont="1" applyBorder="1" applyAlignment="1" applyProtection="1">
      <alignment horizontal="right" vertical="center" wrapText="1" indent="1"/>
    </xf>
    <xf numFmtId="0" fontId="12" fillId="0" borderId="25" xfId="1" applyFont="1" applyBorder="1" applyAlignment="1" applyProtection="1">
      <alignment horizontal="center" vertical="center" wrapText="1"/>
    </xf>
    <xf numFmtId="0" fontId="12" fillId="0" borderId="22" xfId="1" quotePrefix="1" applyFont="1" applyBorder="1" applyAlignment="1" applyProtection="1">
      <alignment horizontal="center" vertical="center"/>
    </xf>
    <xf numFmtId="0" fontId="12" fillId="0" borderId="26" xfId="1" applyFont="1" applyBorder="1" applyAlignment="1" applyProtection="1">
      <alignment horizontal="center" vertical="center" wrapText="1"/>
    </xf>
    <xf numFmtId="0" fontId="24" fillId="0" borderId="0" xfId="1" quotePrefix="1" applyFont="1" applyAlignment="1" applyProtection="1">
      <alignment horizontal="left" vertical="center"/>
    </xf>
    <xf numFmtId="0" fontId="12" fillId="0" borderId="0" xfId="1" applyFont="1" applyAlignment="1" applyProtection="1">
      <alignment horizontal="left" vertical="center"/>
    </xf>
    <xf numFmtId="0" fontId="12" fillId="2" borderId="0" xfId="1" applyFont="1" applyFill="1" applyAlignment="1" applyProtection="1">
      <alignment vertical="top" wrapText="1"/>
    </xf>
    <xf numFmtId="0" fontId="25" fillId="0" borderId="0" xfId="0" applyFont="1" applyAlignment="1" applyProtection="1">
      <alignment horizontal="justify" vertical="center"/>
    </xf>
    <xf numFmtId="0" fontId="26" fillId="2" borderId="0" xfId="1" applyFont="1" applyFill="1" applyAlignment="1" applyProtection="1">
      <alignment vertical="center"/>
    </xf>
    <xf numFmtId="0" fontId="27" fillId="0" borderId="0" xfId="1" applyFont="1" applyAlignment="1" applyProtection="1">
      <alignment vertical="center"/>
    </xf>
    <xf numFmtId="0" fontId="15" fillId="0" borderId="0" xfId="1" applyFont="1" applyAlignment="1" applyProtection="1">
      <alignment vertical="center"/>
    </xf>
    <xf numFmtId="0" fontId="16" fillId="2" borderId="5" xfId="1" applyFont="1" applyFill="1" applyBorder="1" applyAlignment="1" applyProtection="1">
      <alignment horizontal="center" vertical="center" wrapText="1"/>
    </xf>
    <xf numFmtId="0" fontId="28" fillId="0" borderId="0" xfId="1" applyFont="1" applyAlignment="1" applyProtection="1">
      <alignment horizontal="center" vertical="center" wrapText="1"/>
    </xf>
    <xf numFmtId="0" fontId="18" fillId="4" borderId="2" xfId="2" applyFont="1" applyFill="1" applyBorder="1" applyAlignment="1" applyProtection="1">
      <alignment horizontal="center" vertical="center" wrapText="1"/>
    </xf>
    <xf numFmtId="0" fontId="18" fillId="4" borderId="1" xfId="2" applyFont="1" applyFill="1" applyBorder="1" applyAlignment="1" applyProtection="1">
      <alignment horizontal="left" vertical="center" wrapText="1" indent="1"/>
    </xf>
    <xf numFmtId="3" fontId="29" fillId="2" borderId="19" xfId="1" applyNumberFormat="1" applyFont="1" applyFill="1" applyBorder="1" applyAlignment="1" applyProtection="1">
      <alignment horizontal="right" vertical="center" wrapText="1" indent="1"/>
    </xf>
    <xf numFmtId="0" fontId="20" fillId="2" borderId="27" xfId="1" applyFont="1" applyFill="1" applyBorder="1" applyAlignment="1" applyProtection="1">
      <alignment horizontal="left" vertical="center" wrapText="1"/>
    </xf>
    <xf numFmtId="0" fontId="20" fillId="2" borderId="28" xfId="1" applyFont="1" applyFill="1" applyBorder="1" applyAlignment="1" applyProtection="1">
      <alignment horizontal="left" vertical="center" wrapText="1" indent="1"/>
    </xf>
    <xf numFmtId="165" fontId="12" fillId="0" borderId="0" xfId="1" applyNumberFormat="1" applyFont="1" applyAlignment="1" applyProtection="1">
      <alignment vertical="center"/>
    </xf>
    <xf numFmtId="0" fontId="28" fillId="0" borderId="0" xfId="1" applyFont="1" applyAlignment="1" applyProtection="1">
      <alignment vertical="center"/>
    </xf>
    <xf numFmtId="0" fontId="18" fillId="4" borderId="2" xfId="2" applyFont="1" applyFill="1" applyBorder="1" applyAlignment="1" applyProtection="1">
      <alignment horizontal="left" vertical="center" wrapText="1" indent="1"/>
    </xf>
    <xf numFmtId="3" fontId="29" fillId="2" borderId="2" xfId="1" applyNumberFormat="1" applyFont="1" applyFill="1" applyBorder="1" applyAlignment="1" applyProtection="1">
      <alignment horizontal="right" vertical="center" wrapText="1" indent="1"/>
    </xf>
    <xf numFmtId="0" fontId="20" fillId="2" borderId="29" xfId="1" applyFont="1" applyFill="1" applyBorder="1" applyAlignment="1" applyProtection="1">
      <alignment horizontal="left" vertical="center" wrapText="1"/>
    </xf>
    <xf numFmtId="0" fontId="20" fillId="2" borderId="30" xfId="1" applyFont="1" applyFill="1" applyBorder="1" applyAlignment="1" applyProtection="1">
      <alignment horizontal="left" vertical="center" wrapText="1" indent="1"/>
    </xf>
    <xf numFmtId="0" fontId="19" fillId="4" borderId="2" xfId="2" applyFont="1" applyFill="1" applyBorder="1" applyAlignment="1" applyProtection="1">
      <alignment horizontal="center" vertical="center" wrapText="1"/>
    </xf>
    <xf numFmtId="0" fontId="19" fillId="4" borderId="2" xfId="2" applyFont="1" applyFill="1" applyBorder="1" applyAlignment="1" applyProtection="1">
      <alignment horizontal="left" vertical="center" wrapText="1" indent="1"/>
    </xf>
    <xf numFmtId="3" fontId="30" fillId="0" borderId="31" xfId="1" applyNumberFormat="1" applyFont="1" applyFill="1" applyBorder="1" applyAlignment="1" applyProtection="1">
      <alignment horizontal="right" vertical="center" wrapText="1" indent="1"/>
    </xf>
    <xf numFmtId="0" fontId="20" fillId="2" borderId="32" xfId="1" applyFont="1" applyFill="1" applyBorder="1" applyAlignment="1" applyProtection="1">
      <alignment horizontal="left" vertical="center" wrapText="1"/>
    </xf>
    <xf numFmtId="0" fontId="20" fillId="2" borderId="33" xfId="1" applyFont="1" applyFill="1" applyBorder="1" applyAlignment="1" applyProtection="1">
      <alignment horizontal="left" vertical="center" wrapText="1" indent="1"/>
    </xf>
    <xf numFmtId="0" fontId="20" fillId="2" borderId="34" xfId="1" applyFont="1" applyFill="1" applyBorder="1" applyAlignment="1" applyProtection="1">
      <alignment horizontal="left" vertical="center" wrapText="1"/>
    </xf>
    <xf numFmtId="0" fontId="20" fillId="2" borderId="35" xfId="1" applyFont="1" applyFill="1" applyBorder="1" applyAlignment="1" applyProtection="1">
      <alignment horizontal="left" vertical="center" wrapText="1" indent="1"/>
    </xf>
    <xf numFmtId="3" fontId="30" fillId="2" borderId="2" xfId="1" applyNumberFormat="1" applyFont="1" applyFill="1" applyBorder="1" applyAlignment="1" applyProtection="1">
      <alignment horizontal="right" vertical="center" wrapText="1" indent="1"/>
    </xf>
    <xf numFmtId="0" fontId="31" fillId="0" borderId="0" xfId="1" applyFont="1" applyAlignment="1" applyProtection="1">
      <alignment vertical="center"/>
    </xf>
    <xf numFmtId="0" fontId="19" fillId="4" borderId="2" xfId="2" applyFont="1" applyFill="1" applyBorder="1" applyAlignment="1" applyProtection="1">
      <alignment horizontal="left" vertical="center" wrapText="1" indent="2"/>
    </xf>
    <xf numFmtId="3" fontId="30" fillId="0" borderId="2" xfId="1" applyNumberFormat="1" applyFont="1" applyFill="1" applyBorder="1" applyAlignment="1" applyProtection="1">
      <alignment horizontal="right" vertical="center" wrapText="1" indent="1"/>
    </xf>
    <xf numFmtId="0" fontId="20" fillId="2" borderId="36" xfId="1" applyFont="1" applyFill="1" applyBorder="1" applyAlignment="1" applyProtection="1">
      <alignment horizontal="left" vertical="center" wrapText="1"/>
    </xf>
    <xf numFmtId="0" fontId="28" fillId="2" borderId="0" xfId="1" applyFont="1" applyFill="1" applyAlignment="1" applyProtection="1">
      <alignment vertical="center"/>
    </xf>
    <xf numFmtId="0" fontId="12" fillId="2" borderId="0" xfId="1" applyFont="1" applyFill="1" applyAlignment="1" applyProtection="1">
      <alignment vertical="center"/>
    </xf>
    <xf numFmtId="3" fontId="30" fillId="0" borderId="37" xfId="1" applyNumberFormat="1" applyFont="1" applyFill="1" applyBorder="1" applyAlignment="1" applyProtection="1">
      <alignment horizontal="right" vertical="center" wrapText="1" indent="1"/>
    </xf>
    <xf numFmtId="0" fontId="19" fillId="4" borderId="37" xfId="2" applyFont="1" applyFill="1" applyBorder="1" applyAlignment="1" applyProtection="1">
      <alignment horizontal="center" vertical="center" wrapText="1"/>
    </xf>
    <xf numFmtId="0" fontId="19" fillId="4" borderId="37" xfId="2" applyFont="1" applyFill="1" applyBorder="1" applyAlignment="1" applyProtection="1">
      <alignment horizontal="left" vertical="center" wrapText="1" indent="1"/>
    </xf>
    <xf numFmtId="0" fontId="20" fillId="2" borderId="38" xfId="1" applyFont="1" applyFill="1" applyBorder="1" applyAlignment="1" applyProtection="1">
      <alignment horizontal="left" vertical="center" wrapText="1"/>
    </xf>
    <xf numFmtId="0" fontId="20" fillId="2" borderId="39" xfId="1" applyFont="1" applyFill="1" applyBorder="1" applyAlignment="1" applyProtection="1">
      <alignment horizontal="left" vertical="center" wrapText="1" indent="1"/>
    </xf>
    <xf numFmtId="0" fontId="18" fillId="4" borderId="6" xfId="2" applyFont="1" applyFill="1" applyBorder="1" applyAlignment="1" applyProtection="1">
      <alignment horizontal="center" vertical="center" wrapText="1"/>
    </xf>
    <xf numFmtId="0" fontId="18" fillId="4" borderId="6" xfId="2" applyFont="1" applyFill="1" applyBorder="1" applyAlignment="1" applyProtection="1">
      <alignment horizontal="left" vertical="center" wrapText="1" indent="1"/>
    </xf>
    <xf numFmtId="3" fontId="29" fillId="2" borderId="6" xfId="1" applyNumberFormat="1" applyFont="1" applyFill="1" applyBorder="1" applyAlignment="1" applyProtection="1">
      <alignment horizontal="right" vertical="center" wrapText="1" indent="1"/>
    </xf>
    <xf numFmtId="0" fontId="20" fillId="2" borderId="15" xfId="1" applyFont="1" applyFill="1" applyBorder="1" applyAlignment="1" applyProtection="1">
      <alignment horizontal="left" vertical="center" wrapText="1"/>
    </xf>
    <xf numFmtId="0" fontId="20" fillId="2" borderId="16" xfId="1" applyFont="1" applyFill="1" applyBorder="1" applyAlignment="1" applyProtection="1">
      <alignment horizontal="left" vertical="center" wrapText="1" indent="1"/>
    </xf>
    <xf numFmtId="0" fontId="18" fillId="4" borderId="31" xfId="2" quotePrefix="1" applyFont="1" applyFill="1" applyBorder="1" applyAlignment="1" applyProtection="1">
      <alignment horizontal="center" vertical="center" wrapText="1"/>
    </xf>
    <xf numFmtId="0" fontId="18" fillId="4" borderId="31" xfId="2" applyFont="1" applyFill="1" applyBorder="1" applyAlignment="1" applyProtection="1">
      <alignment horizontal="left" vertical="center" wrapText="1" indent="1"/>
    </xf>
    <xf numFmtId="3" fontId="29" fillId="2" borderId="31" xfId="1" applyNumberFormat="1" applyFont="1" applyFill="1" applyBorder="1" applyAlignment="1" applyProtection="1">
      <alignment horizontal="right" vertical="center" wrapText="1" indent="1"/>
    </xf>
    <xf numFmtId="0" fontId="18" fillId="4" borderId="1" xfId="2" applyFont="1" applyFill="1" applyBorder="1" applyAlignment="1" applyProtection="1">
      <alignment horizontal="center" vertical="center" wrapText="1"/>
    </xf>
    <xf numFmtId="3" fontId="30" fillId="0" borderId="1" xfId="2" applyNumberFormat="1" applyFont="1" applyFill="1" applyBorder="1" applyAlignment="1" applyProtection="1">
      <alignment horizontal="right" vertical="center" wrapText="1" indent="1"/>
    </xf>
    <xf numFmtId="0" fontId="20" fillId="2" borderId="40" xfId="2" applyFont="1" applyFill="1" applyBorder="1" applyAlignment="1" applyProtection="1">
      <alignment horizontal="left" vertical="center" wrapText="1"/>
    </xf>
    <xf numFmtId="0" fontId="20" fillId="2" borderId="18" xfId="2" applyFont="1" applyFill="1" applyBorder="1" applyAlignment="1" applyProtection="1">
      <alignment horizontal="left" vertical="center" wrapText="1" indent="1"/>
    </xf>
    <xf numFmtId="0" fontId="19" fillId="4" borderId="23" xfId="2" applyFont="1" applyFill="1" applyBorder="1" applyAlignment="1" applyProtection="1">
      <alignment horizontal="center" vertical="center" wrapText="1"/>
    </xf>
    <xf numFmtId="0" fontId="19" fillId="4" borderId="23" xfId="2" applyFont="1" applyFill="1" applyBorder="1" applyAlignment="1" applyProtection="1">
      <alignment horizontal="left" vertical="center" wrapText="1" indent="1"/>
    </xf>
    <xf numFmtId="3" fontId="30" fillId="0" borderId="23" xfId="2" applyNumberFormat="1" applyFont="1" applyFill="1" applyBorder="1" applyAlignment="1" applyProtection="1">
      <alignment horizontal="right" vertical="center" wrapText="1" indent="1"/>
    </xf>
    <xf numFmtId="0" fontId="20" fillId="2" borderId="38" xfId="2" applyFont="1" applyFill="1" applyBorder="1" applyAlignment="1" applyProtection="1">
      <alignment horizontal="left" vertical="center" wrapText="1"/>
    </xf>
    <xf numFmtId="0" fontId="20" fillId="2" borderId="39" xfId="2" applyFont="1" applyFill="1" applyBorder="1" applyAlignment="1" applyProtection="1">
      <alignment horizontal="left" vertical="center" wrapText="1" indent="1"/>
    </xf>
    <xf numFmtId="0" fontId="18" fillId="4" borderId="1" xfId="2" quotePrefix="1" applyFont="1" applyFill="1" applyBorder="1" applyAlignment="1" applyProtection="1">
      <alignment horizontal="center" vertical="center" wrapText="1"/>
    </xf>
    <xf numFmtId="10" fontId="29" fillId="2" borderId="1" xfId="1" applyNumberFormat="1" applyFont="1" applyFill="1" applyBorder="1" applyAlignment="1" applyProtection="1">
      <alignment horizontal="right" vertical="center" wrapText="1" indent="1"/>
    </xf>
    <xf numFmtId="0" fontId="23" fillId="2" borderId="40" xfId="1" applyFont="1" applyFill="1" applyBorder="1" applyAlignment="1" applyProtection="1">
      <alignment horizontal="left" vertical="center" wrapText="1"/>
    </xf>
    <xf numFmtId="0" fontId="23" fillId="2" borderId="18" xfId="1" applyFont="1" applyFill="1" applyBorder="1" applyAlignment="1" applyProtection="1">
      <alignment horizontal="left" vertical="center" wrapText="1" indent="1"/>
    </xf>
    <xf numFmtId="0" fontId="18" fillId="4" borderId="2" xfId="2" quotePrefix="1" applyFont="1" applyFill="1" applyBorder="1" applyAlignment="1" applyProtection="1">
      <alignment horizontal="center" vertical="center" wrapText="1"/>
    </xf>
    <xf numFmtId="10" fontId="29" fillId="2" borderId="2" xfId="1" applyNumberFormat="1" applyFont="1" applyFill="1" applyBorder="1" applyAlignment="1" applyProtection="1">
      <alignment horizontal="right" vertical="center" wrapText="1" indent="1"/>
    </xf>
    <xf numFmtId="0" fontId="23" fillId="2" borderId="29" xfId="1" applyFont="1" applyFill="1" applyBorder="1" applyAlignment="1" applyProtection="1">
      <alignment horizontal="left" vertical="center" wrapText="1"/>
    </xf>
    <xf numFmtId="0" fontId="12" fillId="2" borderId="30" xfId="1" applyFont="1" applyFill="1" applyBorder="1" applyAlignment="1" applyProtection="1">
      <alignment horizontal="left" vertical="center" wrapText="1" indent="1"/>
    </xf>
    <xf numFmtId="0" fontId="18" fillId="4" borderId="22" xfId="2" quotePrefix="1" applyFont="1" applyFill="1" applyBorder="1" applyAlignment="1" applyProtection="1">
      <alignment horizontal="center" vertical="center" wrapText="1"/>
    </xf>
    <xf numFmtId="0" fontId="18" fillId="4" borderId="3" xfId="2" applyFont="1" applyFill="1" applyBorder="1" applyAlignment="1" applyProtection="1">
      <alignment horizontal="left" vertical="center" wrapText="1" indent="1"/>
    </xf>
    <xf numFmtId="10" fontId="29" fillId="2" borderId="3" xfId="1" applyNumberFormat="1" applyFont="1" applyFill="1" applyBorder="1" applyAlignment="1" applyProtection="1">
      <alignment horizontal="right" vertical="center" wrapText="1" indent="1"/>
    </xf>
    <xf numFmtId="0" fontId="23" fillId="2" borderId="41" xfId="1" applyFont="1" applyFill="1" applyBorder="1" applyAlignment="1" applyProtection="1">
      <alignment horizontal="left" vertical="center" wrapText="1"/>
    </xf>
    <xf numFmtId="0" fontId="12" fillId="2" borderId="24" xfId="1" applyFont="1" applyFill="1" applyBorder="1" applyAlignment="1" applyProtection="1">
      <alignment horizontal="left" vertical="center" wrapText="1" indent="1"/>
    </xf>
    <xf numFmtId="0" fontId="17" fillId="3" borderId="6" xfId="1" applyFont="1" applyFill="1" applyBorder="1" applyAlignment="1" applyProtection="1">
      <alignment horizontal="center" vertical="center" wrapText="1"/>
    </xf>
    <xf numFmtId="0" fontId="18" fillId="4" borderId="6" xfId="2" quotePrefix="1" applyFont="1" applyFill="1" applyBorder="1" applyAlignment="1" applyProtection="1">
      <alignment horizontal="center" vertical="center" wrapText="1"/>
    </xf>
    <xf numFmtId="0" fontId="32" fillId="2" borderId="15" xfId="1" applyFont="1" applyFill="1" applyBorder="1" applyAlignment="1" applyProtection="1">
      <alignment horizontal="left" vertical="center" wrapText="1"/>
    </xf>
    <xf numFmtId="0" fontId="23" fillId="2" borderId="16" xfId="1" applyFont="1" applyFill="1" applyBorder="1" applyAlignment="1" applyProtection="1">
      <alignment horizontal="left" vertical="center" wrapText="1" indent="1"/>
    </xf>
    <xf numFmtId="10" fontId="29" fillId="2" borderId="6" xfId="1" applyNumberFormat="1" applyFont="1" applyFill="1" applyBorder="1" applyAlignment="1" applyProtection="1">
      <alignment horizontal="right" vertical="center" wrapText="1" indent="1"/>
    </xf>
    <xf numFmtId="0" fontId="23" fillId="2" borderId="15" xfId="1" applyFont="1" applyFill="1" applyBorder="1" applyAlignment="1" applyProtection="1">
      <alignment horizontal="left" vertical="center" wrapText="1"/>
    </xf>
    <xf numFmtId="3" fontId="30" fillId="0" borderId="6" xfId="1" applyNumberFormat="1" applyFont="1" applyFill="1" applyBorder="1" applyAlignment="1" applyProtection="1">
      <alignment horizontal="right" vertical="center" wrapText="1" indent="1"/>
    </xf>
    <xf numFmtId="0" fontId="34" fillId="0" borderId="0" xfId="1" quotePrefix="1" applyFont="1" applyAlignment="1" applyProtection="1">
      <alignment vertical="center"/>
    </xf>
    <xf numFmtId="0" fontId="34" fillId="0" borderId="0" xfId="1" applyFont="1" applyAlignment="1" applyProtection="1">
      <alignment vertical="center"/>
    </xf>
    <xf numFmtId="0" fontId="34" fillId="0" borderId="0" xfId="1" applyFont="1" applyAlignment="1" applyProtection="1">
      <alignment horizontal="center" vertical="center"/>
    </xf>
    <xf numFmtId="0" fontId="34" fillId="0" borderId="0" xfId="1" applyFont="1" applyAlignment="1" applyProtection="1">
      <alignment horizontal="center" vertical="center" wrapText="1"/>
    </xf>
    <xf numFmtId="0" fontId="34" fillId="0" borderId="0" xfId="1" applyFont="1" applyAlignment="1" applyProtection="1">
      <alignment horizontal="left" vertical="top"/>
    </xf>
    <xf numFmtId="0" fontId="9" fillId="2" borderId="0" xfId="0" applyFont="1" applyFill="1" applyAlignment="1" applyProtection="1">
      <alignment horizontal="center" vertical="center"/>
    </xf>
    <xf numFmtId="0" fontId="35" fillId="2" borderId="0" xfId="0" applyFont="1" applyFill="1" applyAlignment="1" applyProtection="1">
      <alignment horizontal="center" vertical="center"/>
    </xf>
    <xf numFmtId="0" fontId="13" fillId="2" borderId="0" xfId="0" applyFont="1" applyFill="1" applyAlignment="1" applyProtection="1">
      <alignment horizontal="left" vertical="center" indent="22"/>
    </xf>
    <xf numFmtId="0" fontId="36" fillId="2" borderId="0" xfId="0" applyFont="1" applyFill="1" applyAlignment="1" applyProtection="1">
      <alignment horizontal="left" vertical="center" indent="22"/>
    </xf>
    <xf numFmtId="0" fontId="18" fillId="4" borderId="27" xfId="1" applyFont="1" applyFill="1" applyBorder="1" applyAlignment="1" applyProtection="1">
      <alignment horizontal="center" vertical="center" wrapText="1"/>
    </xf>
    <xf numFmtId="0" fontId="19" fillId="3" borderId="1" xfId="0" applyFont="1" applyFill="1" applyBorder="1" applyAlignment="1" applyProtection="1">
      <alignment vertical="center" wrapText="1"/>
    </xf>
    <xf numFmtId="3" fontId="30" fillId="0" borderId="10" xfId="0" applyNumberFormat="1" applyFont="1" applyFill="1" applyBorder="1" applyAlignment="1" applyProtection="1">
      <alignment horizontal="right" vertical="center" wrapText="1" indent="1"/>
    </xf>
    <xf numFmtId="0" fontId="20" fillId="0" borderId="10" xfId="0" applyFont="1" applyBorder="1" applyAlignment="1" applyProtection="1">
      <alignment horizontal="left" vertical="top" wrapText="1" indent="1"/>
    </xf>
    <xf numFmtId="0" fontId="38" fillId="0" borderId="0" xfId="0" applyFont="1" applyAlignment="1" applyProtection="1">
      <alignment horizontal="center" vertical="center"/>
    </xf>
    <xf numFmtId="0" fontId="19" fillId="3" borderId="2" xfId="0" applyFont="1" applyFill="1" applyBorder="1" applyAlignment="1" applyProtection="1">
      <alignment horizontal="left" vertical="center" wrapText="1" indent="1"/>
    </xf>
    <xf numFmtId="3" fontId="30" fillId="0" borderId="12" xfId="0" applyNumberFormat="1" applyFont="1" applyFill="1" applyBorder="1" applyAlignment="1" applyProtection="1">
      <alignment horizontal="right" vertical="center" wrapText="1" indent="1"/>
    </xf>
    <xf numFmtId="0" fontId="20" fillId="0" borderId="12" xfId="0" applyFont="1" applyBorder="1" applyAlignment="1" applyProtection="1">
      <alignment horizontal="left" vertical="top" wrapText="1" indent="1"/>
    </xf>
    <xf numFmtId="0" fontId="19" fillId="3" borderId="2" xfId="0" applyFont="1" applyFill="1" applyBorder="1" applyAlignment="1" applyProtection="1">
      <alignment vertical="center" wrapText="1"/>
    </xf>
    <xf numFmtId="3" fontId="30" fillId="0" borderId="2" xfId="0" applyNumberFormat="1" applyFont="1" applyFill="1" applyBorder="1" applyAlignment="1" applyProtection="1">
      <alignment horizontal="right" vertical="center" wrapText="1" indent="1"/>
    </xf>
    <xf numFmtId="0" fontId="19" fillId="3" borderId="2" xfId="0" applyFont="1" applyFill="1" applyBorder="1" applyAlignment="1" applyProtection="1">
      <alignment horizontal="justify" vertical="center" wrapText="1"/>
    </xf>
    <xf numFmtId="0" fontId="19" fillId="3" borderId="3" xfId="0" applyFont="1" applyFill="1" applyBorder="1" applyAlignment="1" applyProtection="1">
      <alignment vertical="center" wrapText="1"/>
    </xf>
    <xf numFmtId="3" fontId="39" fillId="0" borderId="14" xfId="0" applyNumberFormat="1" applyFont="1" applyBorder="1" applyAlignment="1" applyProtection="1">
      <alignment horizontal="right" vertical="center" wrapText="1" indent="1"/>
    </xf>
    <xf numFmtId="0" fontId="20" fillId="0" borderId="14" xfId="0" applyFont="1" applyBorder="1" applyAlignment="1" applyProtection="1">
      <alignment horizontal="left" vertical="top" wrapText="1" indent="1"/>
    </xf>
    <xf numFmtId="0" fontId="0" fillId="0" borderId="0" xfId="0" applyAlignment="1" applyProtection="1">
      <alignment vertical="center"/>
    </xf>
    <xf numFmtId="0" fontId="0" fillId="0" borderId="0" xfId="0" applyAlignment="1" applyProtection="1">
      <alignment vertical="center" wrapText="1"/>
    </xf>
    <xf numFmtId="0" fontId="19" fillId="2" borderId="0" xfId="3" applyFont="1" applyFill="1" applyProtection="1"/>
    <xf numFmtId="0" fontId="13" fillId="0" borderId="0" xfId="0" applyFont="1" applyAlignment="1" applyProtection="1">
      <alignment horizontal="center" vertical="center"/>
    </xf>
    <xf numFmtId="0" fontId="35" fillId="0" borderId="0" xfId="0" applyFont="1" applyAlignment="1" applyProtection="1">
      <alignment horizontal="center" vertical="center"/>
    </xf>
    <xf numFmtId="0" fontId="41" fillId="0" borderId="0" xfId="0" applyFont="1" applyAlignment="1" applyProtection="1">
      <alignment horizontal="left"/>
    </xf>
    <xf numFmtId="0" fontId="42" fillId="0" borderId="0" xfId="0" applyFont="1" applyProtection="1"/>
    <xf numFmtId="0" fontId="0" fillId="0" borderId="5" xfId="0" applyBorder="1" applyProtection="1"/>
    <xf numFmtId="14" fontId="16" fillId="2" borderId="0" xfId="0" applyNumberFormat="1" applyFont="1" applyFill="1" applyAlignment="1" applyProtection="1">
      <alignment horizontal="center"/>
    </xf>
    <xf numFmtId="0" fontId="19" fillId="4" borderId="1" xfId="0" applyFont="1" applyFill="1" applyBorder="1" applyAlignment="1" applyProtection="1">
      <alignment horizontal="justify" vertical="center" wrapText="1"/>
    </xf>
    <xf numFmtId="3" fontId="30" fillId="0" borderId="2" xfId="0" applyNumberFormat="1" applyFont="1" applyFill="1" applyBorder="1" applyAlignment="1" applyProtection="1">
      <alignment horizontal="right" vertical="center" indent="1"/>
    </xf>
    <xf numFmtId="0" fontId="19" fillId="4" borderId="2" xfId="0" applyFont="1" applyFill="1" applyBorder="1" applyAlignment="1" applyProtection="1">
      <alignment horizontal="left" vertical="center" wrapText="1" indent="1"/>
    </xf>
    <xf numFmtId="0" fontId="19" fillId="4" borderId="2" xfId="0" applyFont="1" applyFill="1" applyBorder="1" applyAlignment="1" applyProtection="1">
      <alignment horizontal="justify" vertical="center" wrapText="1"/>
    </xf>
    <xf numFmtId="0" fontId="19" fillId="4" borderId="2" xfId="0" applyFont="1" applyFill="1" applyBorder="1" applyAlignment="1" applyProtection="1">
      <alignment horizontal="left" vertical="top" wrapText="1"/>
    </xf>
    <xf numFmtId="0" fontId="19" fillId="4" borderId="37" xfId="0" applyFont="1" applyFill="1" applyBorder="1" applyAlignment="1" applyProtection="1">
      <alignment horizontal="justify" vertical="center" wrapText="1"/>
    </xf>
    <xf numFmtId="3" fontId="30" fillId="0" borderId="37" xfId="0" applyNumberFormat="1" applyFont="1" applyFill="1" applyBorder="1" applyAlignment="1" applyProtection="1">
      <alignment horizontal="right" vertical="center" indent="1"/>
    </xf>
    <xf numFmtId="0" fontId="18" fillId="4" borderId="6" xfId="0" applyFont="1" applyFill="1" applyBorder="1" applyAlignment="1" applyProtection="1">
      <alignment horizontal="justify" vertical="center" wrapText="1"/>
    </xf>
    <xf numFmtId="3" fontId="30" fillId="0" borderId="6" xfId="0" applyNumberFormat="1" applyFont="1" applyFill="1" applyBorder="1" applyAlignment="1" applyProtection="1">
      <alignment horizontal="right" vertical="center" indent="1"/>
    </xf>
    <xf numFmtId="0" fontId="19" fillId="4" borderId="31" xfId="0" applyFont="1" applyFill="1" applyBorder="1" applyAlignment="1" applyProtection="1">
      <alignment horizontal="justify" vertical="center" wrapText="1"/>
    </xf>
    <xf numFmtId="3" fontId="30" fillId="0" borderId="31" xfId="0" applyNumberFormat="1" applyFont="1" applyFill="1" applyBorder="1" applyAlignment="1" applyProtection="1">
      <alignment horizontal="right" vertical="center" indent="1"/>
    </xf>
    <xf numFmtId="0" fontId="19" fillId="4" borderId="2" xfId="0" applyFont="1" applyFill="1" applyBorder="1" applyAlignment="1" applyProtection="1">
      <alignment horizontal="left" vertical="center" wrapText="1" indent="2"/>
    </xf>
    <xf numFmtId="0" fontId="19" fillId="4" borderId="2" xfId="0" applyFont="1" applyFill="1" applyBorder="1" applyAlignment="1" applyProtection="1">
      <alignment horizontal="left" vertical="center" wrapText="1"/>
    </xf>
    <xf numFmtId="0" fontId="19" fillId="4" borderId="2" xfId="0" applyFont="1" applyFill="1" applyBorder="1" applyAlignment="1" applyProtection="1">
      <alignment vertical="center" wrapText="1"/>
    </xf>
    <xf numFmtId="0" fontId="19" fillId="4" borderId="37" xfId="0" applyFont="1" applyFill="1" applyBorder="1" applyAlignment="1" applyProtection="1">
      <alignment vertical="center" wrapText="1"/>
    </xf>
    <xf numFmtId="0" fontId="18" fillId="4" borderId="6" xfId="0" applyFont="1" applyFill="1" applyBorder="1" applyAlignment="1" applyProtection="1">
      <alignment vertical="center" wrapText="1"/>
    </xf>
    <xf numFmtId="3" fontId="29" fillId="0" borderId="6" xfId="0" applyNumberFormat="1" applyFont="1" applyFill="1" applyBorder="1" applyAlignment="1" applyProtection="1">
      <alignment horizontal="right" vertical="center" indent="1"/>
    </xf>
    <xf numFmtId="0" fontId="19" fillId="4" borderId="22" xfId="0" applyFont="1" applyFill="1" applyBorder="1" applyAlignment="1" applyProtection="1">
      <alignment horizontal="left" vertical="center" wrapText="1" indent="1"/>
    </xf>
    <xf numFmtId="3" fontId="30" fillId="0" borderId="22" xfId="0" applyNumberFormat="1" applyFont="1" applyFill="1" applyBorder="1" applyAlignment="1" applyProtection="1">
      <alignment horizontal="right" vertical="center" indent="1"/>
    </xf>
    <xf numFmtId="0" fontId="43" fillId="0" borderId="0" xfId="0" quotePrefix="1" applyFont="1" applyAlignment="1" applyProtection="1">
      <alignment horizontal="left"/>
    </xf>
    <xf numFmtId="0" fontId="16" fillId="0" borderId="0" xfId="0" applyFont="1" applyProtection="1"/>
    <xf numFmtId="0" fontId="16" fillId="0" borderId="0" xfId="0" applyFont="1" applyAlignment="1" applyProtection="1">
      <alignment horizontal="left" vertical="top"/>
    </xf>
    <xf numFmtId="0" fontId="16" fillId="0" borderId="0" xfId="0" applyFont="1" applyAlignment="1" applyProtection="1">
      <alignment horizontal="left" vertical="top" wrapText="1"/>
    </xf>
    <xf numFmtId="0" fontId="9" fillId="2" borderId="0" xfId="4" applyFont="1" applyFill="1" applyProtection="1"/>
    <xf numFmtId="0" fontId="9" fillId="0" borderId="0" xfId="4" applyFont="1" applyProtection="1"/>
    <xf numFmtId="0" fontId="9" fillId="2" borderId="0" xfId="4" applyFont="1" applyFill="1" applyAlignment="1" applyProtection="1">
      <alignment horizontal="center"/>
    </xf>
    <xf numFmtId="0" fontId="2" fillId="0" borderId="0" xfId="4" applyProtection="1"/>
    <xf numFmtId="0" fontId="18" fillId="3" borderId="49" xfId="4" applyFont="1" applyFill="1" applyBorder="1" applyAlignment="1" applyProtection="1">
      <alignment horizontal="center" vertical="center" wrapText="1"/>
    </xf>
    <xf numFmtId="0" fontId="18" fillId="3" borderId="24" xfId="4" applyFont="1" applyFill="1" applyBorder="1" applyAlignment="1" applyProtection="1">
      <alignment horizontal="center" vertical="center" wrapText="1"/>
    </xf>
    <xf numFmtId="3" fontId="30" fillId="0" borderId="50" xfId="4" applyNumberFormat="1" applyFont="1" applyFill="1" applyBorder="1" applyAlignment="1" applyProtection="1">
      <alignment horizontal="left" vertical="center" indent="1"/>
    </xf>
    <xf numFmtId="3" fontId="30" fillId="5" borderId="51" xfId="4" applyNumberFormat="1" applyFont="1" applyFill="1" applyBorder="1" applyAlignment="1" applyProtection="1">
      <alignment horizontal="left" vertical="center" indent="1"/>
    </xf>
    <xf numFmtId="3" fontId="30" fillId="5" borderId="52" xfId="4" applyNumberFormat="1" applyFont="1" applyFill="1" applyBorder="1" applyAlignment="1" applyProtection="1">
      <alignment horizontal="left" vertical="center" indent="1"/>
    </xf>
    <xf numFmtId="3" fontId="30" fillId="5" borderId="53" xfId="4" applyNumberFormat="1" applyFont="1" applyFill="1" applyBorder="1" applyAlignment="1" applyProtection="1">
      <alignment horizontal="left" vertical="center" indent="1"/>
    </xf>
    <xf numFmtId="3" fontId="30" fillId="0" borderId="57" xfId="4" applyNumberFormat="1" applyFont="1" applyFill="1" applyBorder="1" applyAlignment="1" applyProtection="1">
      <alignment horizontal="left" vertical="center" indent="1"/>
    </xf>
    <xf numFmtId="3" fontId="30" fillId="0" borderId="58" xfId="4" applyNumberFormat="1" applyFont="1" applyFill="1" applyBorder="1" applyAlignment="1" applyProtection="1">
      <alignment horizontal="left" vertical="center" indent="1"/>
    </xf>
    <xf numFmtId="3" fontId="30" fillId="0" borderId="59" xfId="4" applyNumberFormat="1" applyFont="1" applyFill="1" applyBorder="1" applyAlignment="1" applyProtection="1">
      <alignment horizontal="left" vertical="center" indent="1"/>
    </xf>
    <xf numFmtId="3" fontId="30" fillId="0" borderId="63" xfId="4" applyNumberFormat="1" applyFont="1" applyFill="1" applyBorder="1" applyAlignment="1" applyProtection="1">
      <alignment horizontal="left" vertical="center" indent="1"/>
    </xf>
    <xf numFmtId="3" fontId="30" fillId="0" borderId="64" xfId="4" applyNumberFormat="1" applyFont="1" applyFill="1" applyBorder="1" applyAlignment="1" applyProtection="1">
      <alignment horizontal="left" vertical="center" indent="1"/>
    </xf>
    <xf numFmtId="3" fontId="30" fillId="0" borderId="65" xfId="4" applyNumberFormat="1" applyFont="1" applyFill="1" applyBorder="1" applyAlignment="1" applyProtection="1">
      <alignment horizontal="left" vertical="center" indent="1"/>
    </xf>
    <xf numFmtId="3" fontId="30" fillId="0" borderId="66" xfId="4" applyNumberFormat="1" applyFont="1" applyFill="1" applyBorder="1" applyAlignment="1" applyProtection="1">
      <alignment horizontal="left" vertical="center" indent="1"/>
    </xf>
    <xf numFmtId="3" fontId="30" fillId="5" borderId="64" xfId="4" applyNumberFormat="1" applyFont="1" applyFill="1" applyBorder="1" applyAlignment="1" applyProtection="1">
      <alignment horizontal="left" vertical="center" indent="1"/>
    </xf>
    <xf numFmtId="3" fontId="30" fillId="5" borderId="65" xfId="4" applyNumberFormat="1" applyFont="1" applyFill="1" applyBorder="1" applyAlignment="1" applyProtection="1">
      <alignment horizontal="left" vertical="center" indent="1"/>
    </xf>
    <xf numFmtId="3" fontId="30" fillId="5" borderId="66" xfId="4" applyNumberFormat="1" applyFont="1" applyFill="1" applyBorder="1" applyAlignment="1" applyProtection="1">
      <alignment horizontal="left" vertical="center" indent="1"/>
    </xf>
    <xf numFmtId="3" fontId="30" fillId="5" borderId="57" xfId="4" applyNumberFormat="1" applyFont="1" applyFill="1" applyBorder="1" applyAlignment="1" applyProtection="1">
      <alignment horizontal="left" vertical="center" indent="1"/>
    </xf>
    <xf numFmtId="3" fontId="30" fillId="5" borderId="58" xfId="4" applyNumberFormat="1" applyFont="1" applyFill="1" applyBorder="1" applyAlignment="1" applyProtection="1">
      <alignment horizontal="left" vertical="center" indent="1"/>
    </xf>
    <xf numFmtId="3" fontId="30" fillId="5" borderId="59" xfId="4" applyNumberFormat="1" applyFont="1" applyFill="1" applyBorder="1" applyAlignment="1" applyProtection="1">
      <alignment horizontal="left" vertical="center" indent="1"/>
    </xf>
    <xf numFmtId="3" fontId="2" fillId="0" borderId="0" xfId="4" applyNumberFormat="1" applyProtection="1"/>
    <xf numFmtId="3" fontId="30" fillId="0" borderId="67" xfId="4" applyNumberFormat="1" applyFont="1" applyFill="1" applyBorder="1" applyAlignment="1" applyProtection="1">
      <alignment horizontal="left" vertical="top" indent="1"/>
    </xf>
    <xf numFmtId="3" fontId="30" fillId="0" borderId="20" xfId="4" applyNumberFormat="1" applyFont="1" applyFill="1" applyBorder="1" applyAlignment="1" applyProtection="1">
      <alignment horizontal="left" vertical="center" indent="1"/>
    </xf>
    <xf numFmtId="3" fontId="30" fillId="5" borderId="68" xfId="4" applyNumberFormat="1" applyFont="1" applyFill="1" applyBorder="1" applyAlignment="1" applyProtection="1">
      <alignment horizontal="left" vertical="center" indent="1"/>
    </xf>
    <xf numFmtId="3" fontId="30" fillId="5" borderId="69" xfId="4" applyNumberFormat="1" applyFont="1" applyFill="1" applyBorder="1" applyAlignment="1" applyProtection="1">
      <alignment horizontal="left" vertical="center" indent="1"/>
    </xf>
    <xf numFmtId="3" fontId="30" fillId="5" borderId="70" xfId="4" applyNumberFormat="1" applyFont="1" applyFill="1" applyBorder="1" applyAlignment="1" applyProtection="1">
      <alignment horizontal="left" vertical="center" indent="1"/>
    </xf>
    <xf numFmtId="0" fontId="0" fillId="0" borderId="0" xfId="4" applyFont="1" applyAlignment="1" applyProtection="1">
      <alignment vertical="center"/>
    </xf>
    <xf numFmtId="0" fontId="30" fillId="0" borderId="0" xfId="4" applyFont="1" applyAlignment="1" applyProtection="1">
      <alignment horizontal="right" indent="1"/>
    </xf>
    <xf numFmtId="0" fontId="30" fillId="0" borderId="0" xfId="4" applyFont="1" applyProtection="1"/>
    <xf numFmtId="0" fontId="19" fillId="3" borderId="75" xfId="6" applyFont="1" applyFill="1" applyBorder="1" applyAlignment="1" applyProtection="1">
      <alignment horizontal="center" vertical="center" wrapText="1"/>
    </xf>
    <xf numFmtId="0" fontId="19" fillId="3" borderId="76" xfId="6" applyFont="1" applyFill="1" applyBorder="1" applyAlignment="1" applyProtection="1">
      <alignment horizontal="center" vertical="center" wrapText="1"/>
    </xf>
    <xf numFmtId="0" fontId="19" fillId="3" borderId="77" xfId="6" applyFont="1" applyFill="1" applyBorder="1" applyAlignment="1" applyProtection="1">
      <alignment horizontal="center" vertical="center" wrapText="1"/>
    </xf>
    <xf numFmtId="0" fontId="19" fillId="3" borderId="78" xfId="4" applyFont="1" applyFill="1" applyBorder="1" applyAlignment="1" applyProtection="1">
      <alignment horizontal="left" vertical="center" wrapText="1" indent="1"/>
    </xf>
    <xf numFmtId="3" fontId="30" fillId="0" borderId="79" xfId="4" applyNumberFormat="1" applyFont="1" applyFill="1" applyBorder="1" applyAlignment="1" applyProtection="1">
      <alignment horizontal="left" vertical="center" indent="1"/>
    </xf>
    <xf numFmtId="3" fontId="30" fillId="0" borderId="80" xfId="4" applyNumberFormat="1" applyFont="1" applyFill="1" applyBorder="1" applyAlignment="1" applyProtection="1">
      <alignment horizontal="left" vertical="center" indent="1"/>
    </xf>
    <xf numFmtId="3" fontId="30" fillId="0" borderId="81" xfId="4" applyNumberFormat="1" applyFont="1" applyFill="1" applyBorder="1" applyAlignment="1" applyProtection="1">
      <alignment horizontal="left" vertical="center" indent="1"/>
    </xf>
    <xf numFmtId="3" fontId="30" fillId="0" borderId="82" xfId="4" applyNumberFormat="1" applyFont="1" applyFill="1" applyBorder="1" applyAlignment="1" applyProtection="1">
      <alignment horizontal="left" vertical="center" indent="1"/>
    </xf>
    <xf numFmtId="3" fontId="30" fillId="0" borderId="83" xfId="4" applyNumberFormat="1" applyFont="1" applyFill="1" applyBorder="1" applyAlignment="1" applyProtection="1">
      <alignment horizontal="left" vertical="center" indent="1"/>
    </xf>
    <xf numFmtId="0" fontId="19" fillId="3" borderId="87" xfId="4" applyFont="1" applyFill="1" applyBorder="1" applyAlignment="1" applyProtection="1">
      <alignment horizontal="left" vertical="center" wrapText="1" indent="1"/>
    </xf>
    <xf numFmtId="3" fontId="30" fillId="0" borderId="88" xfId="4" applyNumberFormat="1" applyFont="1" applyFill="1" applyBorder="1" applyAlignment="1" applyProtection="1">
      <alignment horizontal="left" vertical="center" indent="1"/>
    </xf>
    <xf numFmtId="3" fontId="30" fillId="0" borderId="89" xfId="4" applyNumberFormat="1" applyFont="1" applyFill="1" applyBorder="1" applyAlignment="1" applyProtection="1">
      <alignment horizontal="left" vertical="center" indent="1"/>
    </xf>
    <xf numFmtId="3" fontId="30" fillId="0" borderId="90" xfId="4" applyNumberFormat="1" applyFont="1" applyFill="1" applyBorder="1" applyAlignment="1" applyProtection="1">
      <alignment horizontal="left" vertical="center" indent="1"/>
    </xf>
    <xf numFmtId="3" fontId="30" fillId="0" borderId="91" xfId="4" applyNumberFormat="1" applyFont="1" applyFill="1" applyBorder="1" applyAlignment="1" applyProtection="1">
      <alignment horizontal="left" vertical="center" indent="1"/>
    </xf>
    <xf numFmtId="3" fontId="30" fillId="0" borderId="92" xfId="4" applyNumberFormat="1" applyFont="1" applyFill="1" applyBorder="1" applyAlignment="1" applyProtection="1">
      <alignment horizontal="left" vertical="center" indent="1"/>
    </xf>
    <xf numFmtId="0" fontId="19" fillId="3" borderId="94" xfId="4" applyFont="1" applyFill="1" applyBorder="1" applyAlignment="1" applyProtection="1">
      <alignment horizontal="left" vertical="center" wrapText="1" indent="1"/>
    </xf>
    <xf numFmtId="3" fontId="30" fillId="0" borderId="95" xfId="4" applyNumberFormat="1" applyFont="1" applyFill="1" applyBorder="1" applyAlignment="1" applyProtection="1">
      <alignment horizontal="left" vertical="center" indent="1"/>
    </xf>
    <xf numFmtId="3" fontId="30" fillId="0" borderId="96" xfId="4" applyNumberFormat="1" applyFont="1" applyFill="1" applyBorder="1" applyAlignment="1" applyProtection="1">
      <alignment horizontal="left" vertical="center" indent="1"/>
    </xf>
    <xf numFmtId="3" fontId="30" fillId="0" borderId="97" xfId="4" applyNumberFormat="1" applyFont="1" applyFill="1" applyBorder="1" applyAlignment="1" applyProtection="1">
      <alignment horizontal="left" vertical="center" indent="1"/>
    </xf>
    <xf numFmtId="3" fontId="30" fillId="0" borderId="98" xfId="4" applyNumberFormat="1" applyFont="1" applyFill="1" applyBorder="1" applyAlignment="1" applyProtection="1">
      <alignment horizontal="left" vertical="center" indent="1"/>
    </xf>
    <xf numFmtId="3" fontId="30" fillId="0" borderId="99" xfId="4" applyNumberFormat="1" applyFont="1" applyFill="1" applyBorder="1" applyAlignment="1" applyProtection="1">
      <alignment horizontal="left" vertical="center" indent="1"/>
    </xf>
    <xf numFmtId="0" fontId="2" fillId="0" borderId="0" xfId="4" applyAlignment="1" applyProtection="1">
      <alignment vertical="center"/>
    </xf>
    <xf numFmtId="0" fontId="16" fillId="0" borderId="0" xfId="4" applyFont="1" applyAlignment="1" applyProtection="1">
      <alignment vertical="center"/>
    </xf>
    <xf numFmtId="0" fontId="16" fillId="0" borderId="0" xfId="4" applyFont="1" applyProtection="1"/>
    <xf numFmtId="0" fontId="2" fillId="0" borderId="0" xfId="4" applyAlignment="1" applyProtection="1">
      <alignment horizontal="center"/>
    </xf>
    <xf numFmtId="0" fontId="2" fillId="2" borderId="0" xfId="4" applyFill="1" applyProtection="1"/>
    <xf numFmtId="0" fontId="11" fillId="2" borderId="0" xfId="5" applyFont="1" applyFill="1" applyAlignment="1" applyProtection="1">
      <alignment vertical="center" wrapText="1"/>
    </xf>
    <xf numFmtId="0" fontId="13" fillId="2" borderId="0" xfId="6" applyFont="1" applyFill="1" applyAlignment="1" applyProtection="1">
      <alignment vertical="center"/>
    </xf>
    <xf numFmtId="0" fontId="35" fillId="2" borderId="0" xfId="4" applyFont="1" applyFill="1" applyAlignment="1" applyProtection="1">
      <alignment vertical="center"/>
    </xf>
    <xf numFmtId="0" fontId="30" fillId="2" borderId="0" xfId="4" applyFont="1" applyFill="1" applyAlignment="1" applyProtection="1">
      <alignment horizontal="center"/>
    </xf>
    <xf numFmtId="0" fontId="30" fillId="2" borderId="0" xfId="4" applyFont="1" applyFill="1" applyProtection="1"/>
    <xf numFmtId="164" fontId="18" fillId="4" borderId="6" xfId="1" applyNumberFormat="1" applyFont="1" applyFill="1" applyBorder="1" applyAlignment="1" applyProtection="1">
      <alignment horizontal="center" vertical="center" wrapText="1"/>
    </xf>
    <xf numFmtId="0" fontId="50" fillId="3" borderId="6" xfId="4" applyFont="1" applyFill="1" applyBorder="1" applyAlignment="1" applyProtection="1">
      <alignment horizontal="center" vertical="center" wrapText="1"/>
    </xf>
    <xf numFmtId="0" fontId="0" fillId="2" borderId="0" xfId="4" applyFont="1" applyFill="1" applyProtection="1"/>
    <xf numFmtId="3" fontId="16" fillId="0" borderId="50" xfId="4" applyNumberFormat="1" applyFont="1" applyFill="1" applyBorder="1" applyAlignment="1" applyProtection="1">
      <alignment horizontal="center" vertical="center" wrapText="1"/>
    </xf>
    <xf numFmtId="0" fontId="16" fillId="2" borderId="86" xfId="4" applyFont="1" applyFill="1" applyBorder="1" applyAlignment="1" applyProtection="1">
      <alignment horizontal="left" vertical="center" indent="1"/>
    </xf>
    <xf numFmtId="0" fontId="53" fillId="2" borderId="0" xfId="4" applyFont="1" applyFill="1" applyProtection="1"/>
    <xf numFmtId="0" fontId="51" fillId="3" borderId="47" xfId="4" applyFont="1" applyFill="1" applyBorder="1" applyAlignment="1" applyProtection="1">
      <alignment horizontal="left" vertical="center" wrapText="1"/>
    </xf>
    <xf numFmtId="0" fontId="51" fillId="3" borderId="25" xfId="4" applyFont="1" applyFill="1" applyBorder="1" applyAlignment="1" applyProtection="1">
      <alignment horizontal="left" vertical="center" wrapText="1"/>
    </xf>
    <xf numFmtId="0" fontId="16" fillId="2" borderId="87" xfId="4" applyFont="1" applyFill="1" applyBorder="1" applyAlignment="1" applyProtection="1">
      <alignment horizontal="left" vertical="center" indent="1"/>
    </xf>
    <xf numFmtId="0" fontId="54" fillId="2" borderId="0" xfId="4" applyFont="1" applyFill="1" applyProtection="1"/>
    <xf numFmtId="3" fontId="16" fillId="0" borderId="67" xfId="4" applyNumberFormat="1" applyFont="1" applyFill="1" applyBorder="1" applyAlignment="1" applyProtection="1">
      <alignment horizontal="center" vertical="center" wrapText="1"/>
    </xf>
    <xf numFmtId="0" fontId="51" fillId="3" borderId="48" xfId="4" applyFont="1" applyFill="1" applyBorder="1" applyAlignment="1" applyProtection="1">
      <alignment horizontal="left" vertical="center" wrapText="1"/>
    </xf>
    <xf numFmtId="0" fontId="51" fillId="3" borderId="26" xfId="4" applyFont="1" applyFill="1" applyBorder="1" applyAlignment="1" applyProtection="1">
      <alignment horizontal="left" vertical="center" wrapText="1"/>
    </xf>
    <xf numFmtId="3" fontId="16" fillId="0" borderId="94" xfId="4" applyNumberFormat="1" applyFont="1" applyFill="1" applyBorder="1" applyAlignment="1" applyProtection="1">
      <alignment horizontal="center" vertical="center" wrapText="1"/>
    </xf>
    <xf numFmtId="0" fontId="16" fillId="2" borderId="94" xfId="4" applyFont="1" applyFill="1" applyBorder="1" applyAlignment="1" applyProtection="1">
      <alignment horizontal="left" vertical="center" indent="1"/>
    </xf>
    <xf numFmtId="0" fontId="2" fillId="2" borderId="0" xfId="4" applyFill="1" applyAlignment="1" applyProtection="1">
      <alignment vertical="center"/>
    </xf>
    <xf numFmtId="0" fontId="55" fillId="2" borderId="0" xfId="4" applyFont="1" applyFill="1" applyAlignment="1" applyProtection="1">
      <alignment horizontal="center"/>
    </xf>
    <xf numFmtId="0" fontId="55" fillId="2" borderId="0" xfId="4" applyFont="1" applyFill="1" applyProtection="1"/>
    <xf numFmtId="0" fontId="56" fillId="3" borderId="6" xfId="6" applyFont="1" applyFill="1" applyBorder="1" applyAlignment="1" applyProtection="1">
      <alignment horizontal="center" vertical="center" wrapText="1"/>
    </xf>
    <xf numFmtId="0" fontId="51" fillId="3" borderId="8" xfId="4" applyFont="1" applyFill="1" applyBorder="1" applyAlignment="1" applyProtection="1">
      <alignment horizontal="center" vertical="center" wrapText="1"/>
    </xf>
    <xf numFmtId="0" fontId="51" fillId="3" borderId="10" xfId="4" applyFont="1" applyFill="1" applyBorder="1" applyAlignment="1" applyProtection="1">
      <alignment vertical="center" wrapText="1"/>
    </xf>
    <xf numFmtId="3" fontId="20" fillId="0" borderId="79" xfId="4" applyNumberFormat="1" applyFont="1" applyFill="1" applyBorder="1" applyAlignment="1" applyProtection="1">
      <alignment horizontal="center" vertical="center" wrapText="1"/>
    </xf>
    <xf numFmtId="0" fontId="16" fillId="2" borderId="86" xfId="4" applyFont="1" applyFill="1" applyBorder="1" applyAlignment="1" applyProtection="1">
      <alignment vertical="center"/>
    </xf>
    <xf numFmtId="0" fontId="51" fillId="3" borderId="100" xfId="4" applyFont="1" applyFill="1" applyBorder="1" applyAlignment="1" applyProtection="1">
      <alignment horizontal="left" vertical="center" wrapText="1" indent="1"/>
    </xf>
    <xf numFmtId="3" fontId="20" fillId="0" borderId="84" xfId="4" applyNumberFormat="1" applyFont="1" applyFill="1" applyBorder="1" applyAlignment="1" applyProtection="1">
      <alignment horizontal="center" vertical="center" wrapText="1"/>
    </xf>
    <xf numFmtId="0" fontId="16" fillId="2" borderId="86" xfId="4" applyFont="1" applyFill="1" applyBorder="1" applyAlignment="1" applyProtection="1">
      <alignment vertical="center" wrapText="1"/>
    </xf>
    <xf numFmtId="0" fontId="51" fillId="3" borderId="31" xfId="4" applyFont="1" applyFill="1" applyBorder="1" applyAlignment="1" applyProtection="1">
      <alignment horizontal="left" vertical="center" wrapText="1" indent="1"/>
    </xf>
    <xf numFmtId="0" fontId="51" fillId="3" borderId="86" xfId="4" applyFont="1" applyFill="1" applyBorder="1" applyAlignment="1" applyProtection="1">
      <alignment horizontal="left" vertical="center" wrapText="1" indent="1"/>
    </xf>
    <xf numFmtId="0" fontId="51" fillId="3" borderId="86" xfId="4" applyFont="1" applyFill="1" applyBorder="1" applyAlignment="1" applyProtection="1">
      <alignment horizontal="left" vertical="center" wrapText="1" indent="3"/>
    </xf>
    <xf numFmtId="0" fontId="51" fillId="3" borderId="87" xfId="4" applyFont="1" applyFill="1" applyBorder="1" applyAlignment="1" applyProtection="1">
      <alignment horizontal="left" vertical="center" wrapText="1" indent="1"/>
    </xf>
    <xf numFmtId="3" fontId="20" fillId="0" borderId="101" xfId="4" applyNumberFormat="1" applyFont="1" applyFill="1" applyBorder="1" applyAlignment="1" applyProtection="1">
      <alignment horizontal="center" vertical="center" wrapText="1"/>
    </xf>
    <xf numFmtId="0" fontId="16" fillId="2" borderId="22" xfId="4" applyFont="1" applyFill="1" applyBorder="1" applyAlignment="1" applyProtection="1">
      <alignment vertical="center"/>
    </xf>
    <xf numFmtId="0" fontId="2" fillId="2" borderId="0" xfId="4" applyFill="1" applyAlignment="1" applyProtection="1">
      <alignment horizontal="center"/>
    </xf>
    <xf numFmtId="0" fontId="9" fillId="2" borderId="0" xfId="0" applyFont="1" applyFill="1" applyAlignment="1" applyProtection="1">
      <alignment horizontal="center"/>
    </xf>
    <xf numFmtId="0" fontId="13" fillId="2" borderId="0" xfId="0" applyFont="1" applyFill="1" applyAlignment="1" applyProtection="1">
      <alignment vertical="center"/>
    </xf>
    <xf numFmtId="0" fontId="0" fillId="2" borderId="0" xfId="0" applyFill="1" applyAlignment="1" applyProtection="1">
      <alignment vertical="center"/>
    </xf>
    <xf numFmtId="0" fontId="34" fillId="2" borderId="0" xfId="7" applyFont="1" applyFill="1" applyAlignment="1" applyProtection="1">
      <alignment horizontal="right" indent="3"/>
    </xf>
    <xf numFmtId="0" fontId="18" fillId="6" borderId="13" xfId="0" applyFont="1" applyFill="1" applyBorder="1" applyAlignment="1" applyProtection="1">
      <alignment horizontal="center" vertical="center" wrapText="1"/>
    </xf>
    <xf numFmtId="0" fontId="18" fillId="6" borderId="49" xfId="0" applyFont="1" applyFill="1" applyBorder="1" applyAlignment="1" applyProtection="1">
      <alignment horizontal="center" vertical="center" wrapText="1"/>
    </xf>
    <xf numFmtId="0" fontId="18" fillId="4" borderId="16" xfId="7" applyFont="1" applyFill="1" applyBorder="1" applyAlignment="1" applyProtection="1">
      <alignment horizontal="center" vertical="center" wrapText="1"/>
    </xf>
    <xf numFmtId="0" fontId="19" fillId="4" borderId="19" xfId="7" applyFont="1" applyFill="1" applyBorder="1" applyAlignment="1" applyProtection="1">
      <alignment horizontal="left"/>
    </xf>
    <xf numFmtId="3" fontId="30" fillId="0" borderId="19" xfId="0" applyNumberFormat="1" applyFont="1" applyFill="1" applyBorder="1" applyAlignment="1" applyProtection="1">
      <alignment horizontal="right" indent="1"/>
    </xf>
    <xf numFmtId="3" fontId="30" fillId="0" borderId="47" xfId="0" applyNumberFormat="1" applyFont="1" applyFill="1" applyBorder="1" applyAlignment="1" applyProtection="1">
      <alignment horizontal="right" indent="1"/>
    </xf>
    <xf numFmtId="3" fontId="30" fillId="0" borderId="28" xfId="0" applyNumberFormat="1" applyFont="1" applyFill="1" applyBorder="1" applyAlignment="1" applyProtection="1">
      <alignment horizontal="right" indent="1"/>
    </xf>
    <xf numFmtId="3" fontId="30" fillId="7" borderId="44" xfId="0" applyNumberFormat="1" applyFont="1" applyFill="1" applyBorder="1" applyAlignment="1" applyProtection="1">
      <alignment horizontal="right" indent="1"/>
    </xf>
    <xf numFmtId="3" fontId="30" fillId="7" borderId="28" xfId="0" applyNumberFormat="1" applyFont="1" applyFill="1" applyBorder="1" applyAlignment="1" applyProtection="1">
      <alignment horizontal="right" indent="1"/>
    </xf>
    <xf numFmtId="3" fontId="30" fillId="7" borderId="103" xfId="0" applyNumberFormat="1" applyFont="1" applyFill="1" applyBorder="1" applyAlignment="1" applyProtection="1">
      <alignment horizontal="right" indent="1"/>
    </xf>
    <xf numFmtId="3" fontId="30" fillId="7" borderId="45" xfId="0" applyNumberFormat="1" applyFont="1" applyFill="1" applyBorder="1" applyAlignment="1" applyProtection="1">
      <alignment horizontal="right" indent="1"/>
    </xf>
    <xf numFmtId="0" fontId="19" fillId="4" borderId="23" xfId="7" applyFont="1" applyFill="1" applyBorder="1" applyAlignment="1" applyProtection="1">
      <alignment horizontal="left"/>
    </xf>
    <xf numFmtId="3" fontId="30" fillId="0" borderId="23" xfId="0" applyNumberFormat="1" applyFont="1" applyFill="1" applyBorder="1" applyAlignment="1" applyProtection="1">
      <alignment horizontal="right" indent="1"/>
    </xf>
    <xf numFmtId="3" fontId="30" fillId="0" borderId="39" xfId="0" applyNumberFormat="1" applyFont="1" applyFill="1" applyBorder="1" applyAlignment="1" applyProtection="1">
      <alignment horizontal="right" indent="1"/>
    </xf>
    <xf numFmtId="3" fontId="30" fillId="7" borderId="47" xfId="0" applyNumberFormat="1" applyFont="1" applyFill="1" applyBorder="1" applyAlignment="1" applyProtection="1">
      <alignment horizontal="right" indent="1"/>
    </xf>
    <xf numFmtId="3" fontId="30" fillId="7" borderId="39" xfId="0" applyNumberFormat="1" applyFont="1" applyFill="1" applyBorder="1" applyAlignment="1" applyProtection="1">
      <alignment horizontal="right" indent="1"/>
    </xf>
    <xf numFmtId="3" fontId="30" fillId="7" borderId="104" xfId="0" applyNumberFormat="1" applyFont="1" applyFill="1" applyBorder="1" applyAlignment="1" applyProtection="1">
      <alignment horizontal="right" indent="1"/>
    </xf>
    <xf numFmtId="3" fontId="30" fillId="7" borderId="25" xfId="0" applyNumberFormat="1" applyFont="1" applyFill="1" applyBorder="1" applyAlignment="1" applyProtection="1">
      <alignment horizontal="right" indent="1"/>
    </xf>
    <xf numFmtId="0" fontId="19" fillId="4" borderId="22" xfId="7" applyFont="1" applyFill="1" applyBorder="1" applyAlignment="1" applyProtection="1">
      <alignment horizontal="left"/>
    </xf>
    <xf numFmtId="3" fontId="30" fillId="0" borderId="22" xfId="0" applyNumberFormat="1" applyFont="1" applyFill="1" applyBorder="1" applyAlignment="1" applyProtection="1">
      <alignment horizontal="right" indent="1"/>
    </xf>
    <xf numFmtId="0" fontId="18" fillId="4" borderId="6" xfId="7" applyFont="1" applyFill="1" applyBorder="1" applyAlignment="1" applyProtection="1">
      <alignment horizontal="left"/>
    </xf>
    <xf numFmtId="3" fontId="29" fillId="0" borderId="6" xfId="0" applyNumberFormat="1" applyFont="1" applyBorder="1" applyAlignment="1" applyProtection="1">
      <alignment horizontal="right" indent="1"/>
    </xf>
    <xf numFmtId="3" fontId="29" fillId="0" borderId="42" xfId="0" applyNumberFormat="1" applyFont="1" applyFill="1" applyBorder="1" applyAlignment="1" applyProtection="1">
      <alignment horizontal="left" indent="1"/>
    </xf>
    <xf numFmtId="3" fontId="29" fillId="0" borderId="16" xfId="0" applyNumberFormat="1" applyFont="1" applyFill="1" applyBorder="1" applyAlignment="1" applyProtection="1">
      <alignment horizontal="left" indent="1"/>
    </xf>
    <xf numFmtId="3" fontId="29" fillId="0" borderId="105" xfId="0" applyNumberFormat="1" applyFont="1" applyFill="1" applyBorder="1" applyAlignment="1" applyProtection="1">
      <alignment horizontal="left" indent="1"/>
    </xf>
    <xf numFmtId="0" fontId="16" fillId="0" borderId="4" xfId="7" applyFont="1" applyBorder="1" applyAlignment="1" applyProtection="1">
      <alignment horizontal="left" vertical="center"/>
    </xf>
    <xf numFmtId="0" fontId="16" fillId="0" borderId="0" xfId="7" applyFont="1" applyAlignment="1" applyProtection="1">
      <alignment horizontal="left" vertical="center"/>
    </xf>
    <xf numFmtId="0" fontId="59" fillId="2" borderId="0" xfId="5" applyFont="1" applyFill="1" applyProtection="1"/>
    <xf numFmtId="0" fontId="55" fillId="2" borderId="0" xfId="5" applyFont="1" applyFill="1" applyProtection="1"/>
    <xf numFmtId="0" fontId="19" fillId="2" borderId="0" xfId="5" applyFont="1" applyFill="1" applyProtection="1"/>
    <xf numFmtId="0" fontId="60" fillId="0" borderId="0" xfId="5" applyFont="1" applyProtection="1"/>
    <xf numFmtId="0" fontId="11" fillId="2" borderId="0" xfId="5" applyFont="1" applyFill="1" applyAlignment="1" applyProtection="1">
      <alignment horizontal="center" vertical="center" wrapText="1"/>
    </xf>
    <xf numFmtId="0" fontId="61" fillId="0" borderId="0" xfId="5" applyFont="1" applyProtection="1"/>
    <xf numFmtId="0" fontId="62" fillId="0" borderId="0" xfId="6" applyFont="1" applyAlignment="1" applyProtection="1">
      <alignment horizontal="center" vertical="center" wrapText="1"/>
    </xf>
    <xf numFmtId="0" fontId="62" fillId="0" borderId="0" xfId="6" applyFont="1" applyAlignment="1" applyProtection="1">
      <alignment vertical="center" wrapText="1"/>
    </xf>
    <xf numFmtId="0" fontId="63" fillId="0" borderId="0" xfId="6" applyFont="1" applyAlignment="1" applyProtection="1">
      <alignment horizontal="center" vertical="center" wrapText="1"/>
    </xf>
    <xf numFmtId="0" fontId="63" fillId="0" borderId="0" xfId="6" applyFont="1" applyAlignment="1" applyProtection="1">
      <alignment vertical="center" wrapText="1"/>
    </xf>
    <xf numFmtId="0" fontId="64" fillId="0" borderId="0" xfId="5" applyFont="1" applyAlignment="1" applyProtection="1">
      <alignment horizontal="center"/>
    </xf>
    <xf numFmtId="0" fontId="43" fillId="0" borderId="0" xfId="5" applyFont="1" applyAlignment="1" applyProtection="1">
      <alignment horizontal="center"/>
    </xf>
    <xf numFmtId="0" fontId="18" fillId="3" borderId="44" xfId="6" applyFont="1" applyFill="1" applyBorder="1" applyAlignment="1" applyProtection="1">
      <alignment vertical="center" wrapText="1"/>
    </xf>
    <xf numFmtId="3" fontId="30" fillId="0" borderId="44" xfId="3" applyNumberFormat="1" applyFont="1" applyFill="1" applyBorder="1" applyAlignment="1" applyProtection="1">
      <alignment horizontal="right" vertical="center"/>
    </xf>
    <xf numFmtId="3" fontId="30" fillId="0" borderId="106" xfId="3" applyNumberFormat="1" applyFont="1" applyFill="1" applyBorder="1" applyAlignment="1" applyProtection="1">
      <alignment horizontal="right" vertical="center"/>
    </xf>
    <xf numFmtId="3" fontId="30" fillId="8" borderId="45" xfId="3" applyNumberFormat="1" applyFont="1" applyFill="1" applyBorder="1" applyAlignment="1" applyProtection="1">
      <alignment horizontal="right" vertical="center"/>
    </xf>
    <xf numFmtId="3" fontId="30" fillId="0" borderId="44" xfId="3" applyNumberFormat="1" applyFont="1" applyFill="1" applyBorder="1" applyAlignment="1" applyProtection="1">
      <alignment horizontal="left" vertical="center"/>
    </xf>
    <xf numFmtId="0" fontId="18" fillId="3" borderId="47" xfId="6" applyFont="1" applyFill="1" applyBorder="1" applyAlignment="1" applyProtection="1">
      <alignment vertical="center" wrapText="1"/>
    </xf>
    <xf numFmtId="3" fontId="30" fillId="0" borderId="47" xfId="3" applyNumberFormat="1" applyFont="1" applyFill="1" applyBorder="1" applyAlignment="1" applyProtection="1">
      <alignment horizontal="right" vertical="center"/>
    </xf>
    <xf numFmtId="3" fontId="30" fillId="0" borderId="108" xfId="3" applyNumberFormat="1" applyFont="1" applyFill="1" applyBorder="1" applyAlignment="1" applyProtection="1">
      <alignment horizontal="right" vertical="center"/>
    </xf>
    <xf numFmtId="3" fontId="30" fillId="8" borderId="25" xfId="3" applyNumberFormat="1" applyFont="1" applyFill="1" applyBorder="1" applyAlignment="1" applyProtection="1">
      <alignment horizontal="right" vertical="center"/>
    </xf>
    <xf numFmtId="0" fontId="19" fillId="3" borderId="47" xfId="6" applyFont="1" applyFill="1" applyBorder="1" applyAlignment="1" applyProtection="1">
      <alignment vertical="center" wrapText="1"/>
    </xf>
    <xf numFmtId="3" fontId="30" fillId="0" borderId="25" xfId="3" applyNumberFormat="1" applyFont="1" applyFill="1" applyBorder="1" applyAlignment="1" applyProtection="1">
      <alignment horizontal="right" vertical="center"/>
    </xf>
    <xf numFmtId="0" fontId="18" fillId="0" borderId="47" xfId="6" applyFont="1" applyBorder="1" applyAlignment="1" applyProtection="1">
      <alignment vertical="center" wrapText="1"/>
    </xf>
    <xf numFmtId="3" fontId="30" fillId="0" borderId="47" xfId="3" applyNumberFormat="1" applyFont="1" applyBorder="1" applyAlignment="1" applyProtection="1">
      <alignment horizontal="right" vertical="center"/>
    </xf>
    <xf numFmtId="3" fontId="30" fillId="0" borderId="108" xfId="3" applyNumberFormat="1" applyFont="1" applyBorder="1" applyAlignment="1" applyProtection="1">
      <alignment horizontal="right" vertical="center"/>
    </xf>
    <xf numFmtId="3" fontId="30" fillId="0" borderId="25" xfId="3" applyNumberFormat="1" applyFont="1" applyBorder="1" applyAlignment="1" applyProtection="1">
      <alignment horizontal="right" vertical="center"/>
    </xf>
    <xf numFmtId="0" fontId="18" fillId="3" borderId="109" xfId="6" applyFont="1" applyFill="1" applyBorder="1" applyAlignment="1" applyProtection="1">
      <alignment vertical="center" wrapText="1"/>
    </xf>
    <xf numFmtId="3" fontId="30" fillId="0" borderId="109" xfId="3" applyNumberFormat="1" applyFont="1" applyFill="1" applyBorder="1" applyAlignment="1" applyProtection="1">
      <alignment horizontal="right" vertical="center"/>
    </xf>
    <xf numFmtId="3" fontId="30" fillId="0" borderId="110" xfId="3" applyNumberFormat="1" applyFont="1" applyFill="1" applyBorder="1" applyAlignment="1" applyProtection="1">
      <alignment horizontal="right" vertical="center"/>
    </xf>
    <xf numFmtId="3" fontId="30" fillId="8" borderId="111" xfId="3" applyNumberFormat="1" applyFont="1" applyFill="1" applyBorder="1" applyAlignment="1" applyProtection="1">
      <alignment horizontal="right" vertical="center"/>
    </xf>
    <xf numFmtId="0" fontId="18" fillId="3" borderId="48" xfId="6" applyFont="1" applyFill="1" applyBorder="1" applyAlignment="1" applyProtection="1">
      <alignment horizontal="left" vertical="center" wrapText="1"/>
    </xf>
    <xf numFmtId="3" fontId="29" fillId="0" borderId="48" xfId="3" applyNumberFormat="1" applyFont="1" applyBorder="1" applyAlignment="1" applyProtection="1">
      <alignment horizontal="right" vertical="center"/>
    </xf>
    <xf numFmtId="3" fontId="29" fillId="0" borderId="107" xfId="3" applyNumberFormat="1" applyFont="1" applyBorder="1" applyAlignment="1" applyProtection="1">
      <alignment horizontal="right" vertical="center"/>
    </xf>
    <xf numFmtId="3" fontId="29" fillId="0" borderId="26" xfId="5" applyNumberFormat="1" applyFont="1" applyFill="1" applyBorder="1" applyAlignment="1" applyProtection="1">
      <alignment horizontal="right" vertical="center"/>
    </xf>
    <xf numFmtId="0" fontId="16" fillId="2" borderId="0" xfId="0" quotePrefix="1" applyFont="1" applyFill="1" applyProtection="1"/>
    <xf numFmtId="0" fontId="43" fillId="0" borderId="0" xfId="5" applyFont="1" applyProtection="1"/>
    <xf numFmtId="0" fontId="25" fillId="0" borderId="0" xfId="0" applyFont="1" applyProtection="1"/>
    <xf numFmtId="0" fontId="43" fillId="0" borderId="0" xfId="5" applyFont="1" applyAlignment="1" applyProtection="1">
      <alignment vertical="top"/>
    </xf>
    <xf numFmtId="0" fontId="19" fillId="0" borderId="0" xfId="5" applyFont="1" applyProtection="1"/>
    <xf numFmtId="3" fontId="30" fillId="0" borderId="103" xfId="3" applyNumberFormat="1" applyFont="1" applyFill="1" applyBorder="1" applyAlignment="1" applyProtection="1">
      <alignment horizontal="right" vertical="center"/>
    </xf>
    <xf numFmtId="3" fontId="30" fillId="8" borderId="28" xfId="5" applyNumberFormat="1" applyFont="1" applyFill="1" applyBorder="1" applyAlignment="1" applyProtection="1">
      <alignment horizontal="right" vertical="center"/>
    </xf>
    <xf numFmtId="3" fontId="30" fillId="0" borderId="104" xfId="3" applyNumberFormat="1" applyFont="1" applyFill="1" applyBorder="1" applyAlignment="1" applyProtection="1">
      <alignment horizontal="right" vertical="center"/>
    </xf>
    <xf numFmtId="3" fontId="30" fillId="8" borderId="39" xfId="5" applyNumberFormat="1" applyFont="1" applyFill="1" applyBorder="1" applyAlignment="1" applyProtection="1">
      <alignment horizontal="right" vertical="center"/>
    </xf>
    <xf numFmtId="3" fontId="30" fillId="0" borderId="39" xfId="5" applyNumberFormat="1" applyFont="1" applyFill="1" applyBorder="1" applyAlignment="1" applyProtection="1">
      <alignment horizontal="right" vertical="center"/>
    </xf>
    <xf numFmtId="3" fontId="30" fillId="0" borderId="104" xfId="3" applyNumberFormat="1" applyFont="1" applyBorder="1" applyAlignment="1" applyProtection="1">
      <alignment horizontal="right" vertical="center"/>
    </xf>
    <xf numFmtId="3" fontId="30" fillId="0" borderId="39" xfId="5" applyNumberFormat="1" applyFont="1" applyBorder="1" applyAlignment="1" applyProtection="1">
      <alignment horizontal="right" vertical="center"/>
    </xf>
    <xf numFmtId="0" fontId="18" fillId="3" borderId="6" xfId="9" applyFont="1" applyFill="1" applyBorder="1" applyAlignment="1" applyProtection="1">
      <alignment vertical="center"/>
    </xf>
    <xf numFmtId="3" fontId="29" fillId="8" borderId="42" xfId="3" applyNumberFormat="1" applyFont="1" applyFill="1" applyBorder="1" applyAlignment="1" applyProtection="1">
      <alignment horizontal="right" vertical="center"/>
    </xf>
    <xf numFmtId="3" fontId="29" fillId="8" borderId="105" xfId="3" applyNumberFormat="1" applyFont="1" applyFill="1" applyBorder="1" applyAlignment="1" applyProtection="1">
      <alignment horizontal="right" vertical="center"/>
    </xf>
    <xf numFmtId="3" fontId="29" fillId="0" borderId="16" xfId="5" applyNumberFormat="1" applyFont="1" applyFill="1" applyBorder="1" applyAlignment="1" applyProtection="1">
      <alignment horizontal="right" vertical="center"/>
    </xf>
    <xf numFmtId="0" fontId="16" fillId="0" borderId="4" xfId="0" applyFont="1" applyBorder="1" applyProtection="1"/>
    <xf numFmtId="0" fontId="16" fillId="2" borderId="0" xfId="0" quotePrefix="1" applyFont="1" applyFill="1" applyAlignment="1" applyProtection="1">
      <alignment vertical="top"/>
    </xf>
    <xf numFmtId="0" fontId="60" fillId="0" borderId="0" xfId="5" applyFont="1" applyAlignment="1" applyProtection="1">
      <alignment horizontal="left" wrapText="1"/>
    </xf>
    <xf numFmtId="0" fontId="19" fillId="3" borderId="48" xfId="5" applyFont="1" applyFill="1" applyBorder="1" applyAlignment="1" applyProtection="1">
      <alignment horizontal="center" vertical="center"/>
    </xf>
    <xf numFmtId="0" fontId="19" fillId="3" borderId="24" xfId="5" applyFont="1" applyFill="1" applyBorder="1" applyAlignment="1" applyProtection="1">
      <alignment horizontal="center" vertical="center" wrapText="1"/>
    </xf>
    <xf numFmtId="0" fontId="18" fillId="3" borderId="44" xfId="6" applyFont="1" applyFill="1" applyBorder="1" applyAlignment="1" applyProtection="1">
      <alignment vertical="center"/>
    </xf>
    <xf numFmtId="3" fontId="30" fillId="0" borderId="47" xfId="3" applyNumberFormat="1" applyFont="1" applyFill="1" applyBorder="1" applyAlignment="1" applyProtection="1">
      <alignment horizontal="left" vertical="center" indent="1"/>
    </xf>
    <xf numFmtId="3" fontId="30" fillId="0" borderId="39" xfId="3" applyNumberFormat="1" applyFont="1" applyFill="1" applyBorder="1" applyAlignment="1" applyProtection="1">
      <alignment horizontal="left" vertical="center" indent="1"/>
    </xf>
    <xf numFmtId="3" fontId="30" fillId="0" borderId="23" xfId="3" applyNumberFormat="1" applyFont="1" applyFill="1" applyBorder="1" applyAlignment="1" applyProtection="1">
      <alignment horizontal="left" vertical="center" indent="1"/>
    </xf>
    <xf numFmtId="3" fontId="30" fillId="0" borderId="19" xfId="3" applyNumberFormat="1" applyFont="1" applyFill="1" applyBorder="1" applyAlignment="1" applyProtection="1">
      <alignment horizontal="left" vertical="center" indent="1"/>
    </xf>
    <xf numFmtId="3" fontId="30" fillId="0" borderId="28" xfId="3" applyNumberFormat="1" applyFont="1" applyFill="1" applyBorder="1" applyAlignment="1" applyProtection="1">
      <alignment horizontal="left" vertical="center" indent="1"/>
    </xf>
    <xf numFmtId="3" fontId="30" fillId="0" borderId="23" xfId="3" applyNumberFormat="1" applyFont="1" applyFill="1" applyBorder="1" applyAlignment="1" applyProtection="1">
      <alignment horizontal="left" vertical="center"/>
    </xf>
    <xf numFmtId="0" fontId="18" fillId="3" borderId="47" xfId="5" applyFont="1" applyFill="1" applyBorder="1" applyAlignment="1" applyProtection="1">
      <alignment horizontal="left" vertical="center"/>
    </xf>
    <xf numFmtId="0" fontId="18" fillId="3" borderId="47" xfId="6" applyFont="1" applyFill="1" applyBorder="1" applyAlignment="1" applyProtection="1">
      <alignment horizontal="left" vertical="center"/>
    </xf>
    <xf numFmtId="0" fontId="19" fillId="3" borderId="47" xfId="6" applyFont="1" applyFill="1" applyBorder="1" applyAlignment="1" applyProtection="1">
      <alignment horizontal="left" vertical="center" indent="2"/>
    </xf>
    <xf numFmtId="3" fontId="30" fillId="0" borderId="47" xfId="3" applyNumberFormat="1" applyFont="1" applyBorder="1" applyAlignment="1" applyProtection="1">
      <alignment horizontal="left" vertical="center" indent="1"/>
    </xf>
    <xf numFmtId="3" fontId="30" fillId="0" borderId="23" xfId="3" applyNumberFormat="1" applyFont="1" applyBorder="1" applyAlignment="1" applyProtection="1">
      <alignment horizontal="left" vertical="center" indent="1"/>
    </xf>
    <xf numFmtId="3" fontId="30" fillId="0" borderId="23" xfId="3" applyNumberFormat="1" applyFont="1" applyBorder="1" applyAlignment="1" applyProtection="1">
      <alignment horizontal="left" vertical="center"/>
    </xf>
    <xf numFmtId="0" fontId="18" fillId="3" borderId="47" xfId="6" applyFont="1" applyFill="1" applyBorder="1" applyAlignment="1" applyProtection="1">
      <alignment horizontal="left" vertical="center" indent="2"/>
    </xf>
    <xf numFmtId="0" fontId="19" fillId="3" borderId="47" xfId="6" applyFont="1" applyFill="1" applyBorder="1" applyAlignment="1" applyProtection="1">
      <alignment horizontal="left" vertical="center" indent="4"/>
    </xf>
    <xf numFmtId="0" fontId="19" fillId="3" borderId="47" xfId="6" applyFont="1" applyFill="1" applyBorder="1" applyAlignment="1" applyProtection="1">
      <alignment horizontal="left" vertical="center" wrapText="1" indent="4"/>
    </xf>
    <xf numFmtId="3" fontId="30" fillId="8" borderId="23" xfId="5" applyNumberFormat="1" applyFont="1" applyFill="1" applyBorder="1" applyAlignment="1" applyProtection="1">
      <alignment horizontal="left" vertical="center"/>
    </xf>
    <xf numFmtId="0" fontId="18" fillId="0" borderId="47" xfId="6" applyFont="1" applyBorder="1" applyAlignment="1" applyProtection="1">
      <alignment horizontal="left" vertical="top" wrapText="1"/>
    </xf>
    <xf numFmtId="3" fontId="30" fillId="0" borderId="39" xfId="3" applyNumberFormat="1" applyFont="1" applyBorder="1" applyAlignment="1" applyProtection="1">
      <alignment horizontal="left" vertical="center" indent="1"/>
    </xf>
    <xf numFmtId="3" fontId="30" fillId="0" borderId="23" xfId="5" applyNumberFormat="1" applyFont="1" applyBorder="1" applyAlignment="1" applyProtection="1">
      <alignment horizontal="left" vertical="center"/>
    </xf>
    <xf numFmtId="0" fontId="18" fillId="3" borderId="109" xfId="6" applyFont="1" applyFill="1" applyBorder="1" applyAlignment="1" applyProtection="1">
      <alignment horizontal="left" vertical="center"/>
    </xf>
    <xf numFmtId="3" fontId="30" fillId="8" borderId="109" xfId="3" applyNumberFormat="1" applyFont="1" applyFill="1" applyBorder="1" applyAlignment="1" applyProtection="1">
      <alignment horizontal="left" vertical="center" indent="1"/>
    </xf>
    <xf numFmtId="3" fontId="30" fillId="8" borderId="33" xfId="3" applyNumberFormat="1" applyFont="1" applyFill="1" applyBorder="1" applyAlignment="1" applyProtection="1">
      <alignment horizontal="left" vertical="center" indent="1"/>
    </xf>
    <xf numFmtId="3" fontId="30" fillId="8" borderId="31" xfId="3" applyNumberFormat="1" applyFont="1" applyFill="1" applyBorder="1" applyAlignment="1" applyProtection="1">
      <alignment horizontal="left" vertical="center" indent="1"/>
    </xf>
    <xf numFmtId="3" fontId="30" fillId="0" borderId="31" xfId="3" applyNumberFormat="1" applyFont="1" applyFill="1" applyBorder="1" applyAlignment="1" applyProtection="1">
      <alignment horizontal="left" vertical="center" indent="1"/>
    </xf>
    <xf numFmtId="3" fontId="30" fillId="8" borderId="31" xfId="5" applyNumberFormat="1" applyFont="1" applyFill="1" applyBorder="1" applyAlignment="1" applyProtection="1">
      <alignment horizontal="left" vertical="center"/>
    </xf>
    <xf numFmtId="0" fontId="18" fillId="3" borderId="48" xfId="6" applyFont="1" applyFill="1" applyBorder="1" applyAlignment="1" applyProtection="1">
      <alignment horizontal="left" vertical="center"/>
    </xf>
    <xf numFmtId="3" fontId="29" fillId="8" borderId="48" xfId="3" applyNumberFormat="1" applyFont="1" applyFill="1" applyBorder="1" applyAlignment="1" applyProtection="1">
      <alignment horizontal="left" vertical="center" indent="1"/>
    </xf>
    <xf numFmtId="3" fontId="29" fillId="8" borderId="21" xfId="3" applyNumberFormat="1" applyFont="1" applyFill="1" applyBorder="1" applyAlignment="1" applyProtection="1">
      <alignment horizontal="left" vertical="center" indent="1"/>
    </xf>
    <xf numFmtId="3" fontId="29" fillId="8" borderId="22" xfId="3" applyNumberFormat="1" applyFont="1" applyFill="1" applyBorder="1" applyAlignment="1" applyProtection="1">
      <alignment horizontal="left" vertical="center" indent="1"/>
    </xf>
    <xf numFmtId="3" fontId="29" fillId="2" borderId="48" xfId="3" applyNumberFormat="1" applyFont="1" applyFill="1" applyBorder="1" applyAlignment="1" applyProtection="1">
      <alignment horizontal="left" vertical="center" indent="1"/>
    </xf>
    <xf numFmtId="3" fontId="29" fillId="8" borderId="22" xfId="5" applyNumberFormat="1" applyFont="1" applyFill="1" applyBorder="1" applyAlignment="1" applyProtection="1">
      <alignment horizontal="left" vertical="center"/>
    </xf>
    <xf numFmtId="0" fontId="61" fillId="0" borderId="0" xfId="5" applyFont="1" applyAlignment="1" applyProtection="1">
      <alignment vertical="center"/>
    </xf>
    <xf numFmtId="0" fontId="61" fillId="2" borderId="0" xfId="5" applyFont="1" applyFill="1" applyProtection="1"/>
    <xf numFmtId="0" fontId="65" fillId="0" borderId="0" xfId="5" applyFont="1" applyAlignment="1" applyProtection="1">
      <alignment horizontal="left" wrapText="1"/>
    </xf>
    <xf numFmtId="3" fontId="30" fillId="0" borderId="4" xfId="3" applyNumberFormat="1" applyFont="1" applyFill="1" applyBorder="1" applyAlignment="1" applyProtection="1">
      <alignment horizontal="left" vertical="center" indent="1"/>
    </xf>
    <xf numFmtId="3" fontId="30" fillId="0" borderId="44" xfId="3" applyNumberFormat="1" applyFont="1" applyFill="1" applyBorder="1" applyAlignment="1" applyProtection="1">
      <alignment horizontal="left" vertical="center" indent="1"/>
    </xf>
    <xf numFmtId="3" fontId="30" fillId="0" borderId="19" xfId="5" applyNumberFormat="1" applyFont="1" applyFill="1" applyBorder="1" applyAlignment="1" applyProtection="1">
      <alignment horizontal="left" vertical="center" indent="1"/>
    </xf>
    <xf numFmtId="3" fontId="30" fillId="0" borderId="0" xfId="3" applyNumberFormat="1" applyFont="1" applyFill="1" applyAlignment="1" applyProtection="1">
      <alignment horizontal="left" vertical="center" indent="1"/>
    </xf>
    <xf numFmtId="3" fontId="30" fillId="0" borderId="23" xfId="5" applyNumberFormat="1" applyFont="1" applyFill="1" applyBorder="1" applyAlignment="1" applyProtection="1">
      <alignment horizontal="left" vertical="center" indent="1"/>
    </xf>
    <xf numFmtId="3" fontId="30" fillId="0" borderId="0" xfId="3" applyNumberFormat="1" applyFont="1" applyAlignment="1" applyProtection="1">
      <alignment horizontal="left" vertical="center" indent="1"/>
    </xf>
    <xf numFmtId="3" fontId="30" fillId="0" borderId="23" xfId="5" applyNumberFormat="1" applyFont="1" applyBorder="1" applyAlignment="1" applyProtection="1">
      <alignment horizontal="left" vertical="center" indent="1"/>
    </xf>
    <xf numFmtId="3" fontId="30" fillId="8" borderId="109" xfId="5" applyNumberFormat="1" applyFont="1" applyFill="1" applyBorder="1" applyAlignment="1" applyProtection="1">
      <alignment horizontal="left" vertical="center" indent="1"/>
    </xf>
    <xf numFmtId="3" fontId="30" fillId="8" borderId="33" xfId="5" applyNumberFormat="1" applyFont="1" applyFill="1" applyBorder="1" applyAlignment="1" applyProtection="1">
      <alignment horizontal="left" vertical="center" indent="1"/>
    </xf>
    <xf numFmtId="3" fontId="30" fillId="8" borderId="113" xfId="5" applyNumberFormat="1" applyFont="1" applyFill="1" applyBorder="1" applyAlignment="1" applyProtection="1">
      <alignment horizontal="left" vertical="center" indent="1"/>
    </xf>
    <xf numFmtId="3" fontId="30" fillId="8" borderId="31" xfId="5" applyNumberFormat="1" applyFont="1" applyFill="1" applyBorder="1" applyAlignment="1" applyProtection="1">
      <alignment horizontal="left" vertical="center" indent="1"/>
    </xf>
    <xf numFmtId="3" fontId="29" fillId="8" borderId="48" xfId="5" applyNumberFormat="1" applyFont="1" applyFill="1" applyBorder="1" applyAlignment="1" applyProtection="1">
      <alignment horizontal="left" vertical="center" indent="1"/>
    </xf>
    <xf numFmtId="3" fontId="29" fillId="8" borderId="21" xfId="5" applyNumberFormat="1" applyFont="1" applyFill="1" applyBorder="1" applyAlignment="1" applyProtection="1">
      <alignment horizontal="left" vertical="center" indent="1"/>
    </xf>
    <xf numFmtId="3" fontId="29" fillId="8" borderId="5" xfId="5" applyNumberFormat="1" applyFont="1" applyFill="1" applyBorder="1" applyAlignment="1" applyProtection="1">
      <alignment horizontal="left" vertical="center" indent="1"/>
    </xf>
    <xf numFmtId="3" fontId="29" fillId="8" borderId="22" xfId="5" applyNumberFormat="1" applyFont="1" applyFill="1" applyBorder="1" applyAlignment="1" applyProtection="1">
      <alignment horizontal="left" vertical="center" indent="1"/>
    </xf>
    <xf numFmtId="0" fontId="66" fillId="2" borderId="0" xfId="0" applyFont="1" applyFill="1" applyProtection="1"/>
    <xf numFmtId="0" fontId="61" fillId="2" borderId="0" xfId="5" applyFont="1" applyFill="1" applyAlignment="1" applyProtection="1">
      <alignment vertical="center"/>
    </xf>
    <xf numFmtId="0" fontId="66" fillId="0" borderId="0" xfId="0" applyFont="1" applyProtection="1"/>
    <xf numFmtId="0" fontId="30" fillId="2" borderId="0" xfId="0" applyFont="1" applyFill="1" applyProtection="1"/>
    <xf numFmtId="0" fontId="19" fillId="2" borderId="0" xfId="0" applyFont="1" applyFill="1" applyProtection="1"/>
    <xf numFmtId="0" fontId="20" fillId="2" borderId="0" xfId="0" applyFont="1" applyFill="1" applyProtection="1"/>
    <xf numFmtId="0" fontId="35" fillId="0" borderId="0" xfId="0" applyFont="1" applyAlignment="1" applyProtection="1">
      <alignment vertical="center"/>
    </xf>
    <xf numFmtId="0" fontId="68" fillId="2" borderId="0" xfId="0" applyFont="1" applyFill="1" applyProtection="1"/>
    <xf numFmtId="0" fontId="30" fillId="2" borderId="25" xfId="0" applyFont="1" applyFill="1" applyBorder="1" applyAlignment="1" applyProtection="1">
      <alignment horizontal="center"/>
    </xf>
    <xf numFmtId="0" fontId="70" fillId="2" borderId="44" xfId="10" applyFont="1" applyFill="1" applyBorder="1" applyAlignment="1" applyProtection="1">
      <alignment horizontal="center" vertical="center" wrapText="1"/>
    </xf>
    <xf numFmtId="3" fontId="20" fillId="0" borderId="46" xfId="0" applyNumberFormat="1" applyFont="1" applyFill="1" applyBorder="1" applyAlignment="1" applyProtection="1">
      <alignment horizontal="right" vertical="center" indent="1"/>
    </xf>
    <xf numFmtId="3" fontId="20" fillId="0" borderId="19" xfId="0" applyNumberFormat="1" applyFont="1" applyFill="1" applyBorder="1" applyAlignment="1" applyProtection="1">
      <alignment horizontal="left" vertical="center" indent="1"/>
    </xf>
    <xf numFmtId="3" fontId="20" fillId="0" borderId="106" xfId="0" applyNumberFormat="1" applyFont="1" applyFill="1" applyBorder="1" applyAlignment="1" applyProtection="1">
      <alignment horizontal="left" vertical="center" indent="1"/>
    </xf>
    <xf numFmtId="3" fontId="20" fillId="0" borderId="103" xfId="0" applyNumberFormat="1" applyFont="1" applyFill="1" applyBorder="1" applyAlignment="1" applyProtection="1">
      <alignment horizontal="left" vertical="center" indent="1"/>
    </xf>
    <xf numFmtId="3" fontId="20" fillId="0" borderId="46" xfId="0" applyNumberFormat="1" applyFont="1" applyFill="1" applyBorder="1" applyAlignment="1" applyProtection="1">
      <alignment horizontal="left" indent="1"/>
    </xf>
    <xf numFmtId="3" fontId="20" fillId="0" borderId="106" xfId="0" applyNumberFormat="1" applyFont="1" applyFill="1" applyBorder="1" applyAlignment="1" applyProtection="1">
      <alignment horizontal="left" indent="1"/>
    </xf>
    <xf numFmtId="3" fontId="20" fillId="0" borderId="103" xfId="0" applyNumberFormat="1" applyFont="1" applyFill="1" applyBorder="1" applyAlignment="1" applyProtection="1">
      <alignment horizontal="left" indent="1"/>
    </xf>
    <xf numFmtId="3" fontId="20" fillId="0" borderId="106" xfId="0" applyNumberFormat="1" applyFont="1" applyFill="1" applyBorder="1" applyAlignment="1" applyProtection="1">
      <alignment horizontal="right" indent="1"/>
    </xf>
    <xf numFmtId="3" fontId="20" fillId="9" borderId="45" xfId="0" applyNumberFormat="1" applyFont="1" applyFill="1" applyBorder="1" applyAlignment="1" applyProtection="1">
      <alignment horizontal="right" wrapText="1" indent="1"/>
    </xf>
    <xf numFmtId="0" fontId="70" fillId="2" borderId="47" xfId="10" applyFont="1" applyFill="1" applyBorder="1" applyAlignment="1" applyProtection="1">
      <alignment horizontal="center" vertical="center" wrapText="1"/>
    </xf>
    <xf numFmtId="3" fontId="20" fillId="0" borderId="116" xfId="0" applyNumberFormat="1" applyFont="1" applyFill="1" applyBorder="1" applyAlignment="1" applyProtection="1">
      <alignment horizontal="right" vertical="center" indent="1"/>
    </xf>
    <xf numFmtId="3" fontId="20" fillId="0" borderId="23" xfId="0" applyNumberFormat="1" applyFont="1" applyFill="1" applyBorder="1" applyAlignment="1" applyProtection="1">
      <alignment horizontal="left" vertical="center" indent="1"/>
    </xf>
    <xf numFmtId="3" fontId="20" fillId="0" borderId="108" xfId="0" applyNumberFormat="1" applyFont="1" applyFill="1" applyBorder="1" applyAlignment="1" applyProtection="1">
      <alignment horizontal="left" vertical="center" indent="1"/>
    </xf>
    <xf numFmtId="3" fontId="20" fillId="0" borderId="104" xfId="0" applyNumberFormat="1" applyFont="1" applyFill="1" applyBorder="1" applyAlignment="1" applyProtection="1">
      <alignment horizontal="left" vertical="center" indent="1"/>
    </xf>
    <xf numFmtId="3" fontId="20" fillId="0" borderId="116" xfId="0" applyNumberFormat="1" applyFont="1" applyFill="1" applyBorder="1" applyAlignment="1" applyProtection="1">
      <alignment horizontal="left" indent="1"/>
    </xf>
    <xf numFmtId="3" fontId="20" fillId="0" borderId="108" xfId="0" applyNumberFormat="1" applyFont="1" applyFill="1" applyBorder="1" applyAlignment="1" applyProtection="1">
      <alignment horizontal="left" indent="1"/>
    </xf>
    <xf numFmtId="3" fontId="20" fillId="0" borderId="104" xfId="0" applyNumberFormat="1" applyFont="1" applyFill="1" applyBorder="1" applyAlignment="1" applyProtection="1">
      <alignment horizontal="left" indent="1"/>
    </xf>
    <xf numFmtId="3" fontId="20" fillId="0" borderId="108" xfId="0" applyNumberFormat="1" applyFont="1" applyFill="1" applyBorder="1" applyAlignment="1" applyProtection="1">
      <alignment horizontal="right" indent="1"/>
    </xf>
    <xf numFmtId="3" fontId="20" fillId="9" borderId="25" xfId="0" applyNumberFormat="1" applyFont="1" applyFill="1" applyBorder="1" applyAlignment="1" applyProtection="1">
      <alignment horizontal="right" wrapText="1" indent="1"/>
    </xf>
    <xf numFmtId="3" fontId="20" fillId="0" borderId="0" xfId="0" applyNumberFormat="1" applyFont="1" applyFill="1" applyAlignment="1" applyProtection="1">
      <alignment horizontal="left" indent="1"/>
    </xf>
    <xf numFmtId="3" fontId="20" fillId="9" borderId="25" xfId="0" applyNumberFormat="1" applyFont="1" applyFill="1" applyBorder="1" applyAlignment="1" applyProtection="1">
      <alignment horizontal="right" indent="1"/>
    </xf>
    <xf numFmtId="0" fontId="70" fillId="2" borderId="31" xfId="10" applyFont="1" applyFill="1" applyBorder="1" applyAlignment="1" applyProtection="1">
      <alignment horizontal="center" vertical="center" wrapText="1"/>
    </xf>
    <xf numFmtId="3" fontId="20" fillId="0" borderId="117" xfId="0" applyNumberFormat="1" applyFont="1" applyFill="1" applyBorder="1" applyAlignment="1" applyProtection="1">
      <alignment horizontal="right" vertical="center" indent="1"/>
    </xf>
    <xf numFmtId="3" fontId="20" fillId="0" borderId="31" xfId="0" applyNumberFormat="1" applyFont="1" applyFill="1" applyBorder="1" applyAlignment="1" applyProtection="1">
      <alignment horizontal="left" vertical="center" indent="1"/>
    </xf>
    <xf numFmtId="3" fontId="20" fillId="0" borderId="110" xfId="0" applyNumberFormat="1" applyFont="1" applyFill="1" applyBorder="1" applyAlignment="1" applyProtection="1">
      <alignment horizontal="left" vertical="center" indent="1"/>
    </xf>
    <xf numFmtId="3" fontId="20" fillId="0" borderId="114" xfId="0" applyNumberFormat="1" applyFont="1" applyFill="1" applyBorder="1" applyAlignment="1" applyProtection="1">
      <alignment horizontal="left" vertical="center" indent="1"/>
    </xf>
    <xf numFmtId="3" fontId="20" fillId="0" borderId="117" xfId="0" applyNumberFormat="1" applyFont="1" applyFill="1" applyBorder="1" applyAlignment="1" applyProtection="1">
      <alignment horizontal="left" indent="1"/>
    </xf>
    <xf numFmtId="3" fontId="20" fillId="0" borderId="110" xfId="0" applyNumberFormat="1" applyFont="1" applyFill="1" applyBorder="1" applyAlignment="1" applyProtection="1">
      <alignment horizontal="left" indent="1"/>
    </xf>
    <xf numFmtId="3" fontId="20" fillId="0" borderId="114" xfId="0" applyNumberFormat="1" applyFont="1" applyFill="1" applyBorder="1" applyAlignment="1" applyProtection="1">
      <alignment horizontal="left" indent="1"/>
    </xf>
    <xf numFmtId="3" fontId="20" fillId="0" borderId="110" xfId="0" applyNumberFormat="1" applyFont="1" applyFill="1" applyBorder="1" applyAlignment="1" applyProtection="1">
      <alignment horizontal="right" indent="1"/>
    </xf>
    <xf numFmtId="3" fontId="20" fillId="9" borderId="111" xfId="0" applyNumberFormat="1" applyFont="1" applyFill="1" applyBorder="1" applyAlignment="1" applyProtection="1">
      <alignment horizontal="right" wrapText="1" indent="1"/>
    </xf>
    <xf numFmtId="0" fontId="70" fillId="2" borderId="48" xfId="10" applyFont="1" applyFill="1" applyBorder="1" applyAlignment="1" applyProtection="1">
      <alignment horizontal="center"/>
    </xf>
    <xf numFmtId="3" fontId="32" fillId="2" borderId="20" xfId="0" applyNumberFormat="1" applyFont="1" applyFill="1" applyBorder="1" applyAlignment="1" applyProtection="1">
      <alignment horizontal="right" indent="1"/>
    </xf>
    <xf numFmtId="3" fontId="32" fillId="2" borderId="22" xfId="0" applyNumberFormat="1" applyFont="1" applyFill="1" applyBorder="1" applyAlignment="1" applyProtection="1">
      <alignment horizontal="right" indent="1"/>
    </xf>
    <xf numFmtId="3" fontId="32" fillId="2" borderId="107" xfId="0" applyNumberFormat="1" applyFont="1" applyFill="1" applyBorder="1" applyAlignment="1" applyProtection="1">
      <alignment horizontal="right" indent="1"/>
    </xf>
    <xf numFmtId="3" fontId="32" fillId="2" borderId="112" xfId="0" applyNumberFormat="1" applyFont="1" applyFill="1" applyBorder="1" applyAlignment="1" applyProtection="1">
      <alignment horizontal="right" indent="1"/>
    </xf>
    <xf numFmtId="3" fontId="32" fillId="0" borderId="26" xfId="0" applyNumberFormat="1" applyFont="1" applyFill="1" applyBorder="1" applyAlignment="1" applyProtection="1">
      <alignment horizontal="right" indent="1"/>
    </xf>
    <xf numFmtId="3" fontId="20" fillId="0" borderId="19" xfId="0" applyNumberFormat="1" applyFont="1" applyFill="1" applyBorder="1" applyAlignment="1" applyProtection="1">
      <alignment horizontal="right" vertical="center" indent="1"/>
    </xf>
    <xf numFmtId="3" fontId="20" fillId="0" borderId="106" xfId="0" applyNumberFormat="1" applyFont="1" applyFill="1" applyBorder="1" applyAlignment="1" applyProtection="1">
      <alignment horizontal="right" vertical="center" indent="1"/>
    </xf>
    <xf numFmtId="3" fontId="20" fillId="0" borderId="103" xfId="0" applyNumberFormat="1" applyFont="1" applyFill="1" applyBorder="1" applyAlignment="1" applyProtection="1">
      <alignment horizontal="right" vertical="center" indent="1"/>
    </xf>
    <xf numFmtId="3" fontId="20" fillId="0" borderId="46" xfId="0" applyNumberFormat="1" applyFont="1" applyFill="1" applyBorder="1" applyAlignment="1" applyProtection="1">
      <alignment horizontal="right" indent="1"/>
    </xf>
    <xf numFmtId="3" fontId="20" fillId="0" borderId="103" xfId="0" applyNumberFormat="1" applyFont="1" applyFill="1" applyBorder="1" applyAlignment="1" applyProtection="1">
      <alignment horizontal="right" indent="1"/>
    </xf>
    <xf numFmtId="3" fontId="20" fillId="0" borderId="23" xfId="0" applyNumberFormat="1" applyFont="1" applyFill="1" applyBorder="1" applyAlignment="1" applyProtection="1">
      <alignment horizontal="right" vertical="center" indent="1"/>
    </xf>
    <xf numFmtId="3" fontId="20" fillId="0" borderId="108" xfId="0" applyNumberFormat="1" applyFont="1" applyFill="1" applyBorder="1" applyAlignment="1" applyProtection="1">
      <alignment horizontal="right" vertical="center" indent="1"/>
    </xf>
    <xf numFmtId="3" fontId="20" fillId="0" borderId="104" xfId="0" applyNumberFormat="1" applyFont="1" applyFill="1" applyBorder="1" applyAlignment="1" applyProtection="1">
      <alignment horizontal="right" vertical="center" indent="1"/>
    </xf>
    <xf numFmtId="3" fontId="20" fillId="0" borderId="116" xfId="0" applyNumberFormat="1" applyFont="1" applyFill="1" applyBorder="1" applyAlignment="1" applyProtection="1">
      <alignment horizontal="right" indent="1"/>
    </xf>
    <xf numFmtId="3" fontId="20" fillId="0" borderId="104" xfId="0" applyNumberFormat="1" applyFont="1" applyFill="1" applyBorder="1" applyAlignment="1" applyProtection="1">
      <alignment horizontal="right" indent="1"/>
    </xf>
    <xf numFmtId="3" fontId="20" fillId="0" borderId="0" xfId="0" applyNumberFormat="1" applyFont="1" applyFill="1" applyAlignment="1" applyProtection="1">
      <alignment horizontal="right" indent="1"/>
    </xf>
    <xf numFmtId="3" fontId="20" fillId="0" borderId="31" xfId="0" applyNumberFormat="1" applyFont="1" applyFill="1" applyBorder="1" applyAlignment="1" applyProtection="1">
      <alignment horizontal="right" vertical="center" indent="1"/>
    </xf>
    <xf numFmtId="3" fontId="20" fillId="0" borderId="110" xfId="0" applyNumberFormat="1" applyFont="1" applyFill="1" applyBorder="1" applyAlignment="1" applyProtection="1">
      <alignment horizontal="right" vertical="center" indent="1"/>
    </xf>
    <xf numFmtId="3" fontId="20" fillId="0" borderId="114" xfId="0" applyNumberFormat="1" applyFont="1" applyFill="1" applyBorder="1" applyAlignment="1" applyProtection="1">
      <alignment horizontal="right" vertical="center" indent="1"/>
    </xf>
    <xf numFmtId="3" fontId="20" fillId="0" borderId="117" xfId="0" applyNumberFormat="1" applyFont="1" applyFill="1" applyBorder="1" applyAlignment="1" applyProtection="1">
      <alignment horizontal="right" indent="1"/>
    </xf>
    <xf numFmtId="3" fontId="20" fillId="0" borderId="114" xfId="0" applyNumberFormat="1" applyFont="1" applyFill="1" applyBorder="1" applyAlignment="1" applyProtection="1">
      <alignment horizontal="right" indent="1"/>
    </xf>
    <xf numFmtId="3" fontId="79" fillId="11" borderId="46" xfId="0" applyNumberFormat="1" applyFont="1" applyFill="1" applyBorder="1" applyAlignment="1" applyProtection="1">
      <alignment horizontal="right" vertical="center" indent="1"/>
    </xf>
    <xf numFmtId="3" fontId="79" fillId="11" borderId="19" xfId="0" applyNumberFormat="1" applyFont="1" applyFill="1" applyBorder="1" applyAlignment="1" applyProtection="1">
      <alignment horizontal="right" vertical="center" indent="1"/>
    </xf>
    <xf numFmtId="3" fontId="79" fillId="11" borderId="106" xfId="0" applyNumberFormat="1" applyFont="1" applyFill="1" applyBorder="1" applyAlignment="1" applyProtection="1">
      <alignment horizontal="right" vertical="center" indent="1"/>
    </xf>
    <xf numFmtId="3" fontId="79" fillId="11" borderId="103" xfId="0" applyNumberFormat="1" applyFont="1" applyFill="1" applyBorder="1" applyAlignment="1" applyProtection="1">
      <alignment horizontal="right" vertical="center" indent="1"/>
    </xf>
    <xf numFmtId="3" fontId="79" fillId="11" borderId="46" xfId="0" applyNumberFormat="1" applyFont="1" applyFill="1" applyBorder="1" applyAlignment="1" applyProtection="1">
      <alignment horizontal="right" indent="1"/>
    </xf>
    <xf numFmtId="3" fontId="79" fillId="11" borderId="106" xfId="0" applyNumberFormat="1" applyFont="1" applyFill="1" applyBorder="1" applyAlignment="1" applyProtection="1">
      <alignment horizontal="right" indent="1"/>
    </xf>
    <xf numFmtId="3" fontId="79" fillId="11" borderId="103" xfId="0" applyNumberFormat="1" applyFont="1" applyFill="1" applyBorder="1" applyAlignment="1" applyProtection="1">
      <alignment horizontal="right" indent="1"/>
    </xf>
    <xf numFmtId="3" fontId="79" fillId="11" borderId="45" xfId="0" applyNumberFormat="1" applyFont="1" applyFill="1" applyBorder="1" applyAlignment="1" applyProtection="1">
      <alignment horizontal="right" wrapText="1" indent="1"/>
    </xf>
    <xf numFmtId="3" fontId="79" fillId="11" borderId="116" xfId="0" applyNumberFormat="1" applyFont="1" applyFill="1" applyBorder="1" applyAlignment="1" applyProtection="1">
      <alignment horizontal="right" vertical="center" indent="1"/>
    </xf>
    <xf numFmtId="3" fontId="79" fillId="11" borderId="23" xfId="0" applyNumberFormat="1" applyFont="1" applyFill="1" applyBorder="1" applyAlignment="1" applyProtection="1">
      <alignment horizontal="right" vertical="center" indent="1"/>
    </xf>
    <xf numFmtId="3" fontId="79" fillId="11" borderId="108" xfId="0" applyNumberFormat="1" applyFont="1" applyFill="1" applyBorder="1" applyAlignment="1" applyProtection="1">
      <alignment horizontal="right" vertical="center" indent="1"/>
    </xf>
    <xf numFmtId="3" fontId="79" fillId="11" borderId="104" xfId="0" applyNumberFormat="1" applyFont="1" applyFill="1" applyBorder="1" applyAlignment="1" applyProtection="1">
      <alignment horizontal="right" vertical="center" indent="1"/>
    </xf>
    <xf numFmtId="3" fontId="79" fillId="11" borderId="116" xfId="0" applyNumberFormat="1" applyFont="1" applyFill="1" applyBorder="1" applyAlignment="1" applyProtection="1">
      <alignment horizontal="right" indent="1"/>
    </xf>
    <xf numFmtId="3" fontId="79" fillId="11" borderId="108" xfId="0" applyNumberFormat="1" applyFont="1" applyFill="1" applyBorder="1" applyAlignment="1" applyProtection="1">
      <alignment horizontal="right" indent="1"/>
    </xf>
    <xf numFmtId="3" fontId="79" fillId="11" borderId="104" xfId="0" applyNumberFormat="1" applyFont="1" applyFill="1" applyBorder="1" applyAlignment="1" applyProtection="1">
      <alignment horizontal="right" indent="1"/>
    </xf>
    <xf numFmtId="3" fontId="79" fillId="11" borderId="25" xfId="0" applyNumberFormat="1" applyFont="1" applyFill="1" applyBorder="1" applyAlignment="1" applyProtection="1">
      <alignment horizontal="right" wrapText="1" indent="1"/>
    </xf>
    <xf numFmtId="3" fontId="79" fillId="11" borderId="0" xfId="0" applyNumberFormat="1" applyFont="1" applyFill="1" applyAlignment="1" applyProtection="1">
      <alignment horizontal="right" indent="1"/>
    </xf>
    <xf numFmtId="3" fontId="79" fillId="11" borderId="25" xfId="0" applyNumberFormat="1" applyFont="1" applyFill="1" applyBorder="1" applyAlignment="1" applyProtection="1">
      <alignment horizontal="right" indent="1"/>
    </xf>
    <xf numFmtId="3" fontId="79" fillId="11" borderId="117" xfId="0" applyNumberFormat="1" applyFont="1" applyFill="1" applyBorder="1" applyAlignment="1" applyProtection="1">
      <alignment horizontal="right" vertical="center" indent="1"/>
    </xf>
    <xf numFmtId="3" fontId="79" fillId="11" borderId="31" xfId="0" applyNumberFormat="1" applyFont="1" applyFill="1" applyBorder="1" applyAlignment="1" applyProtection="1">
      <alignment horizontal="right" vertical="center" indent="1"/>
    </xf>
    <xf numFmtId="3" fontId="79" fillId="11" borderId="110" xfId="0" applyNumberFormat="1" applyFont="1" applyFill="1" applyBorder="1" applyAlignment="1" applyProtection="1">
      <alignment horizontal="right" vertical="center" indent="1"/>
    </xf>
    <xf numFmtId="3" fontId="79" fillId="11" borderId="114" xfId="0" applyNumberFormat="1" applyFont="1" applyFill="1" applyBorder="1" applyAlignment="1" applyProtection="1">
      <alignment horizontal="right" vertical="center" indent="1"/>
    </xf>
    <xf numFmtId="3" fontId="79" fillId="11" borderId="117" xfId="0" applyNumberFormat="1" applyFont="1" applyFill="1" applyBorder="1" applyAlignment="1" applyProtection="1">
      <alignment horizontal="right" indent="1"/>
    </xf>
    <xf numFmtId="3" fontId="79" fillId="11" borderId="110" xfId="0" applyNumberFormat="1" applyFont="1" applyFill="1" applyBorder="1" applyAlignment="1" applyProtection="1">
      <alignment horizontal="right" indent="1"/>
    </xf>
    <xf numFmtId="3" fontId="79" fillId="11" borderId="114" xfId="0" applyNumberFormat="1" applyFont="1" applyFill="1" applyBorder="1" applyAlignment="1" applyProtection="1">
      <alignment horizontal="right" indent="1"/>
    </xf>
    <xf numFmtId="3" fontId="79" fillId="11" borderId="111" xfId="0" applyNumberFormat="1" applyFont="1" applyFill="1" applyBorder="1" applyAlignment="1" applyProtection="1">
      <alignment horizontal="right" wrapText="1" indent="1"/>
    </xf>
    <xf numFmtId="3" fontId="80" fillId="11" borderId="20" xfId="0" applyNumberFormat="1" applyFont="1" applyFill="1" applyBorder="1" applyAlignment="1" applyProtection="1">
      <alignment horizontal="right" indent="1"/>
    </xf>
    <xf numFmtId="3" fontId="80" fillId="11" borderId="22" xfId="0" applyNumberFormat="1" applyFont="1" applyFill="1" applyBorder="1" applyAlignment="1" applyProtection="1">
      <alignment horizontal="right" indent="1"/>
    </xf>
    <xf numFmtId="3" fontId="80" fillId="11" borderId="107" xfId="0" applyNumberFormat="1" applyFont="1" applyFill="1" applyBorder="1" applyAlignment="1" applyProtection="1">
      <alignment horizontal="right" indent="1"/>
    </xf>
    <xf numFmtId="3" fontId="80" fillId="11" borderId="112" xfId="0" applyNumberFormat="1" applyFont="1" applyFill="1" applyBorder="1" applyAlignment="1" applyProtection="1">
      <alignment horizontal="right" indent="1"/>
    </xf>
    <xf numFmtId="3" fontId="80" fillId="11" borderId="26" xfId="0" applyNumberFormat="1" applyFont="1" applyFill="1" applyBorder="1" applyAlignment="1" applyProtection="1">
      <alignment horizontal="right" indent="1"/>
    </xf>
    <xf numFmtId="3" fontId="20" fillId="0" borderId="46" xfId="0" applyNumberFormat="1" applyFont="1" applyFill="1" applyBorder="1" applyAlignment="1" applyProtection="1">
      <alignment horizontal="left" vertical="center" indent="1"/>
    </xf>
    <xf numFmtId="3" fontId="20" fillId="0" borderId="106" xfId="0" applyNumberFormat="1" applyFont="1" applyFill="1" applyBorder="1" applyAlignment="1" applyProtection="1">
      <alignment horizontal="right" indent="2"/>
    </xf>
    <xf numFmtId="3" fontId="20" fillId="0" borderId="116" xfId="0" applyNumberFormat="1" applyFont="1" applyFill="1" applyBorder="1" applyAlignment="1" applyProtection="1">
      <alignment horizontal="left" vertical="center" indent="1"/>
    </xf>
    <xf numFmtId="3" fontId="20" fillId="0" borderId="108" xfId="0" applyNumberFormat="1" applyFont="1" applyFill="1" applyBorder="1" applyAlignment="1" applyProtection="1">
      <alignment horizontal="right" indent="2"/>
    </xf>
    <xf numFmtId="3" fontId="20" fillId="0" borderId="117" xfId="0" applyNumberFormat="1" applyFont="1" applyFill="1" applyBorder="1" applyAlignment="1" applyProtection="1">
      <alignment horizontal="left" vertical="center" indent="1"/>
    </xf>
    <xf numFmtId="3" fontId="20" fillId="0" borderId="110" xfId="0" applyNumberFormat="1" applyFont="1" applyFill="1" applyBorder="1" applyAlignment="1" applyProtection="1">
      <alignment horizontal="right" indent="2"/>
    </xf>
    <xf numFmtId="3" fontId="32" fillId="2" borderId="20" xfId="0" applyNumberFormat="1" applyFont="1" applyFill="1" applyBorder="1" applyAlignment="1" applyProtection="1">
      <alignment horizontal="left" indent="1"/>
    </xf>
    <xf numFmtId="3" fontId="32" fillId="2" borderId="22" xfId="0" applyNumberFormat="1" applyFont="1" applyFill="1" applyBorder="1" applyAlignment="1" applyProtection="1">
      <alignment horizontal="left" indent="1"/>
    </xf>
    <xf numFmtId="3" fontId="32" fillId="2" borderId="107" xfId="0" applyNumberFormat="1" applyFont="1" applyFill="1" applyBorder="1" applyAlignment="1" applyProtection="1">
      <alignment horizontal="left" indent="1"/>
    </xf>
    <xf numFmtId="3" fontId="32" fillId="2" borderId="112" xfId="0" applyNumberFormat="1" applyFont="1" applyFill="1" applyBorder="1" applyAlignment="1" applyProtection="1">
      <alignment horizontal="left" indent="1"/>
    </xf>
    <xf numFmtId="3" fontId="20" fillId="0" borderId="46" xfId="0" applyNumberFormat="1" applyFont="1" applyFill="1" applyBorder="1" applyAlignment="1" applyProtection="1">
      <alignment horizontal="left" vertical="center" indent="2"/>
    </xf>
    <xf numFmtId="3" fontId="20" fillId="0" borderId="19" xfId="0" applyNumberFormat="1" applyFont="1" applyFill="1" applyBorder="1" applyAlignment="1" applyProtection="1">
      <alignment horizontal="left" vertical="center" indent="2"/>
    </xf>
    <xf numFmtId="3" fontId="20" fillId="0" borderId="106" xfId="0" applyNumberFormat="1" applyFont="1" applyFill="1" applyBorder="1" applyAlignment="1" applyProtection="1">
      <alignment horizontal="left" vertical="center" indent="2"/>
    </xf>
    <xf numFmtId="3" fontId="20" fillId="0" borderId="103" xfId="0" applyNumberFormat="1" applyFont="1" applyFill="1" applyBorder="1" applyAlignment="1" applyProtection="1">
      <alignment horizontal="left" vertical="center" indent="2"/>
    </xf>
    <xf numFmtId="3" fontId="20" fillId="0" borderId="46" xfId="0" applyNumberFormat="1" applyFont="1" applyFill="1" applyBorder="1" applyAlignment="1" applyProtection="1">
      <alignment horizontal="left" indent="2"/>
    </xf>
    <xf numFmtId="3" fontId="20" fillId="0" borderId="106" xfId="0" applyNumberFormat="1" applyFont="1" applyFill="1" applyBorder="1" applyAlignment="1" applyProtection="1">
      <alignment horizontal="left" indent="2"/>
    </xf>
    <xf numFmtId="3" fontId="20" fillId="0" borderId="103" xfId="0" applyNumberFormat="1" applyFont="1" applyFill="1" applyBorder="1" applyAlignment="1" applyProtection="1">
      <alignment horizontal="left" indent="2"/>
    </xf>
    <xf numFmtId="3" fontId="20" fillId="0" borderId="116" xfId="0" applyNumberFormat="1" applyFont="1" applyFill="1" applyBorder="1" applyAlignment="1" applyProtection="1">
      <alignment horizontal="left" vertical="center" indent="2"/>
    </xf>
    <xf numFmtId="3" fontId="20" fillId="0" borderId="23" xfId="0" applyNumberFormat="1" applyFont="1" applyFill="1" applyBorder="1" applyAlignment="1" applyProtection="1">
      <alignment horizontal="left" vertical="center" indent="2"/>
    </xf>
    <xf numFmtId="3" fontId="20" fillId="0" borderId="108" xfId="0" applyNumberFormat="1" applyFont="1" applyFill="1" applyBorder="1" applyAlignment="1" applyProtection="1">
      <alignment horizontal="left" vertical="center" indent="2"/>
    </xf>
    <xf numFmtId="3" fontId="20" fillId="0" borderId="104" xfId="0" applyNumberFormat="1" applyFont="1" applyFill="1" applyBorder="1" applyAlignment="1" applyProtection="1">
      <alignment horizontal="left" vertical="center" indent="2"/>
    </xf>
    <xf numFmtId="3" fontId="20" fillId="0" borderId="116" xfId="0" applyNumberFormat="1" applyFont="1" applyFill="1" applyBorder="1" applyAlignment="1" applyProtection="1">
      <alignment horizontal="left" indent="2"/>
    </xf>
    <xf numFmtId="3" fontId="20" fillId="0" borderId="108" xfId="0" applyNumberFormat="1" applyFont="1" applyFill="1" applyBorder="1" applyAlignment="1" applyProtection="1">
      <alignment horizontal="left" indent="2"/>
    </xf>
    <xf numFmtId="3" fontId="20" fillId="0" borderId="104" xfId="0" applyNumberFormat="1" applyFont="1" applyFill="1" applyBorder="1" applyAlignment="1" applyProtection="1">
      <alignment horizontal="left" indent="2"/>
    </xf>
    <xf numFmtId="3" fontId="20" fillId="0" borderId="0" xfId="0" applyNumberFormat="1" applyFont="1" applyFill="1" applyAlignment="1" applyProtection="1">
      <alignment horizontal="left" indent="2"/>
    </xf>
    <xf numFmtId="3" fontId="20" fillId="0" borderId="117" xfId="0" applyNumberFormat="1" applyFont="1" applyFill="1" applyBorder="1" applyAlignment="1" applyProtection="1">
      <alignment horizontal="left" vertical="center" indent="2"/>
    </xf>
    <xf numFmtId="3" fontId="20" fillId="0" borderId="31" xfId="0" applyNumberFormat="1" applyFont="1" applyFill="1" applyBorder="1" applyAlignment="1" applyProtection="1">
      <alignment horizontal="left" vertical="center" indent="2"/>
    </xf>
    <xf numFmtId="3" fontId="20" fillId="0" borderId="110" xfId="0" applyNumberFormat="1" applyFont="1" applyFill="1" applyBorder="1" applyAlignment="1" applyProtection="1">
      <alignment horizontal="left" vertical="center" indent="2"/>
    </xf>
    <xf numFmtId="3" fontId="20" fillId="0" borderId="114" xfId="0" applyNumberFormat="1" applyFont="1" applyFill="1" applyBorder="1" applyAlignment="1" applyProtection="1">
      <alignment horizontal="left" vertical="center" indent="2"/>
    </xf>
    <xf numFmtId="3" fontId="20" fillId="0" borderId="117" xfId="0" applyNumberFormat="1" applyFont="1" applyFill="1" applyBorder="1" applyAlignment="1" applyProtection="1">
      <alignment horizontal="left" indent="2"/>
    </xf>
    <xf numFmtId="3" fontId="20" fillId="0" borderId="110" xfId="0" applyNumberFormat="1" applyFont="1" applyFill="1" applyBorder="1" applyAlignment="1" applyProtection="1">
      <alignment horizontal="left" indent="2"/>
    </xf>
    <xf numFmtId="3" fontId="20" fillId="0" borderId="114" xfId="0" applyNumberFormat="1" applyFont="1" applyFill="1" applyBorder="1" applyAlignment="1" applyProtection="1">
      <alignment horizontal="left" indent="2"/>
    </xf>
    <xf numFmtId="3" fontId="20" fillId="0" borderId="0" xfId="0" applyNumberFormat="1" applyFont="1" applyAlignment="1" applyProtection="1">
      <alignment horizontal="center" vertical="center" wrapText="1"/>
    </xf>
    <xf numFmtId="0" fontId="12" fillId="2" borderId="0" xfId="11" applyFont="1" applyFill="1" applyAlignment="1" applyProtection="1">
      <alignment vertical="top"/>
    </xf>
    <xf numFmtId="0" fontId="70" fillId="8" borderId="0" xfId="11" applyFont="1" applyFill="1" applyAlignment="1" applyProtection="1">
      <alignment horizontal="left"/>
    </xf>
    <xf numFmtId="0" fontId="20" fillId="8" borderId="0" xfId="0" applyFont="1" applyFill="1" applyProtection="1"/>
    <xf numFmtId="3" fontId="20" fillId="2" borderId="0" xfId="0" applyNumberFormat="1" applyFont="1" applyFill="1" applyAlignment="1" applyProtection="1">
      <alignment vertical="top"/>
    </xf>
    <xf numFmtId="0" fontId="12" fillId="2" borderId="0" xfId="11" applyFont="1" applyFill="1" applyAlignment="1" applyProtection="1">
      <alignment vertical="center"/>
    </xf>
    <xf numFmtId="0" fontId="23" fillId="2" borderId="0" xfId="10" quotePrefix="1" applyFont="1" applyFill="1" applyProtection="1"/>
    <xf numFmtId="0" fontId="20" fillId="2" borderId="0" xfId="11" applyFont="1" applyFill="1" applyAlignment="1" applyProtection="1">
      <alignment vertical="center"/>
    </xf>
    <xf numFmtId="0" fontId="12" fillId="2" borderId="0" xfId="10" quotePrefix="1" applyFont="1" applyFill="1" applyProtection="1"/>
    <xf numFmtId="0" fontId="12" fillId="2" borderId="0" xfId="11" quotePrefix="1" applyFont="1" applyFill="1" applyAlignment="1" applyProtection="1">
      <alignment vertical="center"/>
    </xf>
    <xf numFmtId="0" fontId="12" fillId="2" borderId="0" xfId="11" applyFont="1" applyFill="1" applyAlignment="1" applyProtection="1">
      <alignment horizontal="left" vertical="center"/>
    </xf>
    <xf numFmtId="3" fontId="20" fillId="2" borderId="0" xfId="0" applyNumberFormat="1" applyFont="1" applyFill="1" applyAlignment="1" applyProtection="1">
      <alignment horizontal="center" vertical="center"/>
    </xf>
    <xf numFmtId="0" fontId="20" fillId="2" borderId="0" xfId="0" applyFont="1" applyFill="1" applyAlignment="1" applyProtection="1">
      <alignment vertical="center"/>
    </xf>
    <xf numFmtId="3" fontId="20" fillId="2" borderId="0" xfId="6" applyNumberFormat="1" applyFont="1" applyFill="1" applyAlignment="1" applyProtection="1">
      <alignment horizontal="left" vertical="center"/>
    </xf>
    <xf numFmtId="3" fontId="20" fillId="0" borderId="0" xfId="6" applyNumberFormat="1" applyFont="1" applyAlignment="1" applyProtection="1">
      <alignment horizontal="left" vertical="center"/>
    </xf>
    <xf numFmtId="3" fontId="16" fillId="2" borderId="0" xfId="6" applyNumberFormat="1" applyFont="1" applyFill="1" applyAlignment="1" applyProtection="1">
      <alignment vertical="center"/>
    </xf>
    <xf numFmtId="3" fontId="20" fillId="2" borderId="0" xfId="0" applyNumberFormat="1" applyFont="1" applyFill="1" applyAlignment="1" applyProtection="1">
      <alignment horizontal="left" vertical="top"/>
    </xf>
    <xf numFmtId="3" fontId="20" fillId="2" borderId="0" xfId="0" applyNumberFormat="1" applyFont="1" applyFill="1" applyAlignment="1" applyProtection="1">
      <alignment horizontal="center" vertical="center" wrapText="1"/>
    </xf>
    <xf numFmtId="3" fontId="20" fillId="2" borderId="0" xfId="0" applyNumberFormat="1" applyFont="1" applyFill="1" applyProtection="1"/>
    <xf numFmtId="0" fontId="19" fillId="2" borderId="0" xfId="12" applyFont="1" applyFill="1" applyProtection="1"/>
    <xf numFmtId="0" fontId="11" fillId="10" borderId="0" xfId="0" applyFont="1" applyFill="1" applyAlignment="1" applyProtection="1">
      <alignment horizontal="left" vertical="center" indent="13"/>
    </xf>
    <xf numFmtId="0" fontId="13" fillId="10" borderId="0" xfId="0" applyFont="1" applyFill="1" applyAlignment="1" applyProtection="1">
      <alignment horizontal="center" vertical="center"/>
    </xf>
    <xf numFmtId="0" fontId="0" fillId="10" borderId="0" xfId="0" applyFill="1" applyProtection="1"/>
    <xf numFmtId="0" fontId="30" fillId="10" borderId="0" xfId="0" applyFont="1" applyFill="1" applyProtection="1"/>
    <xf numFmtId="0" fontId="73" fillId="2" borderId="0" xfId="13" applyFont="1" applyFill="1" applyProtection="1"/>
    <xf numFmtId="0" fontId="19" fillId="2" borderId="0" xfId="13" applyFont="1" applyFill="1" applyProtection="1"/>
    <xf numFmtId="0" fontId="16" fillId="2" borderId="5" xfId="13" applyFont="1" applyFill="1" applyBorder="1" applyAlignment="1" applyProtection="1">
      <alignment horizontal="center"/>
    </xf>
    <xf numFmtId="0" fontId="73" fillId="6" borderId="112" xfId="13" applyFont="1" applyFill="1" applyBorder="1" applyAlignment="1" applyProtection="1">
      <alignment vertical="top" wrapText="1"/>
    </xf>
    <xf numFmtId="0" fontId="18" fillId="6" borderId="119" xfId="13" applyFont="1" applyFill="1" applyBorder="1" applyAlignment="1" applyProtection="1">
      <alignment horizontal="center" vertical="center" wrapText="1"/>
    </xf>
    <xf numFmtId="0" fontId="18" fillId="6" borderId="24" xfId="13" applyFont="1" applyFill="1" applyBorder="1" applyAlignment="1" applyProtection="1">
      <alignment horizontal="center" vertical="center" wrapText="1"/>
    </xf>
    <xf numFmtId="0" fontId="18" fillId="6" borderId="112" xfId="13" applyFont="1" applyFill="1" applyBorder="1" applyAlignment="1" applyProtection="1">
      <alignment horizontal="center" vertical="center" wrapText="1"/>
    </xf>
    <xf numFmtId="0" fontId="18" fillId="6" borderId="19" xfId="13" applyFont="1" applyFill="1" applyBorder="1" applyAlignment="1" applyProtection="1">
      <alignment horizontal="left" vertical="center" wrapText="1"/>
    </xf>
    <xf numFmtId="3" fontId="29" fillId="0" borderId="121" xfId="9" applyNumberFormat="1" applyFont="1" applyFill="1" applyBorder="1" applyAlignment="1" applyProtection="1">
      <alignment horizontal="right" vertical="center" wrapText="1"/>
    </xf>
    <xf numFmtId="3" fontId="29" fillId="0" borderId="122" xfId="9" applyNumberFormat="1" applyFont="1" applyFill="1" applyBorder="1" applyAlignment="1" applyProtection="1">
      <alignment horizontal="right" vertical="center" wrapText="1"/>
    </xf>
    <xf numFmtId="3" fontId="29" fillId="0" borderId="104" xfId="9" applyNumberFormat="1" applyFont="1" applyFill="1" applyBorder="1" applyAlignment="1" applyProtection="1">
      <alignment horizontal="right" vertical="center" wrapText="1"/>
    </xf>
    <xf numFmtId="3" fontId="29" fillId="0" borderId="39" xfId="9" applyNumberFormat="1" applyFont="1" applyFill="1" applyBorder="1" applyAlignment="1" applyProtection="1">
      <alignment horizontal="right" vertical="center" wrapText="1"/>
    </xf>
    <xf numFmtId="3" fontId="29" fillId="0" borderId="123" xfId="9" applyNumberFormat="1" applyFont="1" applyFill="1" applyBorder="1" applyAlignment="1" applyProtection="1">
      <alignment horizontal="right" vertical="center" wrapText="1"/>
    </xf>
    <xf numFmtId="3" fontId="29" fillId="0" borderId="23" xfId="9" applyNumberFormat="1" applyFont="1" applyFill="1" applyBorder="1" applyAlignment="1" applyProtection="1">
      <alignment horizontal="right" vertical="center" wrapText="1"/>
    </xf>
    <xf numFmtId="0" fontId="18" fillId="6" borderId="23" xfId="13" applyFont="1" applyFill="1" applyBorder="1" applyAlignment="1" applyProtection="1">
      <alignment horizontal="left" vertical="center" wrapText="1"/>
    </xf>
    <xf numFmtId="0" fontId="19" fillId="6" borderId="23" xfId="13" applyFont="1" applyFill="1" applyBorder="1" applyAlignment="1" applyProtection="1">
      <alignment horizontal="left" vertical="center" wrapText="1" indent="1"/>
    </xf>
    <xf numFmtId="3" fontId="30" fillId="0" borderId="121" xfId="9" applyNumberFormat="1" applyFont="1" applyFill="1" applyBorder="1" applyAlignment="1" applyProtection="1">
      <alignment horizontal="right" vertical="center" wrapText="1"/>
    </xf>
    <xf numFmtId="3" fontId="30" fillId="0" borderId="122" xfId="9" applyNumberFormat="1" applyFont="1" applyFill="1" applyBorder="1" applyAlignment="1" applyProtection="1">
      <alignment horizontal="right" vertical="center" wrapText="1"/>
    </xf>
    <xf numFmtId="3" fontId="30" fillId="0" borderId="108" xfId="9" applyNumberFormat="1" applyFont="1" applyFill="1" applyBorder="1" applyAlignment="1" applyProtection="1">
      <alignment horizontal="right" vertical="center" wrapText="1"/>
    </xf>
    <xf numFmtId="3" fontId="30" fillId="0" borderId="25" xfId="9" applyNumberFormat="1" applyFont="1" applyFill="1" applyBorder="1" applyAlignment="1" applyProtection="1">
      <alignment horizontal="right" vertical="center" wrapText="1"/>
    </xf>
    <xf numFmtId="3" fontId="30" fillId="0" borderId="123" xfId="9" applyNumberFormat="1" applyFont="1" applyFill="1" applyBorder="1" applyAlignment="1" applyProtection="1">
      <alignment horizontal="right" vertical="center" wrapText="1"/>
    </xf>
    <xf numFmtId="3" fontId="30" fillId="0" borderId="23" xfId="9" applyNumberFormat="1" applyFont="1" applyFill="1" applyBorder="1" applyAlignment="1" applyProtection="1">
      <alignment horizontal="right" vertical="center" wrapText="1"/>
    </xf>
    <xf numFmtId="3" fontId="30" fillId="0" borderId="104" xfId="9" applyNumberFormat="1" applyFont="1" applyFill="1" applyBorder="1" applyAlignment="1" applyProtection="1">
      <alignment horizontal="right" vertical="center" wrapText="1"/>
    </xf>
    <xf numFmtId="3" fontId="30" fillId="0" borderId="39" xfId="9" applyNumberFormat="1" applyFont="1" applyFill="1" applyBorder="1" applyAlignment="1" applyProtection="1">
      <alignment horizontal="right" vertical="center" wrapText="1"/>
    </xf>
    <xf numFmtId="3" fontId="30" fillId="0" borderId="0" xfId="9" applyNumberFormat="1" applyFont="1" applyFill="1" applyAlignment="1" applyProtection="1">
      <alignment horizontal="right" vertical="center" wrapText="1"/>
    </xf>
    <xf numFmtId="0" fontId="18" fillId="6" borderId="6" xfId="13" applyFont="1" applyFill="1" applyBorder="1" applyAlignment="1" applyProtection="1">
      <alignment horizontal="left" vertical="center" wrapText="1"/>
    </xf>
    <xf numFmtId="3" fontId="29" fillId="0" borderId="101" xfId="9" applyNumberFormat="1" applyFont="1" applyFill="1" applyBorder="1" applyAlignment="1" applyProtection="1">
      <alignment horizontal="right" vertical="center" wrapText="1"/>
    </xf>
    <xf numFmtId="3" fontId="29" fillId="0" borderId="124" xfId="9" applyNumberFormat="1" applyFont="1" applyFill="1" applyBorder="1" applyAlignment="1" applyProtection="1">
      <alignment horizontal="right" vertical="center" wrapText="1"/>
    </xf>
    <xf numFmtId="3" fontId="29" fillId="0" borderId="112" xfId="9" applyNumberFormat="1" applyFont="1" applyFill="1" applyBorder="1" applyAlignment="1" applyProtection="1">
      <alignment horizontal="right" vertical="center" wrapText="1"/>
    </xf>
    <xf numFmtId="3" fontId="29" fillId="0" borderId="21" xfId="9" applyNumberFormat="1" applyFont="1" applyFill="1" applyBorder="1" applyAlignment="1" applyProtection="1">
      <alignment horizontal="right" vertical="center" wrapText="1"/>
    </xf>
    <xf numFmtId="3" fontId="29" fillId="0" borderId="5" xfId="9" applyNumberFormat="1" applyFont="1" applyFill="1" applyBorder="1" applyAlignment="1" applyProtection="1">
      <alignment horizontal="right" vertical="center" wrapText="1"/>
    </xf>
    <xf numFmtId="3" fontId="29" fillId="0" borderId="22" xfId="9" applyNumberFormat="1" applyFont="1" applyFill="1" applyBorder="1" applyAlignment="1" applyProtection="1">
      <alignment horizontal="right" vertical="center" wrapText="1"/>
    </xf>
    <xf numFmtId="0" fontId="18" fillId="6" borderId="22" xfId="13" applyFont="1" applyFill="1" applyBorder="1" applyAlignment="1" applyProtection="1">
      <alignment horizontal="left" vertical="center" wrapText="1"/>
    </xf>
    <xf numFmtId="3" fontId="29" fillId="7" borderId="124" xfId="9" applyNumberFormat="1" applyFont="1" applyFill="1" applyBorder="1" applyAlignment="1" applyProtection="1">
      <alignment horizontal="right" vertical="center" wrapText="1"/>
    </xf>
    <xf numFmtId="3" fontId="29" fillId="0" borderId="125" xfId="9" applyNumberFormat="1" applyFont="1" applyFill="1" applyBorder="1" applyAlignment="1" applyProtection="1">
      <alignment horizontal="right" vertical="center" wrapText="1"/>
    </xf>
    <xf numFmtId="3" fontId="29" fillId="0" borderId="26" xfId="9" applyNumberFormat="1" applyFont="1" applyFill="1" applyBorder="1" applyAlignment="1" applyProtection="1">
      <alignment horizontal="right" vertical="center" wrapText="1"/>
    </xf>
    <xf numFmtId="3" fontId="29" fillId="0" borderId="126" xfId="9" applyNumberFormat="1" applyFont="1" applyFill="1" applyBorder="1" applyAlignment="1" applyProtection="1">
      <alignment horizontal="right" vertical="center" wrapText="1"/>
    </xf>
    <xf numFmtId="0" fontId="16" fillId="2" borderId="0" xfId="13" applyFont="1" applyFill="1" applyAlignment="1" applyProtection="1">
      <alignment horizontal="left" vertical="center"/>
    </xf>
    <xf numFmtId="0" fontId="74" fillId="2" borderId="0" xfId="13" quotePrefix="1" applyFont="1" applyFill="1" applyAlignment="1" applyProtection="1">
      <alignment horizontal="center" vertical="center" wrapText="1"/>
    </xf>
    <xf numFmtId="0" fontId="74" fillId="2" borderId="0" xfId="13" applyFont="1" applyFill="1" applyAlignment="1" applyProtection="1">
      <alignment horizontal="center" vertical="center" wrapText="1"/>
    </xf>
    <xf numFmtId="0" fontId="16" fillId="0" borderId="0" xfId="13" applyFont="1" applyAlignment="1" applyProtection="1">
      <alignment horizontal="left" vertical="center"/>
    </xf>
    <xf numFmtId="0" fontId="74" fillId="0" borderId="0" xfId="13" quotePrefix="1" applyFont="1" applyAlignment="1" applyProtection="1">
      <alignment horizontal="center" vertical="center" wrapText="1"/>
    </xf>
    <xf numFmtId="0" fontId="74" fillId="0" borderId="0" xfId="13" applyFont="1" applyAlignment="1" applyProtection="1">
      <alignment horizontal="center" vertical="center" wrapText="1"/>
    </xf>
    <xf numFmtId="0" fontId="0" fillId="2" borderId="0" xfId="13" applyFont="1" applyFill="1" applyAlignment="1" applyProtection="1">
      <alignment horizontal="left" vertical="center" wrapText="1"/>
    </xf>
    <xf numFmtId="0" fontId="16" fillId="0" borderId="0" xfId="0" applyFont="1" applyAlignment="1" applyProtection="1">
      <alignment vertical="top"/>
    </xf>
    <xf numFmtId="0" fontId="11" fillId="0" borderId="0" xfId="0" applyFont="1" applyAlignment="1" applyProtection="1">
      <alignment horizontal="left" vertical="center" indent="13"/>
    </xf>
    <xf numFmtId="0" fontId="30" fillId="0" borderId="0" xfId="0" applyFont="1" applyProtection="1"/>
    <xf numFmtId="0" fontId="73" fillId="2" borderId="0" xfId="9" applyFont="1" applyFill="1" applyProtection="1"/>
    <xf numFmtId="0" fontId="19" fillId="2" borderId="0" xfId="9" applyFont="1" applyFill="1" applyProtection="1"/>
    <xf numFmtId="0" fontId="73" fillId="6" borderId="47" xfId="9" applyFont="1" applyFill="1" applyBorder="1" applyAlignment="1" applyProtection="1">
      <alignment vertical="top" wrapText="1"/>
    </xf>
    <xf numFmtId="0" fontId="18" fillId="3" borderId="0" xfId="9" applyFont="1" applyFill="1" applyAlignment="1" applyProtection="1">
      <alignment horizontal="center" vertical="center" wrapText="1"/>
    </xf>
    <xf numFmtId="0" fontId="18" fillId="6" borderId="47" xfId="9" applyFont="1" applyFill="1" applyBorder="1" applyAlignment="1" applyProtection="1">
      <alignment vertical="top" wrapText="1"/>
    </xf>
    <xf numFmtId="0" fontId="16" fillId="2" borderId="26" xfId="9" applyFont="1" applyFill="1" applyBorder="1" applyAlignment="1" applyProtection="1">
      <alignment horizontal="center"/>
    </xf>
    <xf numFmtId="0" fontId="18" fillId="6" borderId="48" xfId="9" applyFont="1" applyFill="1" applyBorder="1" applyAlignment="1" applyProtection="1">
      <alignment horizontal="center" vertical="top" wrapText="1"/>
    </xf>
    <xf numFmtId="0" fontId="18" fillId="3" borderId="5" xfId="9" applyFont="1" applyFill="1" applyBorder="1" applyAlignment="1" applyProtection="1">
      <alignment horizontal="center" vertical="center" wrapText="1"/>
    </xf>
    <xf numFmtId="0" fontId="18" fillId="6" borderId="19" xfId="9" applyFont="1" applyFill="1" applyBorder="1" applyAlignment="1" applyProtection="1">
      <alignment horizontal="left" vertical="center" wrapText="1"/>
    </xf>
    <xf numFmtId="3" fontId="29" fillId="0" borderId="44" xfId="9" applyNumberFormat="1" applyFont="1" applyFill="1" applyBorder="1" applyAlignment="1" applyProtection="1">
      <alignment horizontal="right" vertical="center" wrapText="1"/>
    </xf>
    <xf numFmtId="3" fontId="29" fillId="0" borderId="28" xfId="9" applyNumberFormat="1" applyFont="1" applyFill="1" applyBorder="1" applyAlignment="1" applyProtection="1">
      <alignment horizontal="right" vertical="center" wrapText="1"/>
    </xf>
    <xf numFmtId="3" fontId="29" fillId="0" borderId="4" xfId="9" applyNumberFormat="1" applyFont="1" applyFill="1" applyBorder="1" applyAlignment="1" applyProtection="1">
      <alignment horizontal="right" vertical="center" wrapText="1"/>
    </xf>
    <xf numFmtId="0" fontId="18" fillId="6" borderId="23" xfId="9" applyFont="1" applyFill="1" applyBorder="1" applyAlignment="1" applyProtection="1">
      <alignment horizontal="left" vertical="center" wrapText="1"/>
    </xf>
    <xf numFmtId="3" fontId="29" fillId="0" borderId="47" xfId="9" applyNumberFormat="1" applyFont="1" applyFill="1" applyBorder="1" applyAlignment="1" applyProtection="1">
      <alignment horizontal="right" vertical="center" wrapText="1"/>
    </xf>
    <xf numFmtId="3" fontId="29" fillId="0" borderId="0" xfId="9" applyNumberFormat="1" applyFont="1" applyFill="1" applyAlignment="1" applyProtection="1">
      <alignment horizontal="right" vertical="center" wrapText="1"/>
    </xf>
    <xf numFmtId="0" fontId="19" fillId="6" borderId="23" xfId="9" applyFont="1" applyFill="1" applyBorder="1" applyAlignment="1" applyProtection="1">
      <alignment horizontal="left" vertical="center" wrapText="1" indent="1"/>
    </xf>
    <xf numFmtId="3" fontId="30" fillId="0" borderId="47" xfId="9" applyNumberFormat="1" applyFont="1" applyFill="1" applyBorder="1" applyAlignment="1" applyProtection="1">
      <alignment horizontal="right" vertical="center" wrapText="1"/>
    </xf>
    <xf numFmtId="3" fontId="30" fillId="8" borderId="39" xfId="9" applyNumberFormat="1" applyFont="1" applyFill="1" applyBorder="1" applyAlignment="1" applyProtection="1">
      <alignment horizontal="right" vertical="center" wrapText="1"/>
    </xf>
    <xf numFmtId="0" fontId="19" fillId="6" borderId="22" xfId="9" applyFont="1" applyFill="1" applyBorder="1" applyAlignment="1" applyProtection="1">
      <alignment horizontal="left" vertical="center" wrapText="1" indent="1"/>
    </xf>
    <xf numFmtId="3" fontId="30" fillId="0" borderId="48" xfId="9" applyNumberFormat="1" applyFont="1" applyFill="1" applyBorder="1" applyAlignment="1" applyProtection="1">
      <alignment horizontal="right" vertical="center" wrapText="1"/>
    </xf>
    <xf numFmtId="3" fontId="30" fillId="0" borderId="21" xfId="9" applyNumberFormat="1" applyFont="1" applyFill="1" applyBorder="1" applyAlignment="1" applyProtection="1">
      <alignment horizontal="right" vertical="center" wrapText="1"/>
    </xf>
    <xf numFmtId="3" fontId="30" fillId="0" borderId="5" xfId="9" applyNumberFormat="1" applyFont="1" applyFill="1" applyBorder="1" applyAlignment="1" applyProtection="1">
      <alignment horizontal="right" vertical="center" wrapText="1"/>
    </xf>
    <xf numFmtId="0" fontId="18" fillId="6" borderId="6" xfId="9" applyFont="1" applyFill="1" applyBorder="1" applyAlignment="1" applyProtection="1">
      <alignment horizontal="left" vertical="center" wrapText="1"/>
    </xf>
    <xf numFmtId="3" fontId="29" fillId="0" borderId="42" xfId="9" applyNumberFormat="1" applyFont="1" applyFill="1" applyBorder="1" applyAlignment="1" applyProtection="1">
      <alignment horizontal="right" vertical="center" wrapText="1"/>
    </xf>
    <xf numFmtId="3" fontId="29" fillId="0" borderId="16" xfId="9" applyNumberFormat="1" applyFont="1" applyFill="1" applyBorder="1" applyAlignment="1" applyProtection="1">
      <alignment horizontal="right" vertical="center" wrapText="1"/>
    </xf>
    <xf numFmtId="3" fontId="29" fillId="0" borderId="43" xfId="9" applyNumberFormat="1" applyFont="1" applyFill="1" applyBorder="1" applyAlignment="1" applyProtection="1">
      <alignment horizontal="right" vertical="center" wrapText="1"/>
    </xf>
    <xf numFmtId="3" fontId="29" fillId="8" borderId="6" xfId="9" applyNumberFormat="1" applyFont="1" applyFill="1" applyBorder="1" applyAlignment="1" applyProtection="1">
      <alignment horizontal="right" vertical="center" wrapText="1"/>
    </xf>
    <xf numFmtId="0" fontId="18" fillId="6" borderId="22" xfId="9" applyFont="1" applyFill="1" applyBorder="1" applyAlignment="1" applyProtection="1">
      <alignment horizontal="left" vertical="center" wrapText="1"/>
    </xf>
    <xf numFmtId="3" fontId="29" fillId="0" borderId="6" xfId="9" applyNumberFormat="1" applyFont="1" applyFill="1" applyBorder="1" applyAlignment="1" applyProtection="1">
      <alignment horizontal="right" vertical="center" wrapText="1"/>
    </xf>
    <xf numFmtId="0" fontId="18" fillId="3" borderId="44" xfId="9" applyFont="1" applyFill="1" applyBorder="1" applyAlignment="1" applyProtection="1">
      <alignment vertical="center" wrapText="1"/>
    </xf>
    <xf numFmtId="0" fontId="0" fillId="3" borderId="4" xfId="0" applyFill="1" applyBorder="1" applyAlignment="1" applyProtection="1">
      <alignment horizontal="right" vertical="center" wrapText="1"/>
    </xf>
    <xf numFmtId="0" fontId="0" fillId="3" borderId="45" xfId="0" applyFill="1" applyBorder="1" applyAlignment="1" applyProtection="1">
      <alignment horizontal="right" vertical="center" wrapText="1"/>
    </xf>
    <xf numFmtId="0" fontId="19" fillId="6" borderId="42" xfId="9" applyFont="1" applyFill="1" applyBorder="1" applyAlignment="1" applyProtection="1">
      <alignment vertical="center" wrapText="1"/>
    </xf>
    <xf numFmtId="3" fontId="30" fillId="0" borderId="6" xfId="9" applyNumberFormat="1" applyFont="1" applyFill="1" applyBorder="1" applyAlignment="1" applyProtection="1">
      <alignment horizontal="right" vertical="center" wrapText="1"/>
    </xf>
    <xf numFmtId="3" fontId="29" fillId="8" borderId="48" xfId="9" applyNumberFormat="1" applyFont="1" applyFill="1" applyBorder="1" applyAlignment="1" applyProtection="1">
      <alignment horizontal="right" vertical="center" wrapText="1"/>
    </xf>
    <xf numFmtId="3" fontId="29" fillId="8" borderId="5" xfId="9" applyNumberFormat="1" applyFont="1" applyFill="1" applyBorder="1" applyAlignment="1" applyProtection="1">
      <alignment horizontal="right" vertical="center" wrapText="1"/>
    </xf>
    <xf numFmtId="3" fontId="75" fillId="8" borderId="26" xfId="9" applyNumberFormat="1" applyFont="1" applyFill="1" applyBorder="1" applyAlignment="1" applyProtection="1">
      <alignment horizontal="right" vertical="center" wrapText="1"/>
    </xf>
    <xf numFmtId="3" fontId="29" fillId="8" borderId="42" xfId="9" applyNumberFormat="1" applyFont="1" applyFill="1" applyBorder="1" applyAlignment="1" applyProtection="1">
      <alignment horizontal="right" vertical="center" wrapText="1"/>
    </xf>
    <xf numFmtId="3" fontId="29" fillId="8" borderId="43" xfId="9" applyNumberFormat="1" applyFont="1" applyFill="1" applyBorder="1" applyAlignment="1" applyProtection="1">
      <alignment horizontal="right" vertical="center" wrapText="1"/>
    </xf>
    <xf numFmtId="3" fontId="75" fillId="8" borderId="7" xfId="9" applyNumberFormat="1" applyFont="1" applyFill="1" applyBorder="1" applyAlignment="1" applyProtection="1">
      <alignment horizontal="right" vertical="center" wrapText="1"/>
    </xf>
    <xf numFmtId="0" fontId="16" fillId="2" borderId="0" xfId="9" applyFont="1" applyFill="1" applyAlignment="1" applyProtection="1">
      <alignment horizontal="left" vertical="center"/>
    </xf>
    <xf numFmtId="0" fontId="16" fillId="2" borderId="0" xfId="0" applyFont="1" applyFill="1" applyProtection="1"/>
    <xf numFmtId="0" fontId="51" fillId="2" borderId="0" xfId="0" applyFont="1" applyFill="1" applyProtection="1"/>
    <xf numFmtId="0" fontId="76" fillId="2" borderId="0" xfId="0" applyFont="1" applyFill="1" applyProtection="1"/>
    <xf numFmtId="0" fontId="51" fillId="3" borderId="116" xfId="0" applyFont="1" applyFill="1" applyBorder="1" applyAlignment="1" applyProtection="1">
      <alignment horizontal="left" vertical="top" wrapText="1"/>
    </xf>
    <xf numFmtId="0" fontId="51" fillId="3" borderId="77" xfId="0" applyFont="1" applyFill="1" applyBorder="1" applyAlignment="1" applyProtection="1">
      <alignment horizontal="left" vertical="top" wrapText="1" indent="1"/>
    </xf>
    <xf numFmtId="0" fontId="51" fillId="3" borderId="29" xfId="0" applyFont="1" applyFill="1" applyBorder="1" applyAlignment="1" applyProtection="1">
      <alignment horizontal="left" vertical="top" wrapText="1"/>
    </xf>
    <xf numFmtId="0" fontId="16" fillId="2" borderId="0" xfId="0" applyFont="1" applyFill="1" applyAlignment="1" applyProtection="1">
      <alignment horizontal="center" vertical="center"/>
    </xf>
    <xf numFmtId="0" fontId="51" fillId="3" borderId="117" xfId="0" applyFont="1" applyFill="1" applyBorder="1" applyAlignment="1" applyProtection="1">
      <alignment horizontal="left" vertical="top" wrapText="1"/>
    </xf>
    <xf numFmtId="0" fontId="51" fillId="3" borderId="110" xfId="0" applyFont="1" applyFill="1" applyBorder="1" applyAlignment="1" applyProtection="1">
      <alignment horizontal="left" vertical="top" wrapText="1"/>
    </xf>
    <xf numFmtId="0" fontId="16" fillId="2" borderId="0" xfId="0" applyFont="1" applyFill="1" applyAlignment="1" applyProtection="1">
      <alignment horizontal="left" indent="1"/>
    </xf>
    <xf numFmtId="0" fontId="51" fillId="3" borderId="127" xfId="0" applyFont="1" applyFill="1" applyBorder="1" applyAlignment="1" applyProtection="1">
      <alignment horizontal="left" vertical="center" wrapText="1"/>
    </xf>
    <xf numFmtId="3" fontId="67" fillId="0" borderId="79" xfId="0" applyNumberFormat="1" applyFont="1" applyFill="1" applyBorder="1" applyAlignment="1" applyProtection="1">
      <alignment horizontal="center" vertical="center" wrapText="1"/>
    </xf>
    <xf numFmtId="3" fontId="67" fillId="0" borderId="80" xfId="0" applyNumberFormat="1" applyFont="1" applyFill="1" applyBorder="1" applyAlignment="1" applyProtection="1">
      <alignment horizontal="center" vertical="center" wrapText="1"/>
    </xf>
    <xf numFmtId="3" fontId="20" fillId="0" borderId="80" xfId="0" applyNumberFormat="1" applyFont="1" applyFill="1" applyBorder="1" applyAlignment="1" applyProtection="1">
      <alignment horizontal="center" vertical="center" wrapText="1"/>
    </xf>
    <xf numFmtId="3" fontId="67" fillId="0" borderId="81" xfId="0" applyNumberFormat="1" applyFont="1" applyFill="1" applyBorder="1" applyAlignment="1" applyProtection="1">
      <alignment horizontal="center" vertical="center" wrapText="1"/>
    </xf>
    <xf numFmtId="3" fontId="67" fillId="0" borderId="85" xfId="0" applyNumberFormat="1" applyFont="1" applyFill="1" applyBorder="1" applyAlignment="1" applyProtection="1">
      <alignment horizontal="center" vertical="center" wrapText="1"/>
    </xf>
    <xf numFmtId="3" fontId="67" fillId="0" borderId="88" xfId="0" applyNumberFormat="1" applyFont="1" applyFill="1" applyBorder="1" applyAlignment="1" applyProtection="1">
      <alignment horizontal="center" vertical="center" wrapText="1"/>
    </xf>
    <xf numFmtId="3" fontId="67" fillId="0" borderId="89" xfId="0" applyNumberFormat="1" applyFont="1" applyFill="1" applyBorder="1" applyAlignment="1" applyProtection="1">
      <alignment horizontal="center" vertical="center" wrapText="1"/>
    </xf>
    <xf numFmtId="3" fontId="20" fillId="0" borderId="89" xfId="0" applyNumberFormat="1" applyFont="1" applyFill="1" applyBorder="1" applyAlignment="1" applyProtection="1">
      <alignment horizontal="center" vertical="center" wrapText="1"/>
    </xf>
    <xf numFmtId="3" fontId="67" fillId="0" borderId="90" xfId="0" applyNumberFormat="1" applyFont="1" applyFill="1" applyBorder="1" applyAlignment="1" applyProtection="1">
      <alignment horizontal="center" vertical="center" wrapText="1"/>
    </xf>
    <xf numFmtId="3" fontId="67" fillId="0" borderId="92" xfId="0" applyNumberFormat="1" applyFont="1" applyFill="1" applyBorder="1" applyAlignment="1" applyProtection="1">
      <alignment horizontal="center" vertical="center" wrapText="1"/>
    </xf>
    <xf numFmtId="3" fontId="67" fillId="0" borderId="95" xfId="0" applyNumberFormat="1" applyFont="1" applyFill="1" applyBorder="1" applyAlignment="1" applyProtection="1">
      <alignment horizontal="center" vertical="center" wrapText="1"/>
    </xf>
    <xf numFmtId="3" fontId="67" fillId="0" borderId="96" xfId="0" applyNumberFormat="1" applyFont="1" applyFill="1" applyBorder="1" applyAlignment="1" applyProtection="1">
      <alignment horizontal="center" vertical="center" wrapText="1"/>
    </xf>
    <xf numFmtId="3" fontId="20" fillId="0" borderId="96" xfId="0" applyNumberFormat="1" applyFont="1" applyFill="1" applyBorder="1" applyAlignment="1" applyProtection="1">
      <alignment horizontal="center" vertical="center" wrapText="1"/>
    </xf>
    <xf numFmtId="3" fontId="67" fillId="0" borderId="97" xfId="0" applyNumberFormat="1" applyFont="1" applyFill="1" applyBorder="1" applyAlignment="1" applyProtection="1">
      <alignment horizontal="center" vertical="center" wrapText="1"/>
    </xf>
    <xf numFmtId="3" fontId="67" fillId="0" borderId="99" xfId="0" applyNumberFormat="1" applyFont="1" applyFill="1" applyBorder="1" applyAlignment="1" applyProtection="1">
      <alignment horizontal="center" vertical="center" wrapText="1"/>
    </xf>
    <xf numFmtId="0" fontId="51" fillId="3" borderId="77" xfId="0" applyFont="1" applyFill="1" applyBorder="1" applyAlignment="1" applyProtection="1">
      <alignment horizontal="left" vertical="center" wrapText="1"/>
    </xf>
    <xf numFmtId="0" fontId="51" fillId="3" borderId="29" xfId="0" applyFont="1" applyFill="1" applyBorder="1" applyAlignment="1" applyProtection="1">
      <alignment horizontal="left" vertical="center" wrapText="1"/>
    </xf>
    <xf numFmtId="0" fontId="51" fillId="3" borderId="107" xfId="0" applyFont="1" applyFill="1" applyBorder="1" applyAlignment="1" applyProtection="1">
      <alignment horizontal="left" vertical="top" wrapText="1"/>
    </xf>
    <xf numFmtId="0" fontId="51" fillId="3" borderId="24" xfId="0" applyFont="1" applyFill="1" applyBorder="1" applyAlignment="1" applyProtection="1">
      <alignment horizontal="center" vertical="center" wrapText="1"/>
    </xf>
    <xf numFmtId="3" fontId="20" fillId="0" borderId="79" xfId="0" applyNumberFormat="1" applyFont="1" applyFill="1" applyBorder="1" applyAlignment="1" applyProtection="1">
      <alignment horizontal="center" vertical="center" wrapText="1"/>
    </xf>
    <xf numFmtId="3" fontId="20" fillId="0" borderId="83" xfId="0" applyNumberFormat="1" applyFont="1" applyFill="1" applyBorder="1" applyAlignment="1" applyProtection="1">
      <alignment horizontal="center" vertical="center" wrapText="1"/>
    </xf>
    <xf numFmtId="3" fontId="20" fillId="0" borderId="88" xfId="0" applyNumberFormat="1" applyFont="1" applyFill="1" applyBorder="1" applyAlignment="1" applyProtection="1">
      <alignment horizontal="center" vertical="center" wrapText="1"/>
    </xf>
    <xf numFmtId="3" fontId="20" fillId="0" borderId="92" xfId="0" applyNumberFormat="1" applyFont="1" applyFill="1" applyBorder="1" applyAlignment="1" applyProtection="1">
      <alignment horizontal="center" vertical="center" wrapText="1"/>
    </xf>
    <xf numFmtId="3" fontId="20" fillId="8" borderId="89" xfId="0" applyNumberFormat="1" applyFont="1" applyFill="1" applyBorder="1" applyAlignment="1" applyProtection="1">
      <alignment horizontal="center" vertical="center" wrapText="1"/>
    </xf>
    <xf numFmtId="3" fontId="20" fillId="8" borderId="88" xfId="0" applyNumberFormat="1" applyFont="1" applyFill="1" applyBorder="1" applyAlignment="1" applyProtection="1">
      <alignment horizontal="center" vertical="center" wrapText="1"/>
    </xf>
    <xf numFmtId="3" fontId="20" fillId="8" borderId="92" xfId="0" applyNumberFormat="1" applyFont="1" applyFill="1" applyBorder="1" applyAlignment="1" applyProtection="1">
      <alignment horizontal="center" vertical="center" wrapText="1"/>
    </xf>
    <xf numFmtId="3" fontId="20" fillId="0" borderId="95" xfId="0" applyNumberFormat="1" applyFont="1" applyFill="1" applyBorder="1" applyAlignment="1" applyProtection="1">
      <alignment horizontal="center" vertical="center" wrapText="1"/>
    </xf>
    <xf numFmtId="3" fontId="20" fillId="0" borderId="99" xfId="0" applyNumberFormat="1" applyFont="1" applyFill="1" applyBorder="1" applyAlignment="1" applyProtection="1">
      <alignment horizontal="center" vertical="center" wrapText="1"/>
    </xf>
    <xf numFmtId="0" fontId="4" fillId="2" borderId="0" xfId="0" applyFont="1" applyFill="1" applyAlignment="1" applyProtection="1">
      <alignment horizontal="center"/>
    </xf>
    <xf numFmtId="0" fontId="0" fillId="2" borderId="4" xfId="0" applyFill="1" applyBorder="1" applyAlignment="1" applyProtection="1">
      <alignment horizontal="left" wrapText="1"/>
    </xf>
    <xf numFmtId="0" fontId="18" fillId="4" borderId="8" xfId="2" applyFont="1" applyFill="1" applyBorder="1" applyAlignment="1" applyProtection="1">
      <alignment horizontal="left" vertical="center" wrapText="1" indent="1"/>
    </xf>
    <xf numFmtId="0" fontId="18" fillId="4" borderId="9" xfId="2" applyFont="1" applyFill="1" applyBorder="1" applyAlignment="1" applyProtection="1">
      <alignment horizontal="left" vertical="center" wrapText="1" indent="1"/>
    </xf>
    <xf numFmtId="0" fontId="18" fillId="4" borderId="10" xfId="2" applyFont="1" applyFill="1" applyBorder="1" applyAlignment="1" applyProtection="1">
      <alignment horizontal="left" vertical="center" wrapText="1" indent="1"/>
    </xf>
    <xf numFmtId="0" fontId="11" fillId="0" borderId="0" xfId="0" applyFont="1" applyAlignment="1" applyProtection="1">
      <alignment horizontal="center" vertical="center"/>
    </xf>
    <xf numFmtId="0" fontId="13" fillId="2" borderId="0" xfId="0" applyFont="1" applyFill="1" applyAlignment="1" applyProtection="1">
      <alignment horizontal="center" vertical="center"/>
    </xf>
    <xf numFmtId="0" fontId="14" fillId="0" borderId="0" xfId="1" applyFont="1" applyAlignment="1" applyProtection="1">
      <alignment horizontal="center" vertical="center"/>
    </xf>
    <xf numFmtId="0" fontId="12" fillId="0" borderId="19" xfId="1" applyFont="1" applyBorder="1" applyAlignment="1" applyProtection="1">
      <alignment horizontal="center" vertical="center" wrapText="1"/>
    </xf>
    <xf numFmtId="0" fontId="0" fillId="0" borderId="23" xfId="0" applyBorder="1" applyAlignment="1" applyProtection="1">
      <alignment horizontal="center" vertical="center" wrapText="1"/>
    </xf>
    <xf numFmtId="0" fontId="17" fillId="3" borderId="19" xfId="1" applyFont="1" applyFill="1" applyBorder="1" applyAlignment="1" applyProtection="1">
      <alignment horizontal="center" vertical="center" wrapText="1"/>
    </xf>
    <xf numFmtId="0" fontId="17" fillId="3" borderId="23" xfId="1" applyFont="1" applyFill="1" applyBorder="1" applyAlignment="1" applyProtection="1">
      <alignment horizontal="center" vertical="center" wrapText="1"/>
    </xf>
    <xf numFmtId="0" fontId="17" fillId="3" borderId="22" xfId="1" applyFont="1" applyFill="1" applyBorder="1" applyAlignment="1" applyProtection="1">
      <alignment horizontal="center" vertical="center" wrapText="1"/>
    </xf>
    <xf numFmtId="0" fontId="35" fillId="2" borderId="0" xfId="0" applyFont="1" applyFill="1" applyAlignment="1" applyProtection="1">
      <alignment horizontal="center" vertical="center"/>
    </xf>
    <xf numFmtId="14" fontId="18" fillId="4" borderId="42" xfId="0" applyNumberFormat="1" applyFont="1" applyFill="1" applyBorder="1" applyAlignment="1" applyProtection="1">
      <alignment horizontal="center" vertical="center" wrapText="1"/>
    </xf>
    <xf numFmtId="14" fontId="18" fillId="4" borderId="43" xfId="0" applyNumberFormat="1" applyFont="1" applyFill="1" applyBorder="1" applyAlignment="1" applyProtection="1">
      <alignment horizontal="center" vertical="center" wrapText="1"/>
    </xf>
    <xf numFmtId="0" fontId="0" fillId="0" borderId="43" xfId="0" applyBorder="1" applyAlignment="1" applyProtection="1">
      <alignment horizontal="center" vertical="center" wrapText="1"/>
    </xf>
    <xf numFmtId="0" fontId="0" fillId="0" borderId="7" xfId="0" applyBorder="1" applyAlignment="1" applyProtection="1">
      <alignment horizontal="center" vertical="center" wrapText="1"/>
    </xf>
    <xf numFmtId="0" fontId="13" fillId="0" borderId="0" xfId="0" applyFont="1" applyAlignment="1" applyProtection="1">
      <alignment horizontal="center" vertical="center"/>
    </xf>
    <xf numFmtId="0" fontId="35" fillId="0" borderId="0" xfId="0" applyFont="1" applyAlignment="1" applyProtection="1">
      <alignment horizontal="center" vertical="center"/>
    </xf>
    <xf numFmtId="0" fontId="18" fillId="3" borderId="74" xfId="6" applyFont="1" applyFill="1" applyBorder="1" applyAlignment="1" applyProtection="1">
      <alignment horizontal="center" vertical="center" wrapText="1"/>
    </xf>
    <xf numFmtId="0" fontId="18" fillId="3" borderId="9" xfId="6" applyFont="1" applyFill="1" applyBorder="1" applyAlignment="1" applyProtection="1">
      <alignment horizontal="center" vertical="center" wrapText="1"/>
    </xf>
    <xf numFmtId="0" fontId="19" fillId="3" borderId="19" xfId="4" applyFont="1" applyFill="1" applyBorder="1" applyAlignment="1" applyProtection="1">
      <alignment horizontal="left" vertical="center" wrapText="1" indent="1"/>
    </xf>
    <xf numFmtId="0" fontId="19" fillId="3" borderId="86" xfId="4" applyFont="1" applyFill="1" applyBorder="1" applyAlignment="1" applyProtection="1">
      <alignment horizontal="left" vertical="center" wrapText="1" indent="1"/>
    </xf>
    <xf numFmtId="0" fontId="16" fillId="2" borderId="84" xfId="4" applyFont="1" applyFill="1" applyBorder="1" applyAlignment="1" applyProtection="1">
      <alignment horizontal="left" vertical="center" indent="1"/>
    </xf>
    <xf numFmtId="0" fontId="16" fillId="2" borderId="85" xfId="4" applyFont="1" applyFill="1" applyBorder="1" applyAlignment="1" applyProtection="1">
      <alignment horizontal="left" vertical="center" indent="1"/>
    </xf>
    <xf numFmtId="0" fontId="16" fillId="2" borderId="54" xfId="4" applyFont="1" applyFill="1" applyBorder="1" applyAlignment="1" applyProtection="1">
      <alignment horizontal="left" vertical="center" wrapText="1" indent="1"/>
    </xf>
    <xf numFmtId="0" fontId="2" fillId="0" borderId="56" xfId="4" applyBorder="1" applyAlignment="1" applyProtection="1">
      <alignment horizontal="left" vertical="center" wrapText="1" indent="1"/>
    </xf>
    <xf numFmtId="0" fontId="19" fillId="3" borderId="93" xfId="4" applyFont="1" applyFill="1" applyBorder="1" applyAlignment="1" applyProtection="1">
      <alignment horizontal="left" vertical="center" wrapText="1" indent="1"/>
    </xf>
    <xf numFmtId="0" fontId="19" fillId="3" borderId="22" xfId="4" applyFont="1" applyFill="1" applyBorder="1" applyAlignment="1" applyProtection="1">
      <alignment horizontal="left" vertical="center" wrapText="1" indent="1"/>
    </xf>
    <xf numFmtId="0" fontId="16" fillId="2" borderId="48" xfId="4" applyFont="1" applyFill="1" applyBorder="1" applyAlignment="1" applyProtection="1">
      <alignment horizontal="left" vertical="center" wrapText="1" indent="1"/>
    </xf>
    <xf numFmtId="0" fontId="2" fillId="0" borderId="26" xfId="4" applyBorder="1" applyAlignment="1" applyProtection="1">
      <alignment horizontal="left" vertical="center" wrapText="1" indent="1"/>
    </xf>
    <xf numFmtId="0" fontId="18" fillId="3" borderId="44" xfId="4" applyFont="1" applyFill="1" applyBorder="1" applyAlignment="1" applyProtection="1">
      <alignment horizontal="center" vertical="center" wrapText="1"/>
    </xf>
    <xf numFmtId="0" fontId="18" fillId="3" borderId="45" xfId="4" applyFont="1" applyFill="1" applyBorder="1" applyAlignment="1" applyProtection="1">
      <alignment horizontal="center" vertical="center" wrapText="1"/>
    </xf>
    <xf numFmtId="0" fontId="18" fillId="3" borderId="47" xfId="4" applyFont="1" applyFill="1" applyBorder="1" applyAlignment="1" applyProtection="1">
      <alignment horizontal="center" vertical="center" wrapText="1"/>
    </xf>
    <xf numFmtId="0" fontId="18" fillId="3" borderId="25" xfId="4" applyFont="1" applyFill="1" applyBorder="1" applyAlignment="1" applyProtection="1">
      <alignment horizontal="center" vertical="center" wrapText="1"/>
    </xf>
    <xf numFmtId="0" fontId="19" fillId="3" borderId="44" xfId="4" applyFont="1" applyFill="1" applyBorder="1" applyAlignment="1" applyProtection="1">
      <alignment horizontal="center" vertical="center" wrapText="1"/>
    </xf>
    <xf numFmtId="0" fontId="19" fillId="3" borderId="47" xfId="4" applyFont="1" applyFill="1" applyBorder="1" applyAlignment="1" applyProtection="1">
      <alignment horizontal="center" vertical="center" wrapText="1"/>
    </xf>
    <xf numFmtId="0" fontId="19" fillId="3" borderId="45" xfId="4" applyFont="1" applyFill="1" applyBorder="1" applyAlignment="1" applyProtection="1">
      <alignment horizontal="center" vertical="center" wrapText="1"/>
    </xf>
    <xf numFmtId="0" fontId="19" fillId="3" borderId="25" xfId="4" applyFont="1" applyFill="1" applyBorder="1" applyAlignment="1" applyProtection="1">
      <alignment horizontal="center" vertical="center" wrapText="1"/>
    </xf>
    <xf numFmtId="0" fontId="18" fillId="3" borderId="8" xfId="6" applyFont="1" applyFill="1" applyBorder="1" applyAlignment="1" applyProtection="1">
      <alignment horizontal="center" vertical="center" wrapText="1"/>
    </xf>
    <xf numFmtId="0" fontId="19" fillId="3" borderId="47" xfId="4" applyFont="1" applyFill="1" applyBorder="1" applyAlignment="1" applyProtection="1">
      <alignment horizontal="left" vertical="center" wrapText="1" indent="1"/>
    </xf>
    <xf numFmtId="0" fontId="19" fillId="3" borderId="25" xfId="4" applyFont="1" applyFill="1" applyBorder="1" applyAlignment="1" applyProtection="1">
      <alignment horizontal="left" vertical="center" wrapText="1" indent="1"/>
    </xf>
    <xf numFmtId="0" fontId="16" fillId="2" borderId="60" xfId="4" applyFont="1" applyFill="1" applyBorder="1" applyAlignment="1" applyProtection="1">
      <alignment horizontal="center" vertical="center"/>
    </xf>
    <xf numFmtId="0" fontId="16" fillId="2" borderId="61" xfId="4" applyFont="1" applyFill="1" applyBorder="1" applyAlignment="1" applyProtection="1">
      <alignment horizontal="center" vertical="center"/>
    </xf>
    <xf numFmtId="0" fontId="16" fillId="2" borderId="62" xfId="4" applyFont="1" applyFill="1" applyBorder="1" applyAlignment="1" applyProtection="1">
      <alignment horizontal="center" vertical="center"/>
    </xf>
    <xf numFmtId="0" fontId="19" fillId="3" borderId="48" xfId="4" applyFont="1" applyFill="1" applyBorder="1" applyAlignment="1" applyProtection="1">
      <alignment horizontal="left" vertical="center" wrapText="1" indent="1"/>
    </xf>
    <xf numFmtId="0" fontId="19" fillId="3" borderId="26" xfId="4" applyFont="1" applyFill="1" applyBorder="1" applyAlignment="1" applyProtection="1">
      <alignment horizontal="left" vertical="center" wrapText="1" indent="1"/>
    </xf>
    <xf numFmtId="0" fontId="16" fillId="2" borderId="71" xfId="4" applyFont="1" applyFill="1" applyBorder="1" applyAlignment="1" applyProtection="1">
      <alignment horizontal="center" vertical="center"/>
    </xf>
    <xf numFmtId="0" fontId="16" fillId="2" borderId="72" xfId="4" applyFont="1" applyFill="1" applyBorder="1" applyAlignment="1" applyProtection="1">
      <alignment horizontal="center" vertical="center"/>
    </xf>
    <xf numFmtId="0" fontId="16" fillId="2" borderId="73" xfId="4" applyFont="1" applyFill="1" applyBorder="1" applyAlignment="1" applyProtection="1">
      <alignment horizontal="center" vertical="center"/>
    </xf>
    <xf numFmtId="0" fontId="16" fillId="0" borderId="5" xfId="4" applyFont="1" applyBorder="1" applyAlignment="1" applyProtection="1">
      <alignment horizontal="center" vertical="center"/>
    </xf>
    <xf numFmtId="0" fontId="16" fillId="0" borderId="26" xfId="4" applyFont="1" applyBorder="1" applyAlignment="1" applyProtection="1">
      <alignment horizontal="center" vertical="center"/>
    </xf>
    <xf numFmtId="0" fontId="18" fillId="3" borderId="42" xfId="6" quotePrefix="1" applyFont="1" applyFill="1" applyBorder="1" applyAlignment="1" applyProtection="1">
      <alignment horizontal="center" vertical="center" wrapText="1"/>
    </xf>
    <xf numFmtId="0" fontId="18" fillId="3" borderId="43" xfId="6" applyFont="1" applyFill="1" applyBorder="1" applyAlignment="1" applyProtection="1">
      <alignment horizontal="center" vertical="center" wrapText="1"/>
    </xf>
    <xf numFmtId="0" fontId="16" fillId="2" borderId="60" xfId="4" applyFont="1" applyFill="1" applyBorder="1" applyAlignment="1" applyProtection="1">
      <alignment horizontal="center" vertical="center" wrapText="1"/>
    </xf>
    <xf numFmtId="0" fontId="16" fillId="2" borderId="61" xfId="4" applyFont="1" applyFill="1" applyBorder="1" applyAlignment="1" applyProtection="1">
      <alignment horizontal="center" vertical="center" wrapText="1"/>
    </xf>
    <xf numFmtId="0" fontId="16" fillId="2" borderId="62" xfId="4" applyFont="1" applyFill="1" applyBorder="1" applyAlignment="1" applyProtection="1">
      <alignment horizontal="center" vertical="center" wrapText="1"/>
    </xf>
    <xf numFmtId="0" fontId="18" fillId="3" borderId="46" xfId="4" applyFont="1" applyFill="1" applyBorder="1" applyAlignment="1" applyProtection="1">
      <alignment horizontal="center" vertical="center" wrapText="1"/>
    </xf>
    <xf numFmtId="0" fontId="18" fillId="3" borderId="20" xfId="4" applyFont="1" applyFill="1" applyBorder="1" applyAlignment="1" applyProtection="1">
      <alignment horizontal="center" vertical="center" wrapText="1"/>
    </xf>
    <xf numFmtId="0" fontId="18" fillId="3" borderId="9" xfId="4" applyFont="1" applyFill="1" applyBorder="1" applyAlignment="1" applyProtection="1">
      <alignment horizontal="center" vertical="center" wrapText="1"/>
    </xf>
    <xf numFmtId="0" fontId="18" fillId="3" borderId="10" xfId="4" applyFont="1" applyFill="1" applyBorder="1" applyAlignment="1" applyProtection="1">
      <alignment horizontal="center" vertical="center" wrapText="1"/>
    </xf>
    <xf numFmtId="0" fontId="18" fillId="3" borderId="48" xfId="4" applyFont="1" applyFill="1" applyBorder="1" applyAlignment="1" applyProtection="1">
      <alignment horizontal="left" vertical="center" wrapText="1" indent="1"/>
    </xf>
    <xf numFmtId="0" fontId="18" fillId="3" borderId="26" xfId="4" applyFont="1" applyFill="1" applyBorder="1" applyAlignment="1" applyProtection="1">
      <alignment horizontal="left" vertical="center" wrapText="1" indent="1"/>
    </xf>
    <xf numFmtId="0" fontId="16" fillId="2" borderId="54" xfId="4" applyFont="1" applyFill="1" applyBorder="1" applyAlignment="1" applyProtection="1">
      <alignment horizontal="center" vertical="center"/>
    </xf>
    <xf numFmtId="0" fontId="16" fillId="2" borderId="55" xfId="4" applyFont="1" applyFill="1" applyBorder="1" applyAlignment="1" applyProtection="1">
      <alignment horizontal="center" vertical="center"/>
    </xf>
    <xf numFmtId="0" fontId="16" fillId="2" borderId="56" xfId="4" applyFont="1" applyFill="1" applyBorder="1" applyAlignment="1" applyProtection="1">
      <alignment horizontal="center" vertical="center"/>
    </xf>
    <xf numFmtId="0" fontId="18" fillId="3" borderId="42" xfId="4" quotePrefix="1" applyFont="1" applyFill="1" applyBorder="1" applyAlignment="1" applyProtection="1">
      <alignment horizontal="center" vertical="center" wrapText="1"/>
    </xf>
    <xf numFmtId="0" fontId="18" fillId="3" borderId="43" xfId="4" applyFont="1" applyFill="1" applyBorder="1" applyAlignment="1" applyProtection="1">
      <alignment horizontal="center" vertical="center" wrapText="1"/>
    </xf>
    <xf numFmtId="0" fontId="18" fillId="3" borderId="4" xfId="4" applyFont="1" applyFill="1" applyBorder="1" applyAlignment="1" applyProtection="1">
      <alignment horizontal="center" vertical="center" wrapText="1"/>
    </xf>
    <xf numFmtId="0" fontId="18" fillId="3" borderId="0" xfId="4" applyFont="1" applyFill="1" applyAlignment="1" applyProtection="1">
      <alignment horizontal="center" vertical="center" wrapText="1"/>
    </xf>
    <xf numFmtId="0" fontId="11" fillId="2" borderId="0" xfId="5" applyFont="1" applyFill="1" applyAlignment="1" applyProtection="1">
      <alignment horizontal="center" vertical="center" wrapText="1"/>
    </xf>
    <xf numFmtId="0" fontId="13" fillId="0" borderId="0" xfId="6" applyFont="1" applyAlignment="1" applyProtection="1">
      <alignment horizontal="center" vertical="center"/>
    </xf>
    <xf numFmtId="0" fontId="35" fillId="0" borderId="0" xfId="4" applyFont="1" applyAlignment="1" applyProtection="1">
      <alignment horizontal="center" vertical="center"/>
    </xf>
    <xf numFmtId="0" fontId="51" fillId="3" borderId="42" xfId="4" applyFont="1" applyFill="1" applyBorder="1" applyAlignment="1" applyProtection="1">
      <alignment horizontal="center" vertical="center" wrapText="1"/>
    </xf>
    <xf numFmtId="0" fontId="51" fillId="3" borderId="7" xfId="4" applyFont="1" applyFill="1" applyBorder="1" applyAlignment="1" applyProtection="1">
      <alignment horizontal="center" vertical="center" wrapText="1"/>
    </xf>
    <xf numFmtId="0" fontId="51" fillId="3" borderId="42" xfId="4" applyFont="1" applyFill="1" applyBorder="1" applyAlignment="1" applyProtection="1">
      <alignment horizontal="left" vertical="center" wrapText="1"/>
    </xf>
    <xf numFmtId="0" fontId="51" fillId="3" borderId="7" xfId="4" applyFont="1" applyFill="1" applyBorder="1" applyAlignment="1" applyProtection="1">
      <alignment horizontal="left" vertical="center" wrapText="1"/>
    </xf>
    <xf numFmtId="0" fontId="51" fillId="3" borderId="47" xfId="4" applyFont="1" applyFill="1" applyBorder="1" applyAlignment="1" applyProtection="1">
      <alignment horizontal="left" vertical="center" wrapText="1"/>
    </xf>
    <xf numFmtId="0" fontId="51" fillId="3" borderId="25" xfId="4" applyFont="1" applyFill="1" applyBorder="1" applyAlignment="1" applyProtection="1">
      <alignment horizontal="left" vertical="center" wrapText="1"/>
    </xf>
    <xf numFmtId="0" fontId="16" fillId="2" borderId="5" xfId="4" applyFont="1" applyFill="1" applyBorder="1" applyAlignment="1" applyProtection="1">
      <alignment horizontal="center" vertical="center"/>
    </xf>
    <xf numFmtId="0" fontId="51" fillId="3" borderId="44" xfId="4" applyFont="1" applyFill="1" applyBorder="1" applyAlignment="1" applyProtection="1">
      <alignment horizontal="center" vertical="center" wrapText="1"/>
    </xf>
    <xf numFmtId="0" fontId="51" fillId="3" borderId="45" xfId="4" applyFont="1" applyFill="1" applyBorder="1" applyAlignment="1" applyProtection="1">
      <alignment horizontal="center" vertical="center" wrapText="1"/>
    </xf>
    <xf numFmtId="0" fontId="51" fillId="3" borderId="48" xfId="4" applyFont="1" applyFill="1" applyBorder="1" applyAlignment="1" applyProtection="1">
      <alignment horizontal="center" vertical="center" wrapText="1"/>
    </xf>
    <xf numFmtId="0" fontId="51" fillId="3" borderId="26" xfId="4" applyFont="1" applyFill="1" applyBorder="1" applyAlignment="1" applyProtection="1">
      <alignment horizontal="center" vertical="center" wrapText="1"/>
    </xf>
    <xf numFmtId="0" fontId="49" fillId="3" borderId="42" xfId="6" applyFont="1" applyFill="1" applyBorder="1" applyAlignment="1" applyProtection="1">
      <alignment horizontal="center" vertical="center" wrapText="1"/>
    </xf>
    <xf numFmtId="0" fontId="49" fillId="3" borderId="43" xfId="6" applyFont="1" applyFill="1" applyBorder="1" applyAlignment="1" applyProtection="1">
      <alignment horizontal="center" vertical="center" wrapText="1"/>
    </xf>
    <xf numFmtId="0" fontId="51" fillId="3" borderId="37" xfId="4" applyFont="1" applyFill="1" applyBorder="1" applyAlignment="1" applyProtection="1">
      <alignment horizontal="center" vertical="center" wrapText="1"/>
    </xf>
    <xf numFmtId="0" fontId="51" fillId="3" borderId="31" xfId="4" applyFont="1" applyFill="1" applyBorder="1" applyAlignment="1" applyProtection="1">
      <alignment horizontal="center" vertical="center" wrapText="1"/>
    </xf>
    <xf numFmtId="0" fontId="51" fillId="3" borderId="23" xfId="4" applyFont="1" applyFill="1" applyBorder="1" applyAlignment="1" applyProtection="1">
      <alignment horizontal="center" vertical="center" wrapText="1"/>
    </xf>
    <xf numFmtId="0" fontId="51" fillId="3" borderId="86" xfId="4" applyFont="1" applyFill="1" applyBorder="1" applyAlignment="1" applyProtection="1">
      <alignment horizontal="center" vertical="center" wrapText="1"/>
    </xf>
    <xf numFmtId="0" fontId="49" fillId="3" borderId="48" xfId="4" applyFont="1" applyFill="1" applyBorder="1" applyAlignment="1" applyProtection="1">
      <alignment horizontal="left" vertical="center" wrapText="1" indent="1"/>
    </xf>
    <xf numFmtId="0" fontId="49" fillId="3" borderId="26" xfId="4" applyFont="1" applyFill="1" applyBorder="1" applyAlignment="1" applyProtection="1">
      <alignment horizontal="left" vertical="center" wrapText="1" indent="1"/>
    </xf>
    <xf numFmtId="0" fontId="51" fillId="3" borderId="44" xfId="4" applyFont="1" applyFill="1" applyBorder="1" applyAlignment="1" applyProtection="1">
      <alignment horizontal="left" vertical="center" wrapText="1"/>
    </xf>
    <xf numFmtId="0" fontId="51" fillId="3" borderId="45" xfId="4" applyFont="1" applyFill="1" applyBorder="1" applyAlignment="1" applyProtection="1">
      <alignment horizontal="left" vertical="center" wrapText="1"/>
    </xf>
    <xf numFmtId="0" fontId="13" fillId="2" borderId="0" xfId="6" applyFont="1" applyFill="1" applyAlignment="1" applyProtection="1">
      <alignment horizontal="center" vertical="center"/>
    </xf>
    <xf numFmtId="0" fontId="35" fillId="2" borderId="0" xfId="4" applyFont="1" applyFill="1" applyAlignment="1" applyProtection="1">
      <alignment horizontal="center" vertical="center"/>
    </xf>
    <xf numFmtId="0" fontId="49" fillId="3" borderId="44" xfId="4" applyFont="1" applyFill="1" applyBorder="1" applyAlignment="1" applyProtection="1">
      <alignment horizontal="center" vertical="center" wrapText="1"/>
    </xf>
    <xf numFmtId="0" fontId="49" fillId="3" borderId="45" xfId="4" applyFont="1" applyFill="1" applyBorder="1" applyAlignment="1" applyProtection="1">
      <alignment horizontal="center" vertical="center" wrapText="1"/>
    </xf>
    <xf numFmtId="0" fontId="49" fillId="3" borderId="42" xfId="4" applyFont="1" applyFill="1" applyBorder="1" applyAlignment="1" applyProtection="1">
      <alignment horizontal="center" vertical="center" wrapText="1"/>
    </xf>
    <xf numFmtId="0" fontId="49" fillId="3" borderId="43" xfId="4" applyFont="1" applyFill="1" applyBorder="1" applyAlignment="1" applyProtection="1">
      <alignment horizontal="center" vertical="center" wrapText="1"/>
    </xf>
    <xf numFmtId="0" fontId="18" fillId="4" borderId="42" xfId="7" applyFont="1" applyFill="1" applyBorder="1" applyAlignment="1" applyProtection="1">
      <alignment horizontal="center" vertical="center" wrapText="1"/>
    </xf>
    <xf numFmtId="0" fontId="18" fillId="4" borderId="43" xfId="7" applyFont="1" applyFill="1" applyBorder="1" applyAlignment="1" applyProtection="1">
      <alignment horizontal="center" vertical="center" wrapText="1"/>
    </xf>
    <xf numFmtId="0" fontId="18" fillId="4" borderId="7" xfId="7" applyFont="1" applyFill="1" applyBorder="1" applyAlignment="1" applyProtection="1">
      <alignment horizontal="center" vertical="center" wrapText="1"/>
    </xf>
    <xf numFmtId="0" fontId="18" fillId="6" borderId="28" xfId="8" quotePrefix="1" applyFont="1" applyFill="1" applyBorder="1" applyAlignment="1" applyProtection="1">
      <alignment horizontal="center" vertical="center" wrapText="1"/>
    </xf>
    <xf numFmtId="0" fontId="18" fillId="6" borderId="21" xfId="8" quotePrefix="1" applyFont="1" applyFill="1" applyBorder="1" applyAlignment="1" applyProtection="1">
      <alignment horizontal="center" vertical="center" wrapText="1"/>
    </xf>
    <xf numFmtId="0" fontId="18" fillId="6" borderId="17" xfId="0" applyFont="1" applyFill="1" applyBorder="1" applyAlignment="1" applyProtection="1">
      <alignment horizontal="center" vertical="center" wrapText="1"/>
    </xf>
    <xf numFmtId="0" fontId="18" fillId="6" borderId="102" xfId="0" applyFont="1" applyFill="1" applyBorder="1" applyAlignment="1" applyProtection="1">
      <alignment horizontal="center" vertical="center" wrapText="1"/>
    </xf>
    <xf numFmtId="0" fontId="18" fillId="6" borderId="74" xfId="0" applyFont="1" applyFill="1" applyBorder="1" applyAlignment="1" applyProtection="1">
      <alignment horizontal="center" vertical="center" wrapText="1"/>
    </xf>
    <xf numFmtId="0" fontId="18" fillId="6" borderId="9" xfId="0" applyFont="1" applyFill="1" applyBorder="1" applyAlignment="1" applyProtection="1">
      <alignment horizontal="center" vertical="center" wrapText="1"/>
    </xf>
    <xf numFmtId="0" fontId="18" fillId="6" borderId="40" xfId="0" applyFont="1" applyFill="1" applyBorder="1" applyAlignment="1" applyProtection="1">
      <alignment horizontal="center" vertical="center" wrapText="1"/>
    </xf>
    <xf numFmtId="0" fontId="18" fillId="4" borderId="44" xfId="7" applyFont="1" applyFill="1" applyBorder="1" applyAlignment="1" applyProtection="1">
      <alignment horizontal="center" vertical="center" wrapText="1"/>
    </xf>
    <xf numFmtId="0" fontId="18" fillId="4" borderId="48" xfId="7" applyFont="1" applyFill="1" applyBorder="1" applyAlignment="1" applyProtection="1">
      <alignment horizontal="center" vertical="center" wrapText="1"/>
    </xf>
    <xf numFmtId="0" fontId="35" fillId="0" borderId="0" xfId="0" applyFont="1" applyAlignment="1" applyProtection="1">
      <alignment horizontal="center"/>
    </xf>
    <xf numFmtId="14" fontId="18" fillId="4" borderId="42" xfId="7" applyNumberFormat="1" applyFont="1" applyFill="1" applyBorder="1" applyAlignment="1" applyProtection="1">
      <alignment horizontal="center" vertical="center" wrapText="1"/>
    </xf>
    <xf numFmtId="14" fontId="18" fillId="4" borderId="7" xfId="7" applyNumberFormat="1" applyFont="1" applyFill="1" applyBorder="1" applyAlignment="1" applyProtection="1">
      <alignment horizontal="center" vertical="center" wrapText="1"/>
    </xf>
    <xf numFmtId="0" fontId="18" fillId="4" borderId="42" xfId="0" applyFont="1" applyFill="1" applyBorder="1" applyAlignment="1" applyProtection="1">
      <alignment horizontal="center"/>
    </xf>
    <xf numFmtId="0" fontId="18" fillId="4" borderId="43" xfId="0" applyFont="1" applyFill="1" applyBorder="1" applyAlignment="1" applyProtection="1">
      <alignment horizontal="center"/>
    </xf>
    <xf numFmtId="0" fontId="18" fillId="4" borderId="7" xfId="0" applyFont="1" applyFill="1" applyBorder="1" applyAlignment="1" applyProtection="1">
      <alignment horizontal="center"/>
    </xf>
    <xf numFmtId="0" fontId="18" fillId="3" borderId="44" xfId="9" applyFont="1" applyFill="1" applyBorder="1" applyAlignment="1" applyProtection="1">
      <alignment horizontal="center" vertical="center" wrapText="1"/>
    </xf>
    <xf numFmtId="0" fontId="18" fillId="3" borderId="48" xfId="9" applyFont="1" applyFill="1" applyBorder="1" applyAlignment="1" applyProtection="1">
      <alignment horizontal="center" vertical="center" wrapText="1"/>
    </xf>
    <xf numFmtId="0" fontId="18" fillId="3" borderId="103" xfId="9" applyFont="1" applyFill="1" applyBorder="1" applyAlignment="1" applyProtection="1">
      <alignment horizontal="center" vertical="center" wrapText="1"/>
    </xf>
    <xf numFmtId="0" fontId="18" fillId="3" borderId="112" xfId="9" applyFont="1" applyFill="1" applyBorder="1" applyAlignment="1" applyProtection="1">
      <alignment horizontal="center" vertical="center" wrapText="1"/>
    </xf>
    <xf numFmtId="0" fontId="18" fillId="3" borderId="103" xfId="5" applyFont="1" applyFill="1" applyBorder="1" applyAlignment="1" applyProtection="1">
      <alignment horizontal="center" vertical="center" wrapText="1"/>
    </xf>
    <xf numFmtId="0" fontId="18" fillId="3" borderId="112" xfId="5" applyFont="1" applyFill="1" applyBorder="1" applyAlignment="1" applyProtection="1">
      <alignment horizontal="center" vertical="center" wrapText="1"/>
    </xf>
    <xf numFmtId="0" fontId="18" fillId="3" borderId="28" xfId="9" applyFont="1" applyFill="1" applyBorder="1" applyAlignment="1" applyProtection="1">
      <alignment horizontal="center" vertical="center" wrapText="1"/>
    </xf>
    <xf numFmtId="0" fontId="18" fillId="3" borderId="21" xfId="9" applyFont="1" applyFill="1" applyBorder="1" applyAlignment="1" applyProtection="1">
      <alignment horizontal="center" vertical="center" wrapText="1"/>
    </xf>
    <xf numFmtId="0" fontId="60" fillId="2" borderId="19" xfId="5" applyFont="1" applyFill="1" applyBorder="1" applyAlignment="1" applyProtection="1">
      <alignment horizontal="center" vertical="center" wrapText="1"/>
    </xf>
    <xf numFmtId="0" fontId="60" fillId="2" borderId="23" xfId="5" applyFont="1" applyFill="1" applyBorder="1" applyAlignment="1" applyProtection="1">
      <alignment horizontal="center" vertical="center" wrapText="1"/>
    </xf>
    <xf numFmtId="0" fontId="60" fillId="2" borderId="22" xfId="5" applyFont="1" applyFill="1" applyBorder="1" applyAlignment="1" applyProtection="1">
      <alignment horizontal="center" vertical="center" wrapText="1"/>
    </xf>
    <xf numFmtId="164" fontId="17" fillId="4" borderId="42" xfId="1" applyNumberFormat="1" applyFont="1" applyFill="1" applyBorder="1" applyAlignment="1" applyProtection="1">
      <alignment horizontal="center" vertical="center" wrapText="1"/>
    </xf>
    <xf numFmtId="164" fontId="17" fillId="4" borderId="43" xfId="1" applyNumberFormat="1" applyFont="1" applyFill="1" applyBorder="1" applyAlignment="1" applyProtection="1">
      <alignment horizontal="center" vertical="center" wrapText="1"/>
    </xf>
    <xf numFmtId="164" fontId="17" fillId="4" borderId="7" xfId="1" applyNumberFormat="1" applyFont="1" applyFill="1" applyBorder="1" applyAlignment="1" applyProtection="1">
      <alignment horizontal="center" vertical="center" wrapText="1"/>
    </xf>
    <xf numFmtId="0" fontId="18" fillId="3" borderId="46" xfId="9" applyFont="1" applyFill="1" applyBorder="1" applyAlignment="1" applyProtection="1">
      <alignment horizontal="center" vertical="center" wrapText="1"/>
    </xf>
    <xf numFmtId="0" fontId="18" fillId="3" borderId="20" xfId="9" applyFont="1" applyFill="1" applyBorder="1" applyAlignment="1" applyProtection="1">
      <alignment horizontal="center" vertical="center" wrapText="1"/>
    </xf>
    <xf numFmtId="0" fontId="18" fillId="3" borderId="106" xfId="9" applyFont="1" applyFill="1" applyBorder="1" applyAlignment="1" applyProtection="1">
      <alignment horizontal="center" vertical="center" wrapText="1"/>
    </xf>
    <xf numFmtId="0" fontId="18" fillId="3" borderId="107" xfId="9" applyFont="1" applyFill="1" applyBorder="1" applyAlignment="1" applyProtection="1">
      <alignment horizontal="center" vertical="center" wrapText="1"/>
    </xf>
    <xf numFmtId="0" fontId="18" fillId="3" borderId="106" xfId="5" applyFont="1" applyFill="1" applyBorder="1" applyAlignment="1" applyProtection="1">
      <alignment horizontal="center" vertical="center" wrapText="1"/>
    </xf>
    <xf numFmtId="0" fontId="18" fillId="3" borderId="107" xfId="5" applyFont="1" applyFill="1" applyBorder="1" applyAlignment="1" applyProtection="1">
      <alignment horizontal="center" vertical="center" wrapText="1"/>
    </xf>
    <xf numFmtId="0" fontId="18" fillId="3" borderId="45" xfId="5" applyFont="1" applyFill="1" applyBorder="1" applyAlignment="1" applyProtection="1">
      <alignment horizontal="center" vertical="center" wrapText="1"/>
    </xf>
    <xf numFmtId="0" fontId="18" fillId="3" borderId="26" xfId="5" applyFont="1" applyFill="1" applyBorder="1" applyAlignment="1" applyProtection="1">
      <alignment horizontal="center" vertical="center" wrapText="1"/>
    </xf>
    <xf numFmtId="0" fontId="18" fillId="3" borderId="45" xfId="9" applyFont="1" applyFill="1" applyBorder="1" applyAlignment="1" applyProtection="1">
      <alignment horizontal="center" vertical="center" wrapText="1"/>
    </xf>
    <xf numFmtId="0" fontId="18" fillId="3" borderId="19" xfId="9" applyFont="1" applyFill="1" applyBorder="1" applyAlignment="1" applyProtection="1">
      <alignment horizontal="center" vertical="center" wrapText="1"/>
    </xf>
    <xf numFmtId="0" fontId="18" fillId="3" borderId="22" xfId="9" applyFont="1" applyFill="1" applyBorder="1" applyAlignment="1" applyProtection="1">
      <alignment horizontal="center" vertical="center" wrapText="1"/>
    </xf>
    <xf numFmtId="0" fontId="18" fillId="3" borderId="46" xfId="5" applyFont="1" applyFill="1" applyBorder="1" applyAlignment="1" applyProtection="1">
      <alignment horizontal="center" vertical="center"/>
    </xf>
    <xf numFmtId="0" fontId="18" fillId="3" borderId="28" xfId="5" applyFont="1" applyFill="1" applyBorder="1" applyAlignment="1" applyProtection="1">
      <alignment horizontal="center" vertical="center"/>
    </xf>
    <xf numFmtId="0" fontId="18" fillId="3" borderId="19" xfId="5" applyFont="1" applyFill="1" applyBorder="1" applyAlignment="1" applyProtection="1">
      <alignment horizontal="center" vertical="center" wrapText="1"/>
    </xf>
    <xf numFmtId="0" fontId="18" fillId="3" borderId="22" xfId="5" applyFont="1" applyFill="1" applyBorder="1" applyAlignment="1" applyProtection="1">
      <alignment horizontal="center" vertical="center" wrapText="1"/>
    </xf>
    <xf numFmtId="0" fontId="43" fillId="0" borderId="5" xfId="5" applyFont="1" applyBorder="1" applyAlignment="1" applyProtection="1">
      <alignment horizontal="left" vertical="top" wrapText="1"/>
    </xf>
    <xf numFmtId="0" fontId="43" fillId="0" borderId="5" xfId="5" applyFont="1" applyBorder="1" applyAlignment="1" applyProtection="1">
      <alignment horizontal="left" vertical="center" wrapText="1"/>
    </xf>
    <xf numFmtId="3" fontId="32" fillId="2" borderId="19" xfId="0" applyNumberFormat="1" applyFont="1" applyFill="1" applyBorder="1" applyAlignment="1" applyProtection="1">
      <alignment horizontal="center" vertical="center" wrapText="1"/>
    </xf>
    <xf numFmtId="3" fontId="32" fillId="2" borderId="23" xfId="0" applyNumberFormat="1" applyFont="1" applyFill="1" applyBorder="1" applyAlignment="1" applyProtection="1">
      <alignment horizontal="center" vertical="center" wrapText="1"/>
    </xf>
    <xf numFmtId="3" fontId="32" fillId="2" borderId="22" xfId="0" applyNumberFormat="1" applyFont="1" applyFill="1" applyBorder="1" applyAlignment="1" applyProtection="1">
      <alignment horizontal="center" vertical="center" wrapText="1"/>
    </xf>
    <xf numFmtId="3" fontId="20" fillId="2" borderId="0" xfId="6" applyNumberFormat="1" applyFont="1" applyFill="1" applyAlignment="1" applyProtection="1">
      <alignment horizontal="left" vertical="center" wrapText="1"/>
    </xf>
    <xf numFmtId="0" fontId="19" fillId="4" borderId="115" xfId="0" applyFont="1" applyFill="1" applyBorder="1" applyAlignment="1" applyProtection="1">
      <alignment horizontal="center" vertical="center" wrapText="1"/>
    </xf>
    <xf numFmtId="0" fontId="19" fillId="4" borderId="20" xfId="0" applyFont="1" applyFill="1" applyBorder="1" applyAlignment="1" applyProtection="1">
      <alignment horizontal="center" vertical="center" wrapText="1"/>
    </xf>
    <xf numFmtId="0" fontId="19" fillId="4" borderId="35" xfId="0" applyFont="1" applyFill="1" applyBorder="1" applyAlignment="1" applyProtection="1">
      <alignment horizontal="center" vertical="center" wrapText="1"/>
    </xf>
    <xf numFmtId="0" fontId="19" fillId="4" borderId="21" xfId="0" applyFont="1" applyFill="1" applyBorder="1" applyAlignment="1" applyProtection="1">
      <alignment horizontal="center" vertical="center" wrapText="1"/>
    </xf>
    <xf numFmtId="2" fontId="19" fillId="4" borderId="76" xfId="0" applyNumberFormat="1" applyFont="1" applyFill="1" applyBorder="1" applyAlignment="1" applyProtection="1">
      <alignment horizontal="center" vertical="center" wrapText="1"/>
    </xf>
    <xf numFmtId="0" fontId="30" fillId="4" borderId="107" xfId="0" applyFont="1" applyFill="1" applyBorder="1" applyAlignment="1" applyProtection="1">
      <alignment horizontal="center" vertical="center" wrapText="1"/>
    </xf>
    <xf numFmtId="2" fontId="19" fillId="4" borderId="77" xfId="0" applyNumberFormat="1" applyFont="1" applyFill="1" applyBorder="1" applyAlignment="1" applyProtection="1">
      <alignment horizontal="center" vertical="center" wrapText="1"/>
    </xf>
    <xf numFmtId="0" fontId="30" fillId="4" borderId="112" xfId="0" applyFont="1" applyFill="1" applyBorder="1" applyAlignment="1" applyProtection="1">
      <alignment horizontal="center" vertical="center" wrapText="1"/>
    </xf>
    <xf numFmtId="0" fontId="18" fillId="4" borderId="44" xfId="0" applyFont="1" applyFill="1" applyBorder="1" applyAlignment="1" applyProtection="1">
      <alignment horizontal="center" vertical="center" wrapText="1"/>
    </xf>
    <xf numFmtId="0" fontId="18" fillId="4" borderId="47" xfId="0" applyFont="1" applyFill="1" applyBorder="1" applyAlignment="1" applyProtection="1">
      <alignment horizontal="center" vertical="center" wrapText="1"/>
    </xf>
    <xf numFmtId="0" fontId="18" fillId="4" borderId="48" xfId="0" applyFont="1" applyFill="1" applyBorder="1" applyAlignment="1" applyProtection="1">
      <alignment horizontal="center" vertical="center" wrapText="1"/>
    </xf>
    <xf numFmtId="0" fontId="18" fillId="4" borderId="28" xfId="0" applyFont="1" applyFill="1" applyBorder="1" applyAlignment="1" applyProtection="1">
      <alignment horizontal="center" vertical="center" wrapText="1"/>
    </xf>
    <xf numFmtId="0" fontId="18" fillId="4" borderId="39" xfId="0" applyFont="1" applyFill="1" applyBorder="1" applyAlignment="1" applyProtection="1">
      <alignment horizontal="center" vertical="center" wrapText="1"/>
    </xf>
    <xf numFmtId="0" fontId="18" fillId="4" borderId="21" xfId="0" applyFont="1" applyFill="1" applyBorder="1" applyAlignment="1" applyProtection="1">
      <alignment horizontal="center" vertical="center" wrapText="1"/>
    </xf>
    <xf numFmtId="0" fontId="18" fillId="4" borderId="77" xfId="0" applyFont="1" applyFill="1" applyBorder="1" applyAlignment="1" applyProtection="1">
      <alignment horizontal="center" vertical="center" wrapText="1"/>
    </xf>
    <xf numFmtId="0" fontId="18" fillId="4" borderId="34" xfId="0" applyFont="1" applyFill="1" applyBorder="1" applyAlignment="1" applyProtection="1">
      <alignment horizontal="center" vertical="center" wrapText="1"/>
    </xf>
    <xf numFmtId="0" fontId="18" fillId="4" borderId="36" xfId="0" applyFont="1" applyFill="1" applyBorder="1" applyAlignment="1" applyProtection="1">
      <alignment horizontal="center" vertical="center" wrapText="1"/>
    </xf>
    <xf numFmtId="0" fontId="18" fillId="4" borderId="114" xfId="0" applyFont="1" applyFill="1" applyBorder="1" applyAlignment="1" applyProtection="1">
      <alignment horizontal="center" vertical="center" wrapText="1"/>
    </xf>
    <xf numFmtId="0" fontId="18" fillId="4" borderId="113" xfId="0" applyFont="1" applyFill="1" applyBorder="1" applyAlignment="1" applyProtection="1">
      <alignment horizontal="center" vertical="center" wrapText="1"/>
    </xf>
    <xf numFmtId="0" fontId="18" fillId="4" borderId="32" xfId="0" applyFont="1" applyFill="1" applyBorder="1" applyAlignment="1" applyProtection="1">
      <alignment horizontal="center" vertical="center" wrapText="1"/>
    </xf>
    <xf numFmtId="0" fontId="18" fillId="4" borderId="45" xfId="0" applyFont="1" applyFill="1" applyBorder="1" applyAlignment="1" applyProtection="1">
      <alignment horizontal="center" vertical="center" wrapText="1"/>
    </xf>
    <xf numFmtId="0" fontId="18" fillId="4" borderId="109" xfId="0" applyFont="1" applyFill="1" applyBorder="1" applyAlignment="1" applyProtection="1">
      <alignment horizontal="center" vertical="center" wrapText="1"/>
    </xf>
    <xf numFmtId="0" fontId="18" fillId="4" borderId="111" xfId="0" applyFont="1" applyFill="1" applyBorder="1" applyAlignment="1" applyProtection="1">
      <alignment horizontal="center" vertical="center" wrapText="1"/>
    </xf>
    <xf numFmtId="14" fontId="18" fillId="4" borderId="7" xfId="0" applyNumberFormat="1" applyFont="1" applyFill="1" applyBorder="1" applyAlignment="1" applyProtection="1">
      <alignment horizontal="center" vertical="center" wrapText="1"/>
    </xf>
    <xf numFmtId="0" fontId="69" fillId="4" borderId="42" xfId="0" applyFont="1" applyFill="1" applyBorder="1" applyAlignment="1" applyProtection="1">
      <alignment horizontal="center" vertical="center" wrapText="1"/>
    </xf>
    <xf numFmtId="0" fontId="69" fillId="4" borderId="43" xfId="0" applyFont="1" applyFill="1" applyBorder="1" applyAlignment="1" applyProtection="1">
      <alignment horizontal="center" vertical="center" wrapText="1"/>
    </xf>
    <xf numFmtId="0" fontId="69" fillId="4" borderId="7" xfId="0" applyFont="1" applyFill="1" applyBorder="1" applyAlignment="1" applyProtection="1">
      <alignment horizontal="center" vertical="center" wrapText="1"/>
    </xf>
    <xf numFmtId="0" fontId="30" fillId="4" borderId="47" xfId="0" applyFont="1" applyFill="1" applyBorder="1" applyAlignment="1" applyProtection="1">
      <alignment wrapText="1"/>
    </xf>
    <xf numFmtId="0" fontId="30" fillId="4" borderId="48" xfId="0" applyFont="1" applyFill="1" applyBorder="1" applyAlignment="1" applyProtection="1">
      <alignment wrapText="1"/>
    </xf>
    <xf numFmtId="0" fontId="18" fillId="4" borderId="19" xfId="0" applyFont="1" applyFill="1" applyBorder="1" applyAlignment="1" applyProtection="1">
      <alignment horizontal="center" vertical="center" wrapText="1"/>
    </xf>
    <xf numFmtId="0" fontId="30" fillId="4" borderId="23" xfId="0" applyFont="1" applyFill="1" applyBorder="1" applyAlignment="1" applyProtection="1">
      <alignment wrapText="1"/>
    </xf>
    <xf numFmtId="0" fontId="30" fillId="4" borderId="22" xfId="0" applyFont="1" applyFill="1" applyBorder="1" applyAlignment="1" applyProtection="1">
      <alignment wrapText="1"/>
    </xf>
    <xf numFmtId="0" fontId="18" fillId="4" borderId="4" xfId="0" applyFont="1" applyFill="1" applyBorder="1" applyAlignment="1" applyProtection="1">
      <alignment horizontal="center" vertical="center" wrapText="1"/>
    </xf>
    <xf numFmtId="0" fontId="18" fillId="4" borderId="25" xfId="0" applyFont="1" applyFill="1" applyBorder="1" applyAlignment="1" applyProtection="1">
      <alignment horizontal="center" vertical="center" wrapText="1"/>
    </xf>
    <xf numFmtId="0" fontId="18" fillId="4" borderId="26" xfId="0" applyFont="1" applyFill="1" applyBorder="1" applyAlignment="1" applyProtection="1">
      <alignment horizontal="center" vertical="center" wrapText="1"/>
    </xf>
    <xf numFmtId="0" fontId="69" fillId="4" borderId="4" xfId="0" applyFont="1" applyFill="1" applyBorder="1" applyAlignment="1" applyProtection="1">
      <alignment horizontal="center" vertical="center" wrapText="1"/>
    </xf>
    <xf numFmtId="0" fontId="69" fillId="4" borderId="45" xfId="0" applyFont="1" applyFill="1" applyBorder="1" applyAlignment="1" applyProtection="1">
      <alignment horizontal="center" vertical="center" wrapText="1"/>
    </xf>
    <xf numFmtId="0" fontId="35" fillId="0" borderId="5" xfId="0" applyFont="1" applyBorder="1" applyAlignment="1" applyProtection="1">
      <alignment horizontal="center" vertical="center"/>
    </xf>
    <xf numFmtId="0" fontId="16" fillId="2" borderId="0" xfId="13" applyFont="1" applyFill="1" applyAlignment="1" applyProtection="1">
      <alignment horizontal="left" vertical="center" wrapText="1"/>
    </xf>
    <xf numFmtId="0" fontId="18" fillId="6" borderId="76" xfId="13" applyFont="1" applyFill="1" applyBorder="1" applyAlignment="1" applyProtection="1">
      <alignment horizontal="center" vertical="center" wrapText="1"/>
    </xf>
    <xf numFmtId="0" fontId="18" fillId="6" borderId="107" xfId="13" applyFont="1" applyFill="1" applyBorder="1" applyAlignment="1" applyProtection="1">
      <alignment horizontal="center" vertical="center" wrapText="1"/>
    </xf>
    <xf numFmtId="0" fontId="18" fillId="6" borderId="77" xfId="13" applyFont="1" applyFill="1" applyBorder="1" applyAlignment="1" applyProtection="1">
      <alignment horizontal="center" vertical="center" wrapText="1"/>
    </xf>
    <xf numFmtId="0" fontId="18" fillId="6" borderId="34" xfId="13" applyFont="1" applyFill="1" applyBorder="1" applyAlignment="1" applyProtection="1">
      <alignment horizontal="center" vertical="center" wrapText="1"/>
    </xf>
    <xf numFmtId="0" fontId="0" fillId="0" borderId="118" xfId="0" applyBorder="1" applyAlignment="1" applyProtection="1">
      <alignment horizontal="center" vertical="center" wrapText="1"/>
    </xf>
    <xf numFmtId="0" fontId="18" fillId="6" borderId="115" xfId="13" applyFont="1" applyFill="1" applyBorder="1" applyAlignment="1" applyProtection="1">
      <alignment horizontal="center" vertical="center" wrapText="1"/>
    </xf>
    <xf numFmtId="0" fontId="18" fillId="6" borderId="20" xfId="13" applyFont="1" applyFill="1" applyBorder="1" applyAlignment="1" applyProtection="1">
      <alignment horizontal="center" vertical="center" wrapText="1"/>
    </xf>
    <xf numFmtId="0" fontId="73" fillId="6" borderId="47" xfId="13" applyFont="1" applyFill="1" applyBorder="1" applyAlignment="1" applyProtection="1">
      <alignment horizontal="center" vertical="top" wrapText="1"/>
    </xf>
    <xf numFmtId="0" fontId="18" fillId="6" borderId="48" xfId="13" applyFont="1" applyFill="1" applyBorder="1" applyAlignment="1" applyProtection="1">
      <alignment horizontal="center" vertical="top" wrapText="1"/>
    </xf>
    <xf numFmtId="0" fontId="18" fillId="6" borderId="36" xfId="13" applyFont="1" applyFill="1" applyBorder="1" applyAlignment="1" applyProtection="1">
      <alignment horizontal="center" vertical="center" wrapText="1"/>
    </xf>
    <xf numFmtId="0" fontId="18" fillId="6" borderId="120" xfId="13" applyFont="1" applyFill="1" applyBorder="1" applyAlignment="1" applyProtection="1">
      <alignment horizontal="center" vertical="center" wrapText="1"/>
    </xf>
    <xf numFmtId="0" fontId="18" fillId="6" borderId="44" xfId="13" applyFont="1" applyFill="1" applyBorder="1" applyAlignment="1" applyProtection="1">
      <alignment horizontal="center" vertical="center"/>
    </xf>
    <xf numFmtId="0" fontId="18" fillId="6" borderId="4" xfId="13" applyFont="1" applyFill="1" applyBorder="1" applyAlignment="1" applyProtection="1">
      <alignment horizontal="center" vertical="center"/>
    </xf>
    <xf numFmtId="0" fontId="0" fillId="0" borderId="45" xfId="0" applyBorder="1" applyAlignment="1" applyProtection="1">
      <alignment horizontal="center" vertical="center"/>
    </xf>
    <xf numFmtId="0" fontId="18" fillId="6" borderId="44" xfId="13" applyFont="1" applyFill="1" applyBorder="1" applyAlignment="1" applyProtection="1">
      <alignment horizontal="left" vertical="center" wrapText="1" indent="1"/>
    </xf>
    <xf numFmtId="0" fontId="18" fillId="6" borderId="4" xfId="13" applyFont="1" applyFill="1" applyBorder="1" applyAlignment="1" applyProtection="1">
      <alignment horizontal="left" vertical="center" wrapText="1" indent="1"/>
    </xf>
    <xf numFmtId="0" fontId="0" fillId="0" borderId="45" xfId="0" applyBorder="1" applyAlignment="1" applyProtection="1">
      <alignment horizontal="left" vertical="center" wrapText="1" indent="1"/>
    </xf>
    <xf numFmtId="0" fontId="18" fillId="6" borderId="19" xfId="13" applyFont="1" applyFill="1" applyBorder="1" applyAlignment="1" applyProtection="1">
      <alignment horizontal="center" vertical="center" wrapText="1"/>
    </xf>
    <xf numFmtId="0" fontId="18" fillId="6" borderId="23" xfId="13" applyFont="1" applyFill="1" applyBorder="1" applyAlignment="1" applyProtection="1">
      <alignment horizontal="center" vertical="center" wrapText="1"/>
    </xf>
    <xf numFmtId="0" fontId="18" fillId="6" borderId="22" xfId="13" applyFont="1" applyFill="1" applyBorder="1" applyAlignment="1" applyProtection="1">
      <alignment horizontal="center" vertical="center" wrapText="1"/>
    </xf>
    <xf numFmtId="0" fontId="18" fillId="3" borderId="42" xfId="13" applyFont="1" applyFill="1" applyBorder="1" applyAlignment="1" applyProtection="1">
      <alignment horizontal="center" vertical="center"/>
    </xf>
    <xf numFmtId="0" fontId="18" fillId="3" borderId="43" xfId="13" applyFont="1" applyFill="1" applyBorder="1" applyAlignment="1" applyProtection="1">
      <alignment horizontal="center" vertical="center"/>
    </xf>
    <xf numFmtId="0" fontId="18" fillId="3" borderId="7" xfId="13" applyFont="1" applyFill="1" applyBorder="1" applyAlignment="1" applyProtection="1">
      <alignment horizontal="center" vertical="center"/>
    </xf>
    <xf numFmtId="0" fontId="11" fillId="10" borderId="0" xfId="0" applyFont="1" applyFill="1" applyAlignment="1" applyProtection="1">
      <alignment horizontal="center" vertical="center"/>
    </xf>
    <xf numFmtId="0" fontId="62" fillId="10" borderId="0" xfId="0" applyFont="1" applyFill="1" applyAlignment="1" applyProtection="1">
      <alignment horizontal="center" vertical="center" wrapText="1"/>
    </xf>
    <xf numFmtId="0" fontId="35" fillId="10" borderId="0" xfId="0" applyFont="1" applyFill="1" applyAlignment="1" applyProtection="1">
      <alignment horizontal="center" vertical="center"/>
    </xf>
    <xf numFmtId="0" fontId="73" fillId="6" borderId="47" xfId="9" applyFont="1" applyFill="1" applyBorder="1" applyAlignment="1" applyProtection="1">
      <alignment horizontal="center" vertical="top" wrapText="1"/>
    </xf>
    <xf numFmtId="0" fontId="73" fillId="6" borderId="48" xfId="9" applyFont="1" applyFill="1" applyBorder="1" applyAlignment="1" applyProtection="1">
      <alignment horizontal="center" vertical="top" wrapText="1"/>
    </xf>
    <xf numFmtId="0" fontId="18" fillId="6" borderId="35" xfId="9" applyFont="1" applyFill="1" applyBorder="1" applyAlignment="1" applyProtection="1">
      <alignment horizontal="center" vertical="center" wrapText="1"/>
    </xf>
    <xf numFmtId="0" fontId="18" fillId="6" borderId="39" xfId="9" applyFont="1" applyFill="1" applyBorder="1" applyAlignment="1" applyProtection="1">
      <alignment horizontal="center" vertical="center" wrapText="1"/>
    </xf>
    <xf numFmtId="0" fontId="19" fillId="6" borderId="21" xfId="9" applyFont="1" applyFill="1" applyBorder="1" applyAlignment="1" applyProtection="1">
      <alignment horizontal="center" vertical="center" wrapText="1"/>
    </xf>
    <xf numFmtId="0" fontId="18" fillId="3" borderId="35" xfId="9" applyFont="1" applyFill="1" applyBorder="1" applyAlignment="1" applyProtection="1">
      <alignment horizontal="center" vertical="center" wrapText="1"/>
    </xf>
    <xf numFmtId="0" fontId="0" fillId="0" borderId="39" xfId="0" applyBorder="1" applyAlignment="1" applyProtection="1">
      <alignment horizontal="center" vertical="center" wrapText="1"/>
    </xf>
    <xf numFmtId="0" fontId="0" fillId="0" borderId="21" xfId="0" applyBorder="1" applyAlignment="1" applyProtection="1">
      <alignment horizontal="center" vertical="center" wrapText="1"/>
    </xf>
    <xf numFmtId="0" fontId="16" fillId="0" borderId="0" xfId="0" applyFont="1" applyAlignment="1" applyProtection="1">
      <alignment horizontal="left" wrapText="1"/>
    </xf>
    <xf numFmtId="0" fontId="18" fillId="6" borderId="44" xfId="9" applyFont="1" applyFill="1" applyBorder="1" applyAlignment="1" applyProtection="1">
      <alignment horizontal="left" vertical="center" wrapText="1" indent="2"/>
    </xf>
    <xf numFmtId="0" fontId="18" fillId="6" borderId="45" xfId="9" applyFont="1" applyFill="1" applyBorder="1" applyAlignment="1" applyProtection="1">
      <alignment horizontal="left" vertical="center" wrapText="1" indent="2"/>
    </xf>
    <xf numFmtId="0" fontId="18" fillId="6" borderId="10" xfId="13" applyFont="1" applyFill="1" applyBorder="1" applyAlignment="1" applyProtection="1">
      <alignment horizontal="left" vertical="center" wrapText="1" indent="1"/>
    </xf>
    <xf numFmtId="0" fontId="0" fillId="0" borderId="45" xfId="0" applyBorder="1" applyAlignment="1" applyProtection="1">
      <alignment horizontal="center" vertical="center" wrapText="1"/>
    </xf>
    <xf numFmtId="0" fontId="18" fillId="3" borderId="42" xfId="9" applyFont="1" applyFill="1" applyBorder="1" applyAlignment="1" applyProtection="1">
      <alignment horizontal="center" vertical="center" wrapText="1"/>
    </xf>
    <xf numFmtId="0" fontId="18" fillId="3" borderId="43" xfId="9" applyFont="1" applyFill="1" applyBorder="1" applyAlignment="1" applyProtection="1">
      <alignment horizontal="center" vertical="center" wrapText="1"/>
    </xf>
    <xf numFmtId="0" fontId="0" fillId="0" borderId="0" xfId="0" applyAlignment="1" applyProtection="1">
      <alignment horizontal="center" vertical="center"/>
    </xf>
    <xf numFmtId="0" fontId="63" fillId="0" borderId="0" xfId="3" applyFont="1" applyAlignment="1" applyProtection="1">
      <alignment horizontal="center" wrapText="1"/>
    </xf>
    <xf numFmtId="0" fontId="0" fillId="0" borderId="0" xfId="0" applyAlignment="1" applyProtection="1">
      <alignment horizontal="center" wrapText="1"/>
    </xf>
    <xf numFmtId="0" fontId="16" fillId="2" borderId="0" xfId="0" applyFont="1" applyFill="1" applyAlignment="1" applyProtection="1">
      <alignment horizontal="left" vertical="top" wrapText="1"/>
    </xf>
    <xf numFmtId="0" fontId="51" fillId="3" borderId="47" xfId="0" applyFont="1" applyFill="1" applyBorder="1" applyAlignment="1" applyProtection="1">
      <alignment horizontal="left" vertical="top" wrapText="1" indent="1"/>
    </xf>
    <xf numFmtId="0" fontId="51" fillId="3" borderId="0" xfId="0" applyFont="1" applyFill="1" applyAlignment="1" applyProtection="1">
      <alignment horizontal="left" vertical="top" wrapText="1" indent="1"/>
    </xf>
    <xf numFmtId="0" fontId="51" fillId="3" borderId="77" xfId="0" applyFont="1" applyFill="1" applyBorder="1" applyAlignment="1" applyProtection="1">
      <alignment horizontal="center" vertical="center" wrapText="1"/>
    </xf>
    <xf numFmtId="0" fontId="51" fillId="3" borderId="104" xfId="0" applyFont="1" applyFill="1" applyBorder="1" applyAlignment="1" applyProtection="1">
      <alignment horizontal="center" vertical="center" wrapText="1"/>
    </xf>
    <xf numFmtId="0" fontId="51" fillId="3" borderId="112" xfId="0" applyFont="1" applyFill="1" applyBorder="1" applyAlignment="1" applyProtection="1">
      <alignment horizontal="center" vertical="center" wrapText="1"/>
    </xf>
    <xf numFmtId="0" fontId="51" fillId="3" borderId="35" xfId="0" applyFont="1" applyFill="1" applyBorder="1" applyAlignment="1" applyProtection="1">
      <alignment horizontal="center" vertical="center" wrapText="1"/>
    </xf>
    <xf numFmtId="0" fontId="51" fillId="3" borderId="39" xfId="0" applyFont="1" applyFill="1" applyBorder="1" applyAlignment="1" applyProtection="1">
      <alignment horizontal="center" vertical="center" wrapText="1"/>
    </xf>
    <xf numFmtId="0" fontId="51" fillId="3" borderId="21" xfId="0" applyFont="1" applyFill="1" applyBorder="1" applyAlignment="1" applyProtection="1">
      <alignment horizontal="center" vertical="center" wrapText="1"/>
    </xf>
    <xf numFmtId="0" fontId="51" fillId="3" borderId="76" xfId="0" applyFont="1" applyFill="1" applyBorder="1" applyAlignment="1" applyProtection="1">
      <alignment horizontal="left" vertical="top" wrapText="1"/>
    </xf>
    <xf numFmtId="0" fontId="51" fillId="3" borderId="107" xfId="0" applyFont="1" applyFill="1" applyBorder="1" applyAlignment="1" applyProtection="1">
      <alignment horizontal="left" vertical="top" wrapText="1"/>
    </xf>
    <xf numFmtId="0" fontId="49" fillId="3" borderId="8" xfId="0" applyFont="1" applyFill="1" applyBorder="1" applyAlignment="1" applyProtection="1">
      <alignment horizontal="center" vertical="center"/>
    </xf>
    <xf numFmtId="0" fontId="49" fillId="3" borderId="9" xfId="0" applyFont="1" applyFill="1" applyBorder="1" applyAlignment="1" applyProtection="1">
      <alignment horizontal="center" vertical="center"/>
    </xf>
    <xf numFmtId="0" fontId="49" fillId="3" borderId="10" xfId="0" applyFont="1" applyFill="1" applyBorder="1" applyAlignment="1" applyProtection="1">
      <alignment horizontal="center" vertical="center"/>
    </xf>
    <xf numFmtId="0" fontId="11" fillId="2" borderId="0" xfId="0" applyFont="1" applyFill="1" applyAlignment="1" applyProtection="1">
      <alignment horizontal="center" vertical="center"/>
    </xf>
    <xf numFmtId="0" fontId="16" fillId="2" borderId="0" xfId="0" applyFont="1" applyFill="1" applyAlignment="1" applyProtection="1">
      <alignment horizontal="left" wrapText="1"/>
    </xf>
    <xf numFmtId="0" fontId="0" fillId="0" borderId="0" xfId="0" applyAlignment="1" applyProtection="1">
      <alignment horizontal="left" wrapText="1"/>
    </xf>
    <xf numFmtId="0" fontId="51" fillId="3" borderId="75" xfId="0" applyFont="1" applyFill="1" applyBorder="1" applyAlignment="1" applyProtection="1">
      <alignment horizontal="left" vertical="center" wrapText="1"/>
    </xf>
    <xf numFmtId="0" fontId="0" fillId="0" borderId="34" xfId="0" applyBorder="1" applyAlignment="1" applyProtection="1">
      <alignment vertical="center" wrapText="1"/>
    </xf>
    <xf numFmtId="0" fontId="0" fillId="0" borderId="118" xfId="0" applyBorder="1" applyAlignment="1" applyProtection="1">
      <alignment vertical="center" wrapText="1"/>
    </xf>
    <xf numFmtId="0" fontId="51" fillId="3" borderId="77" xfId="0" applyFont="1" applyFill="1" applyBorder="1" applyAlignment="1" applyProtection="1">
      <alignment horizontal="left" vertical="center" wrapText="1"/>
    </xf>
    <xf numFmtId="0" fontId="68" fillId="2" borderId="0" xfId="0" applyFont="1" applyFill="1" applyAlignment="1" applyProtection="1">
      <alignment horizontal="center" vertical="center"/>
    </xf>
    <xf numFmtId="0" fontId="77" fillId="2" borderId="0" xfId="0" applyFont="1" applyFill="1" applyAlignment="1" applyProtection="1">
      <alignment horizontal="center" vertical="center"/>
    </xf>
    <xf numFmtId="0" fontId="78" fillId="2" borderId="0" xfId="0" applyFont="1" applyFill="1" applyAlignment="1" applyProtection="1">
      <alignment horizontal="center" vertical="center"/>
    </xf>
  </cellXfs>
  <cellStyles count="14">
    <cellStyle name="Normal 10" xfId="1" xr:uid="{00000000-0005-0000-0000-000001000000}"/>
    <cellStyle name="Normal 15 3" xfId="9" xr:uid="{00000000-0005-0000-0000-000002000000}"/>
    <cellStyle name="Normal 15 4" xfId="13" xr:uid="{00000000-0005-0000-0000-000003000000}"/>
    <cellStyle name="Normal 16" xfId="4" xr:uid="{00000000-0005-0000-0000-000004000000}"/>
    <cellStyle name="Normal 2 2 2" xfId="6" xr:uid="{00000000-0005-0000-0000-000005000000}"/>
    <cellStyle name="Normal 2 3" xfId="11" xr:uid="{00000000-0005-0000-0000-000006000000}"/>
    <cellStyle name="Normal 3 3" xfId="10" xr:uid="{00000000-0005-0000-0000-000007000000}"/>
    <cellStyle name="Normal 8 2 6 2" xfId="3" xr:uid="{00000000-0005-0000-0000-000008000000}"/>
    <cellStyle name="Normal 8 2 6 2 3" xfId="12" xr:uid="{00000000-0005-0000-0000-000009000000}"/>
    <cellStyle name="Normal 8 2 6 4 2" xfId="5" xr:uid="{00000000-0005-0000-0000-00000A000000}"/>
    <cellStyle name="Normal_17 MKR IM 2 2" xfId="8" xr:uid="{00000000-0005-0000-0000-00000B000000}"/>
    <cellStyle name="Normal_ListMarketRiskParameters" xfId="7" xr:uid="{00000000-0005-0000-0000-00000C000000}"/>
    <cellStyle name="Normale" xfId="0" builtinId="0"/>
    <cellStyle name="Standard 3 2" xfId="2"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5029201</xdr:colOff>
      <xdr:row>0</xdr:row>
      <xdr:rowOff>133351</xdr:rowOff>
    </xdr:from>
    <xdr:to>
      <xdr:col>2</xdr:col>
      <xdr:colOff>771525</xdr:colOff>
      <xdr:row>2</xdr:row>
      <xdr:rowOff>12905</xdr:rowOff>
    </xdr:to>
    <xdr:pic>
      <xdr:nvPicPr>
        <xdr:cNvPr id="2" name="Picture 1">
          <a:extLst>
            <a:ext uri="{FF2B5EF4-FFF2-40B4-BE49-F238E27FC236}">
              <a16:creationId xmlns:a16="http://schemas.microsoft.com/office/drawing/2014/main" id="{A215C43E-B793-449E-98F6-0C932A45BC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67326" y="133351"/>
          <a:ext cx="1981199" cy="73680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0</xdr:row>
      <xdr:rowOff>269874</xdr:rowOff>
    </xdr:from>
    <xdr:to>
      <xdr:col>2</xdr:col>
      <xdr:colOff>163888</xdr:colOff>
      <xdr:row>2</xdr:row>
      <xdr:rowOff>269874</xdr:rowOff>
    </xdr:to>
    <xdr:pic>
      <xdr:nvPicPr>
        <xdr:cNvPr id="2" name="Picture 1">
          <a:extLst>
            <a:ext uri="{FF2B5EF4-FFF2-40B4-BE49-F238E27FC236}">
              <a16:creationId xmlns:a16="http://schemas.microsoft.com/office/drawing/2014/main" id="{AD947B40-1694-482C-9AE1-8B7FBDDF47A7}"/>
            </a:ext>
          </a:extLst>
        </xdr:cNvPr>
        <xdr:cNvPicPr>
          <a:picLocks noChangeAspect="1"/>
        </xdr:cNvPicPr>
      </xdr:nvPicPr>
      <xdr:blipFill>
        <a:blip xmlns:r="http://schemas.openxmlformats.org/officeDocument/2006/relationships" r:embed="rId1"/>
        <a:stretch>
          <a:fillRect/>
        </a:stretch>
      </xdr:blipFill>
      <xdr:spPr>
        <a:xfrm>
          <a:off x="266700" y="269874"/>
          <a:ext cx="2068888" cy="7715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3969</xdr:colOff>
      <xdr:row>1</xdr:row>
      <xdr:rowOff>88899</xdr:rowOff>
    </xdr:from>
    <xdr:to>
      <xdr:col>1</xdr:col>
      <xdr:colOff>1424460</xdr:colOff>
      <xdr:row>2</xdr:row>
      <xdr:rowOff>1733</xdr:rowOff>
    </xdr:to>
    <xdr:pic>
      <xdr:nvPicPr>
        <xdr:cNvPr id="2" name="Picture 1">
          <a:extLst>
            <a:ext uri="{FF2B5EF4-FFF2-40B4-BE49-F238E27FC236}">
              <a16:creationId xmlns:a16="http://schemas.microsoft.com/office/drawing/2014/main" id="{E85D61CD-EB7C-4D16-873E-46F0941C9199}"/>
            </a:ext>
          </a:extLst>
        </xdr:cNvPr>
        <xdr:cNvPicPr>
          <a:picLocks noChangeAspect="1"/>
        </xdr:cNvPicPr>
      </xdr:nvPicPr>
      <xdr:blipFill>
        <a:blip xmlns:r="http://schemas.openxmlformats.org/officeDocument/2006/relationships" r:embed="rId1"/>
        <a:stretch>
          <a:fillRect/>
        </a:stretch>
      </xdr:blipFill>
      <xdr:spPr>
        <a:xfrm>
          <a:off x="175419" y="374649"/>
          <a:ext cx="1420491" cy="54148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266700</xdr:colOff>
      <xdr:row>0</xdr:row>
      <xdr:rowOff>88900</xdr:rowOff>
    </xdr:from>
    <xdr:to>
      <xdr:col>1</xdr:col>
      <xdr:colOff>163191</xdr:colOff>
      <xdr:row>0</xdr:row>
      <xdr:rowOff>619791</xdr:rowOff>
    </xdr:to>
    <xdr:pic>
      <xdr:nvPicPr>
        <xdr:cNvPr id="2" name="Picture 1">
          <a:extLst>
            <a:ext uri="{FF2B5EF4-FFF2-40B4-BE49-F238E27FC236}">
              <a16:creationId xmlns:a16="http://schemas.microsoft.com/office/drawing/2014/main" id="{BB0F8D3B-1A48-403E-B1FA-88906C80D8F2}"/>
            </a:ext>
          </a:extLst>
        </xdr:cNvPr>
        <xdr:cNvPicPr>
          <a:picLocks noChangeAspect="1"/>
        </xdr:cNvPicPr>
      </xdr:nvPicPr>
      <xdr:blipFill>
        <a:blip xmlns:r="http://schemas.openxmlformats.org/officeDocument/2006/relationships" r:embed="rId1"/>
        <a:stretch>
          <a:fillRect/>
        </a:stretch>
      </xdr:blipFill>
      <xdr:spPr>
        <a:xfrm>
          <a:off x="266700" y="88900"/>
          <a:ext cx="1420491" cy="53089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1599786</xdr:colOff>
      <xdr:row>2</xdr:row>
      <xdr:rowOff>209422</xdr:rowOff>
    </xdr:to>
    <xdr:pic>
      <xdr:nvPicPr>
        <xdr:cNvPr id="2" name="Picture 1">
          <a:extLst>
            <a:ext uri="{FF2B5EF4-FFF2-40B4-BE49-F238E27FC236}">
              <a16:creationId xmlns:a16="http://schemas.microsoft.com/office/drawing/2014/main" id="{BCEDF3D3-A653-4809-8533-9432C2CF0652}"/>
            </a:ext>
          </a:extLst>
        </xdr:cNvPr>
        <xdr:cNvPicPr>
          <a:picLocks noChangeAspect="1"/>
        </xdr:cNvPicPr>
      </xdr:nvPicPr>
      <xdr:blipFill>
        <a:blip xmlns:r="http://schemas.openxmlformats.org/officeDocument/2006/relationships" r:embed="rId1"/>
        <a:stretch>
          <a:fillRect/>
        </a:stretch>
      </xdr:blipFill>
      <xdr:spPr>
        <a:xfrm>
          <a:off x="200025" y="180975"/>
          <a:ext cx="1599786" cy="523747"/>
        </a:xfrm>
        <a:prstGeom prst="rect">
          <a:avLst/>
        </a:prstGeom>
      </xdr:spPr>
    </xdr:pic>
    <xdr:clientData/>
  </xdr:twoCellAnchor>
  <xdr:twoCellAnchor editAs="oneCell">
    <xdr:from>
      <xdr:col>1</xdr:col>
      <xdr:colOff>0</xdr:colOff>
      <xdr:row>1</xdr:row>
      <xdr:rowOff>0</xdr:rowOff>
    </xdr:from>
    <xdr:to>
      <xdr:col>1</xdr:col>
      <xdr:colOff>1599786</xdr:colOff>
      <xdr:row>2</xdr:row>
      <xdr:rowOff>209422</xdr:rowOff>
    </xdr:to>
    <xdr:pic>
      <xdr:nvPicPr>
        <xdr:cNvPr id="3" name="Picture 2">
          <a:extLst>
            <a:ext uri="{FF2B5EF4-FFF2-40B4-BE49-F238E27FC236}">
              <a16:creationId xmlns:a16="http://schemas.microsoft.com/office/drawing/2014/main" id="{F14F7050-BC90-48CD-807E-017BC816D167}"/>
            </a:ext>
          </a:extLst>
        </xdr:cNvPr>
        <xdr:cNvPicPr>
          <a:picLocks noChangeAspect="1"/>
        </xdr:cNvPicPr>
      </xdr:nvPicPr>
      <xdr:blipFill>
        <a:blip xmlns:r="http://schemas.openxmlformats.org/officeDocument/2006/relationships" r:embed="rId1"/>
        <a:stretch>
          <a:fillRect/>
        </a:stretch>
      </xdr:blipFill>
      <xdr:spPr>
        <a:xfrm>
          <a:off x="200025" y="180975"/>
          <a:ext cx="1599786" cy="52374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207169</xdr:colOff>
      <xdr:row>1</xdr:row>
      <xdr:rowOff>47625</xdr:rowOff>
    </xdr:from>
    <xdr:to>
      <xdr:col>1</xdr:col>
      <xdr:colOff>1592642</xdr:colOff>
      <xdr:row>2</xdr:row>
      <xdr:rowOff>257047</xdr:rowOff>
    </xdr:to>
    <xdr:pic>
      <xdr:nvPicPr>
        <xdr:cNvPr id="2" name="Picture 1">
          <a:extLst>
            <a:ext uri="{FF2B5EF4-FFF2-40B4-BE49-F238E27FC236}">
              <a16:creationId xmlns:a16="http://schemas.microsoft.com/office/drawing/2014/main" id="{2E6B02AB-0AAE-496E-8E2B-EE1C0233964F}"/>
            </a:ext>
          </a:extLst>
        </xdr:cNvPr>
        <xdr:cNvPicPr>
          <a:picLocks noChangeAspect="1"/>
        </xdr:cNvPicPr>
      </xdr:nvPicPr>
      <xdr:blipFill>
        <a:blip xmlns:r="http://schemas.openxmlformats.org/officeDocument/2006/relationships" r:embed="rId1"/>
        <a:stretch>
          <a:fillRect/>
        </a:stretch>
      </xdr:blipFill>
      <xdr:spPr>
        <a:xfrm>
          <a:off x="207169" y="209550"/>
          <a:ext cx="1614073" cy="53327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157238</xdr:colOff>
      <xdr:row>0</xdr:row>
      <xdr:rowOff>145143</xdr:rowOff>
    </xdr:from>
    <xdr:to>
      <xdr:col>1</xdr:col>
      <xdr:colOff>1153398</xdr:colOff>
      <xdr:row>2</xdr:row>
      <xdr:rowOff>191467</xdr:rowOff>
    </xdr:to>
    <xdr:pic>
      <xdr:nvPicPr>
        <xdr:cNvPr id="2" name="Picture 1">
          <a:extLst>
            <a:ext uri="{FF2B5EF4-FFF2-40B4-BE49-F238E27FC236}">
              <a16:creationId xmlns:a16="http://schemas.microsoft.com/office/drawing/2014/main" id="{FDAC65D9-B33B-488B-A01F-DE4DF2C93EDA}"/>
            </a:ext>
          </a:extLst>
        </xdr:cNvPr>
        <xdr:cNvPicPr>
          <a:picLocks noChangeAspect="1"/>
        </xdr:cNvPicPr>
      </xdr:nvPicPr>
      <xdr:blipFill>
        <a:blip xmlns:r="http://schemas.openxmlformats.org/officeDocument/2006/relationships" r:embed="rId1"/>
        <a:stretch>
          <a:fillRect/>
        </a:stretch>
      </xdr:blipFill>
      <xdr:spPr>
        <a:xfrm>
          <a:off x="157238" y="145143"/>
          <a:ext cx="1605760" cy="53209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606733</xdr:colOff>
      <xdr:row>0</xdr:row>
      <xdr:rowOff>134441</xdr:rowOff>
    </xdr:from>
    <xdr:to>
      <xdr:col>1</xdr:col>
      <xdr:colOff>1602893</xdr:colOff>
      <xdr:row>3</xdr:row>
      <xdr:rowOff>63040</xdr:rowOff>
    </xdr:to>
    <xdr:pic>
      <xdr:nvPicPr>
        <xdr:cNvPr id="2" name="Picture 1">
          <a:extLst>
            <a:ext uri="{FF2B5EF4-FFF2-40B4-BE49-F238E27FC236}">
              <a16:creationId xmlns:a16="http://schemas.microsoft.com/office/drawing/2014/main" id="{D64FFD1A-EE87-40FA-B59A-AE9ADA22678A}"/>
            </a:ext>
          </a:extLst>
        </xdr:cNvPr>
        <xdr:cNvPicPr>
          <a:picLocks noChangeAspect="1"/>
        </xdr:cNvPicPr>
      </xdr:nvPicPr>
      <xdr:blipFill>
        <a:blip xmlns:r="http://schemas.openxmlformats.org/officeDocument/2006/relationships" r:embed="rId1"/>
        <a:stretch>
          <a:fillRect/>
        </a:stretch>
      </xdr:blipFill>
      <xdr:spPr>
        <a:xfrm>
          <a:off x="606733" y="134441"/>
          <a:ext cx="1605760" cy="5286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1439914</xdr:colOff>
      <xdr:row>2</xdr:row>
      <xdr:rowOff>111298</xdr:rowOff>
    </xdr:to>
    <xdr:pic>
      <xdr:nvPicPr>
        <xdr:cNvPr id="2" name="Picture 1">
          <a:extLst>
            <a:ext uri="{FF2B5EF4-FFF2-40B4-BE49-F238E27FC236}">
              <a16:creationId xmlns:a16="http://schemas.microsoft.com/office/drawing/2014/main" id="{0856AB5B-ABCE-4C78-811B-24796FE7D557}"/>
            </a:ext>
          </a:extLst>
        </xdr:cNvPr>
        <xdr:cNvPicPr>
          <a:picLocks noChangeAspect="1"/>
        </xdr:cNvPicPr>
      </xdr:nvPicPr>
      <xdr:blipFill>
        <a:blip xmlns:r="http://schemas.openxmlformats.org/officeDocument/2006/relationships" r:embed="rId1"/>
        <a:stretch>
          <a:fillRect/>
        </a:stretch>
      </xdr:blipFill>
      <xdr:spPr>
        <a:xfrm>
          <a:off x="361950" y="142875"/>
          <a:ext cx="1439914" cy="5303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47625</xdr:colOff>
      <xdr:row>1</xdr:row>
      <xdr:rowOff>38100</xdr:rowOff>
    </xdr:from>
    <xdr:to>
      <xdr:col>2</xdr:col>
      <xdr:colOff>829941</xdr:colOff>
      <xdr:row>2</xdr:row>
      <xdr:rowOff>149398</xdr:rowOff>
    </xdr:to>
    <xdr:pic>
      <xdr:nvPicPr>
        <xdr:cNvPr id="2" name="Picture 1">
          <a:extLst>
            <a:ext uri="{FF2B5EF4-FFF2-40B4-BE49-F238E27FC236}">
              <a16:creationId xmlns:a16="http://schemas.microsoft.com/office/drawing/2014/main" id="{EDF9E4B8-0D13-4138-9084-1E380D00E0DF}"/>
            </a:ext>
          </a:extLst>
        </xdr:cNvPr>
        <xdr:cNvPicPr>
          <a:picLocks noChangeAspect="1"/>
        </xdr:cNvPicPr>
      </xdr:nvPicPr>
      <xdr:blipFill>
        <a:blip xmlns:r="http://schemas.openxmlformats.org/officeDocument/2006/relationships" r:embed="rId1"/>
        <a:stretch>
          <a:fillRect/>
        </a:stretch>
      </xdr:blipFill>
      <xdr:spPr>
        <a:xfrm>
          <a:off x="409575" y="180975"/>
          <a:ext cx="1420491" cy="5303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78442</xdr:colOff>
      <xdr:row>0</xdr:row>
      <xdr:rowOff>369794</xdr:rowOff>
    </xdr:from>
    <xdr:to>
      <xdr:col>1</xdr:col>
      <xdr:colOff>1678228</xdr:colOff>
      <xdr:row>2</xdr:row>
      <xdr:rowOff>220301</xdr:rowOff>
    </xdr:to>
    <xdr:pic>
      <xdr:nvPicPr>
        <xdr:cNvPr id="2" name="Picture 1">
          <a:extLst>
            <a:ext uri="{FF2B5EF4-FFF2-40B4-BE49-F238E27FC236}">
              <a16:creationId xmlns:a16="http://schemas.microsoft.com/office/drawing/2014/main" id="{D665F4A1-B639-449B-AE50-AF111F77DFA6}"/>
            </a:ext>
          </a:extLst>
        </xdr:cNvPr>
        <xdr:cNvPicPr>
          <a:picLocks noChangeAspect="1"/>
        </xdr:cNvPicPr>
      </xdr:nvPicPr>
      <xdr:blipFill>
        <a:blip xmlns:r="http://schemas.openxmlformats.org/officeDocument/2006/relationships" r:embed="rId1"/>
        <a:stretch>
          <a:fillRect/>
        </a:stretch>
      </xdr:blipFill>
      <xdr:spPr>
        <a:xfrm>
          <a:off x="249892" y="369794"/>
          <a:ext cx="1599786" cy="53630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36019</xdr:colOff>
      <xdr:row>1</xdr:row>
      <xdr:rowOff>18409</xdr:rowOff>
    </xdr:from>
    <xdr:to>
      <xdr:col>1</xdr:col>
      <xdr:colOff>1456510</xdr:colOff>
      <xdr:row>2</xdr:row>
      <xdr:rowOff>107414</xdr:rowOff>
    </xdr:to>
    <xdr:pic>
      <xdr:nvPicPr>
        <xdr:cNvPr id="2" name="Picture 1">
          <a:extLst>
            <a:ext uri="{FF2B5EF4-FFF2-40B4-BE49-F238E27FC236}">
              <a16:creationId xmlns:a16="http://schemas.microsoft.com/office/drawing/2014/main" id="{AA8AC9E7-D0BC-448C-89F5-31C4FCAB5D89}"/>
            </a:ext>
          </a:extLst>
        </xdr:cNvPr>
        <xdr:cNvPicPr>
          <a:picLocks noChangeAspect="1"/>
        </xdr:cNvPicPr>
      </xdr:nvPicPr>
      <xdr:blipFill>
        <a:blip xmlns:r="http://schemas.openxmlformats.org/officeDocument/2006/relationships" r:embed="rId1"/>
        <a:stretch>
          <a:fillRect/>
        </a:stretch>
      </xdr:blipFill>
      <xdr:spPr>
        <a:xfrm>
          <a:off x="264619" y="180334"/>
          <a:ext cx="1420491" cy="5366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161925</xdr:rowOff>
    </xdr:from>
    <xdr:to>
      <xdr:col>1</xdr:col>
      <xdr:colOff>1420491</xdr:colOff>
      <xdr:row>2</xdr:row>
      <xdr:rowOff>187991</xdr:rowOff>
    </xdr:to>
    <xdr:pic>
      <xdr:nvPicPr>
        <xdr:cNvPr id="2" name="Picture 1">
          <a:extLst>
            <a:ext uri="{FF2B5EF4-FFF2-40B4-BE49-F238E27FC236}">
              <a16:creationId xmlns:a16="http://schemas.microsoft.com/office/drawing/2014/main" id="{83EC3152-CE95-4BCC-A470-E89888871ED9}"/>
            </a:ext>
          </a:extLst>
        </xdr:cNvPr>
        <xdr:cNvPicPr>
          <a:picLocks noChangeAspect="1"/>
        </xdr:cNvPicPr>
      </xdr:nvPicPr>
      <xdr:blipFill>
        <a:blip xmlns:r="http://schemas.openxmlformats.org/officeDocument/2006/relationships" r:embed="rId1"/>
        <a:stretch>
          <a:fillRect/>
        </a:stretch>
      </xdr:blipFill>
      <xdr:spPr>
        <a:xfrm>
          <a:off x="171450" y="161925"/>
          <a:ext cx="1420491" cy="53089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990600</xdr:colOff>
      <xdr:row>2</xdr:row>
      <xdr:rowOff>353695</xdr:rowOff>
    </xdr:to>
    <xdr:pic>
      <xdr:nvPicPr>
        <xdr:cNvPr id="2" name="Picture 1">
          <a:extLst>
            <a:ext uri="{FF2B5EF4-FFF2-40B4-BE49-F238E27FC236}">
              <a16:creationId xmlns:a16="http://schemas.microsoft.com/office/drawing/2014/main" id="{25443783-7031-463B-83CF-39C55273DA1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25" y="161925"/>
          <a:ext cx="1419225" cy="515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196850</xdr:colOff>
      <xdr:row>1</xdr:row>
      <xdr:rowOff>41275</xdr:rowOff>
    </xdr:from>
    <xdr:to>
      <xdr:col>2</xdr:col>
      <xdr:colOff>1150616</xdr:colOff>
      <xdr:row>2</xdr:row>
      <xdr:rowOff>383125</xdr:rowOff>
    </xdr:to>
    <xdr:pic>
      <xdr:nvPicPr>
        <xdr:cNvPr id="2" name="Picture 1">
          <a:extLst>
            <a:ext uri="{FF2B5EF4-FFF2-40B4-BE49-F238E27FC236}">
              <a16:creationId xmlns:a16="http://schemas.microsoft.com/office/drawing/2014/main" id="{CEBF90DC-7EA2-4B0C-81BE-F330881DFB51}"/>
            </a:ext>
          </a:extLst>
        </xdr:cNvPr>
        <xdr:cNvPicPr>
          <a:picLocks noChangeAspect="1"/>
        </xdr:cNvPicPr>
      </xdr:nvPicPr>
      <xdr:blipFill>
        <a:blip xmlns:r="http://schemas.openxmlformats.org/officeDocument/2006/relationships" r:embed="rId1"/>
        <a:stretch>
          <a:fillRect/>
        </a:stretch>
      </xdr:blipFill>
      <xdr:spPr>
        <a:xfrm>
          <a:off x="625475" y="203200"/>
          <a:ext cx="1382391" cy="5037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50346</xdr:colOff>
      <xdr:row>0</xdr:row>
      <xdr:rowOff>136071</xdr:rowOff>
    </xdr:from>
    <xdr:to>
      <xdr:col>1</xdr:col>
      <xdr:colOff>1260021</xdr:colOff>
      <xdr:row>2</xdr:row>
      <xdr:rowOff>264322</xdr:rowOff>
    </xdr:to>
    <xdr:pic>
      <xdr:nvPicPr>
        <xdr:cNvPr id="2" name="Picture 1">
          <a:extLst>
            <a:ext uri="{FF2B5EF4-FFF2-40B4-BE49-F238E27FC236}">
              <a16:creationId xmlns:a16="http://schemas.microsoft.com/office/drawing/2014/main" id="{5C7824B3-13AC-4894-BE8F-F6554AD431B1}"/>
            </a:ext>
          </a:extLst>
        </xdr:cNvPr>
        <xdr:cNvPicPr>
          <a:picLocks noChangeAspect="1"/>
        </xdr:cNvPicPr>
      </xdr:nvPicPr>
      <xdr:blipFill>
        <a:blip xmlns:r="http://schemas.openxmlformats.org/officeDocument/2006/relationships" r:embed="rId1"/>
        <a:stretch>
          <a:fillRect/>
        </a:stretch>
      </xdr:blipFill>
      <xdr:spPr>
        <a:xfrm>
          <a:off x="183696" y="136071"/>
          <a:ext cx="1209675" cy="452101"/>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E133"/>
  <sheetViews>
    <sheetView showGridLines="0" tabSelected="1" zoomScale="85" zoomScaleNormal="85" workbookViewId="0">
      <selection activeCell="C5" sqref="C5"/>
    </sheetView>
  </sheetViews>
  <sheetFormatPr defaultColWidth="0" defaultRowHeight="0" customHeight="1" zeroHeight="1"/>
  <cols>
    <col min="1" max="1" width="3.5546875" style="1" customWidth="1"/>
    <col min="2" max="3" width="93.5546875" style="3" customWidth="1"/>
    <col min="4" max="4" width="4.88671875" style="3" customWidth="1"/>
    <col min="5" max="5" width="0" style="3" hidden="1" customWidth="1"/>
    <col min="6" max="16384" width="9.109375" style="3" hidden="1"/>
  </cols>
  <sheetData>
    <row r="1" spans="1:4" ht="54.75" customHeight="1">
      <c r="A1" s="1" t="s">
        <v>0</v>
      </c>
      <c r="B1" s="723" t="s">
        <v>1</v>
      </c>
      <c r="C1" s="723"/>
      <c r="D1" s="2"/>
    </row>
    <row r="2" spans="1:4" ht="12.75" customHeight="1">
      <c r="A2" s="4">
        <v>44844</v>
      </c>
      <c r="B2" s="723"/>
      <c r="C2" s="723"/>
      <c r="D2" s="2"/>
    </row>
    <row r="3" spans="1:4" ht="41.25" customHeight="1">
      <c r="A3" s="1" t="s">
        <v>2</v>
      </c>
      <c r="B3" s="723"/>
      <c r="C3" s="723"/>
      <c r="D3" s="2"/>
    </row>
    <row r="4" spans="1:4" ht="21" customHeight="1" thickBot="1">
      <c r="A4" s="5">
        <v>44844.388645833336</v>
      </c>
      <c r="B4" s="6"/>
      <c r="C4" s="6"/>
      <c r="D4" s="7"/>
    </row>
    <row r="5" spans="1:4" s="11" customFormat="1" ht="38.25" customHeight="1">
      <c r="A5" s="8" t="s">
        <v>3</v>
      </c>
      <c r="B5" s="9" t="s">
        <v>4</v>
      </c>
      <c r="C5" s="10" t="s">
        <v>5</v>
      </c>
    </row>
    <row r="6" spans="1:4" s="11" customFormat="1" ht="38.25" customHeight="1">
      <c r="A6" s="5">
        <v>44844.444687499999</v>
      </c>
      <c r="B6" s="12" t="s">
        <v>6</v>
      </c>
      <c r="C6" s="13" t="s">
        <v>7</v>
      </c>
    </row>
    <row r="7" spans="1:4" s="11" customFormat="1" ht="38.25" customHeight="1" thickBot="1">
      <c r="A7" s="8"/>
      <c r="B7" s="14" t="s">
        <v>8</v>
      </c>
      <c r="C7" s="15" t="s">
        <v>9</v>
      </c>
    </row>
    <row r="8" spans="1:4" s="6" customFormat="1" ht="149.25" customHeight="1">
      <c r="A8" s="16"/>
      <c r="B8" s="724"/>
      <c r="C8" s="724"/>
      <c r="D8" s="17" t="str">
        <f>LEFT(C5,2)</f>
        <v>In</v>
      </c>
    </row>
    <row r="9" spans="1:4" s="6" customFormat="1" ht="13.2">
      <c r="A9" s="16"/>
      <c r="B9" s="18"/>
      <c r="C9" s="18"/>
      <c r="D9" s="18"/>
    </row>
    <row r="10" spans="1:4" ht="13.2">
      <c r="B10" s="19"/>
      <c r="C10" s="19"/>
      <c r="D10" s="19"/>
    </row>
    <row r="11" spans="1:4" ht="13.2" hidden="1">
      <c r="B11" s="6"/>
      <c r="C11" s="6"/>
    </row>
    <row r="12" spans="1:4" ht="13.2" hidden="1">
      <c r="B12" s="6"/>
      <c r="C12" s="6"/>
    </row>
    <row r="13" spans="1:4" ht="13.2" hidden="1">
      <c r="B13" s="6"/>
      <c r="C13" s="6"/>
    </row>
    <row r="14" spans="1:4" ht="13.2" hidden="1">
      <c r="B14" s="6"/>
      <c r="C14" s="6"/>
    </row>
    <row r="15" spans="1:4" ht="13.2" hidden="1">
      <c r="B15" s="6"/>
      <c r="C15" s="6"/>
    </row>
    <row r="16" spans="1:4" ht="13.2" hidden="1">
      <c r="B16" s="6"/>
      <c r="C16" s="6"/>
    </row>
    <row r="17" spans="2:3" ht="13.2" hidden="1">
      <c r="B17" s="6"/>
      <c r="C17" s="6"/>
    </row>
    <row r="18" spans="2:3" ht="13.2" hidden="1">
      <c r="B18" s="6"/>
      <c r="C18" s="6"/>
    </row>
    <row r="19" spans="2:3" ht="13.2" hidden="1">
      <c r="B19" s="6"/>
      <c r="C19" s="6"/>
    </row>
    <row r="20" spans="2:3" ht="13.2" hidden="1">
      <c r="B20" s="6"/>
      <c r="C20" s="6"/>
    </row>
    <row r="21" spans="2:3" ht="13.2" hidden="1">
      <c r="B21" s="6"/>
      <c r="C21" s="6"/>
    </row>
    <row r="22" spans="2:3" ht="13.2" hidden="1">
      <c r="B22" s="6"/>
      <c r="C22" s="6"/>
    </row>
    <row r="23" spans="2:3" ht="13.2" hidden="1">
      <c r="B23" s="6"/>
      <c r="C23" s="6"/>
    </row>
    <row r="24" spans="2:3" ht="13.2" hidden="1">
      <c r="B24" s="6"/>
      <c r="C24" s="6"/>
    </row>
    <row r="25" spans="2:3" ht="13.2" hidden="1">
      <c r="B25" s="6"/>
      <c r="C25" s="6"/>
    </row>
    <row r="26" spans="2:3" ht="13.2" hidden="1">
      <c r="B26" s="6"/>
      <c r="C26" s="6"/>
    </row>
    <row r="27" spans="2:3" ht="13.2" hidden="1">
      <c r="B27" s="6"/>
      <c r="C27" s="6"/>
    </row>
    <row r="28" spans="2:3" ht="13.2" hidden="1">
      <c r="B28" s="6"/>
      <c r="C28" s="6"/>
    </row>
    <row r="29" spans="2:3" ht="13.2" hidden="1">
      <c r="B29" s="6"/>
      <c r="C29" s="6"/>
    </row>
    <row r="30" spans="2:3" ht="13.2" hidden="1">
      <c r="B30" s="6"/>
      <c r="C30" s="6"/>
    </row>
    <row r="31" spans="2:3" ht="13.2" hidden="1">
      <c r="B31" s="6"/>
      <c r="C31" s="6"/>
    </row>
    <row r="32" spans="2:3" ht="13.2" hidden="1">
      <c r="B32" s="6"/>
      <c r="C32" s="6"/>
    </row>
    <row r="33" spans="2:3" ht="13.2" hidden="1">
      <c r="B33" s="6"/>
      <c r="C33" s="6"/>
    </row>
    <row r="34" spans="2:3" ht="13.2" hidden="1">
      <c r="B34" s="6"/>
      <c r="C34" s="6"/>
    </row>
    <row r="35" spans="2:3" ht="13.2" hidden="1">
      <c r="B35" s="6"/>
      <c r="C35" s="6"/>
    </row>
    <row r="36" spans="2:3" ht="13.2" hidden="1">
      <c r="B36" s="6"/>
      <c r="C36" s="6"/>
    </row>
    <row r="37" spans="2:3" ht="13.2" hidden="1">
      <c r="B37" s="6"/>
      <c r="C37" s="6"/>
    </row>
    <row r="38" spans="2:3" ht="13.2" hidden="1">
      <c r="B38" s="6"/>
      <c r="C38" s="6"/>
    </row>
    <row r="39" spans="2:3" ht="13.2" hidden="1">
      <c r="B39" s="6"/>
      <c r="C39" s="6"/>
    </row>
    <row r="40" spans="2:3" ht="13.2" hidden="1">
      <c r="B40" s="6"/>
      <c r="C40" s="6"/>
    </row>
    <row r="41" spans="2:3" ht="13.2" hidden="1">
      <c r="B41" s="6"/>
      <c r="C41" s="6"/>
    </row>
    <row r="42" spans="2:3" ht="13.2" hidden="1">
      <c r="B42" s="6"/>
      <c r="C42" s="6"/>
    </row>
    <row r="43" spans="2:3" ht="13.2" hidden="1">
      <c r="B43" s="6"/>
      <c r="C43" s="6"/>
    </row>
    <row r="44" spans="2:3" ht="13.2" hidden="1">
      <c r="B44" s="6"/>
      <c r="C44" s="6"/>
    </row>
    <row r="45" spans="2:3" ht="13.2" hidden="1">
      <c r="B45" s="6"/>
      <c r="C45" s="6"/>
    </row>
    <row r="46" spans="2:3" ht="13.2" hidden="1">
      <c r="B46" s="6"/>
      <c r="C46" s="6"/>
    </row>
    <row r="47" spans="2:3" ht="13.2" hidden="1">
      <c r="B47" s="6"/>
      <c r="C47" s="6"/>
    </row>
    <row r="48" spans="2:3" ht="13.2" hidden="1">
      <c r="B48" s="6"/>
      <c r="C48" s="6"/>
    </row>
    <row r="49" spans="2:3" ht="13.2" hidden="1">
      <c r="B49" s="6"/>
      <c r="C49" s="6"/>
    </row>
    <row r="50" spans="2:3" ht="13.2" hidden="1">
      <c r="B50" s="6"/>
      <c r="C50" s="6"/>
    </row>
    <row r="51" spans="2:3" ht="13.2" hidden="1">
      <c r="B51" s="6"/>
      <c r="C51" s="6"/>
    </row>
    <row r="52" spans="2:3" ht="13.2" hidden="1">
      <c r="B52" s="6"/>
      <c r="C52" s="6"/>
    </row>
    <row r="53" spans="2:3" ht="13.2" hidden="1">
      <c r="B53" s="6"/>
      <c r="C53" s="6"/>
    </row>
    <row r="54" spans="2:3" ht="13.2" hidden="1">
      <c r="B54" s="6"/>
      <c r="C54" s="6"/>
    </row>
    <row r="55" spans="2:3" ht="13.2" hidden="1">
      <c r="B55" s="6"/>
      <c r="C55" s="6"/>
    </row>
    <row r="56" spans="2:3" ht="13.2" hidden="1">
      <c r="B56" s="6"/>
      <c r="C56" s="6"/>
    </row>
    <row r="57" spans="2:3" ht="13.2" hidden="1">
      <c r="B57" s="6"/>
      <c r="C57" s="6"/>
    </row>
    <row r="58" spans="2:3" ht="13.2" hidden="1">
      <c r="B58" s="6"/>
      <c r="C58" s="6"/>
    </row>
    <row r="59" spans="2:3" ht="13.2" hidden="1">
      <c r="B59" s="6"/>
      <c r="C59" s="6"/>
    </row>
    <row r="60" spans="2:3" ht="13.2" hidden="1">
      <c r="B60" s="6"/>
      <c r="C60" s="6"/>
    </row>
    <row r="61" spans="2:3" ht="13.2" hidden="1">
      <c r="B61" s="6"/>
      <c r="C61" s="6"/>
    </row>
    <row r="62" spans="2:3" ht="13.2" hidden="1">
      <c r="B62" s="6"/>
      <c r="C62" s="6"/>
    </row>
    <row r="63" spans="2:3" ht="13.2" hidden="1">
      <c r="B63" s="6"/>
      <c r="C63" s="6"/>
    </row>
    <row r="64" spans="2:3" ht="13.2" hidden="1">
      <c r="B64" s="6"/>
      <c r="C64" s="6"/>
    </row>
    <row r="65" spans="2:3" ht="13.2" hidden="1">
      <c r="B65" s="6"/>
      <c r="C65" s="6"/>
    </row>
    <row r="66" spans="2:3" ht="13.2" hidden="1">
      <c r="B66" s="6"/>
      <c r="C66" s="6"/>
    </row>
    <row r="67" spans="2:3" ht="13.2" hidden="1">
      <c r="B67" s="6"/>
      <c r="C67" s="6"/>
    </row>
    <row r="68" spans="2:3" ht="13.2" hidden="1">
      <c r="B68" s="6"/>
      <c r="C68" s="6"/>
    </row>
    <row r="69" spans="2:3" ht="13.2" hidden="1">
      <c r="B69" s="6"/>
      <c r="C69" s="6"/>
    </row>
    <row r="70" spans="2:3" ht="13.2" hidden="1">
      <c r="B70" s="6"/>
      <c r="C70" s="6"/>
    </row>
    <row r="71" spans="2:3" ht="13.2" hidden="1">
      <c r="B71" s="6"/>
      <c r="C71" s="6"/>
    </row>
    <row r="72" spans="2:3" ht="13.2" hidden="1">
      <c r="B72" s="6"/>
      <c r="C72" s="6"/>
    </row>
    <row r="73" spans="2:3" ht="13.2" hidden="1">
      <c r="B73" s="6"/>
      <c r="C73" s="6"/>
    </row>
    <row r="74" spans="2:3" ht="13.2" hidden="1">
      <c r="B74" s="6"/>
      <c r="C74" s="6"/>
    </row>
    <row r="75" spans="2:3" ht="13.2" hidden="1">
      <c r="B75" s="6"/>
      <c r="C75" s="6"/>
    </row>
    <row r="76" spans="2:3" ht="13.2" hidden="1">
      <c r="B76" s="6"/>
      <c r="C76" s="6"/>
    </row>
    <row r="77" spans="2:3" ht="13.2" hidden="1">
      <c r="B77" s="6"/>
      <c r="C77" s="6"/>
    </row>
    <row r="78" spans="2:3" ht="13.2" hidden="1">
      <c r="B78" s="6"/>
      <c r="C78" s="6"/>
    </row>
    <row r="79" spans="2:3" ht="13.2" hidden="1">
      <c r="B79" s="6"/>
      <c r="C79" s="6"/>
    </row>
    <row r="80" spans="2:3" ht="13.2" hidden="1">
      <c r="B80" s="6"/>
      <c r="C80" s="6"/>
    </row>
    <row r="81" spans="2:3" ht="13.2" hidden="1">
      <c r="B81" s="6"/>
      <c r="C81" s="6"/>
    </row>
    <row r="82" spans="2:3" ht="13.2" hidden="1">
      <c r="B82" s="6"/>
      <c r="C82" s="6"/>
    </row>
    <row r="83" spans="2:3" ht="13.2" hidden="1">
      <c r="B83" s="6"/>
      <c r="C83" s="6"/>
    </row>
    <row r="84" spans="2:3" ht="13.2" hidden="1">
      <c r="B84" s="6"/>
      <c r="C84" s="6"/>
    </row>
    <row r="85" spans="2:3" ht="13.2" hidden="1">
      <c r="B85" s="6"/>
      <c r="C85" s="6"/>
    </row>
    <row r="86" spans="2:3" ht="13.2" hidden="1">
      <c r="B86" s="6"/>
      <c r="C86" s="6"/>
    </row>
    <row r="87" spans="2:3" ht="13.2" hidden="1">
      <c r="B87" s="6"/>
      <c r="C87" s="6"/>
    </row>
    <row r="88" spans="2:3" ht="13.2" hidden="1">
      <c r="B88" s="6"/>
      <c r="C88" s="6"/>
    </row>
    <row r="89" spans="2:3" ht="13.2" hidden="1">
      <c r="B89" s="6"/>
      <c r="C89" s="6"/>
    </row>
    <row r="90" spans="2:3" ht="13.2" hidden="1">
      <c r="B90" s="6"/>
      <c r="C90" s="6"/>
    </row>
    <row r="91" spans="2:3" ht="13.2" hidden="1">
      <c r="B91" s="6"/>
      <c r="C91" s="6"/>
    </row>
    <row r="92" spans="2:3" ht="13.2" hidden="1">
      <c r="B92" s="6"/>
      <c r="C92" s="6"/>
    </row>
    <row r="93" spans="2:3" ht="13.2" hidden="1">
      <c r="B93" s="6"/>
      <c r="C93" s="6"/>
    </row>
    <row r="94" spans="2:3" ht="13.2" hidden="1">
      <c r="B94" s="6"/>
      <c r="C94" s="6"/>
    </row>
    <row r="95" spans="2:3" ht="13.2" hidden="1">
      <c r="B95" s="6"/>
      <c r="C95" s="6"/>
    </row>
    <row r="96" spans="2:3" ht="13.2" hidden="1">
      <c r="B96" s="6"/>
      <c r="C96" s="6"/>
    </row>
    <row r="97" spans="2:3" ht="13.2" hidden="1">
      <c r="B97" s="6"/>
      <c r="C97" s="6"/>
    </row>
    <row r="98" spans="2:3" ht="13.2" hidden="1">
      <c r="B98" s="6"/>
      <c r="C98" s="6"/>
    </row>
    <row r="99" spans="2:3" ht="13.2" hidden="1">
      <c r="B99" s="6"/>
      <c r="C99" s="6"/>
    </row>
    <row r="100" spans="2:3" ht="13.2" hidden="1">
      <c r="B100" s="6"/>
      <c r="C100" s="6"/>
    </row>
    <row r="101" spans="2:3" ht="12.75" hidden="1" customHeight="1">
      <c r="B101" s="6"/>
      <c r="C101" s="6"/>
    </row>
    <row r="102" spans="2:3" ht="12.75" hidden="1" customHeight="1">
      <c r="B102" s="6"/>
      <c r="C102" s="6"/>
    </row>
    <row r="103" spans="2:3" ht="12.75" hidden="1" customHeight="1">
      <c r="B103" s="6"/>
      <c r="C103" s="6"/>
    </row>
    <row r="104" spans="2:3" ht="12.75" hidden="1" customHeight="1">
      <c r="B104" s="6"/>
      <c r="C104" s="6"/>
    </row>
    <row r="105" spans="2:3" ht="12.75" hidden="1" customHeight="1">
      <c r="B105" s="6"/>
      <c r="C105" s="6"/>
    </row>
    <row r="106" spans="2:3" ht="12.75" hidden="1" customHeight="1">
      <c r="B106" s="6"/>
      <c r="C106" s="6"/>
    </row>
    <row r="107" spans="2:3" ht="12.75" hidden="1" customHeight="1">
      <c r="B107" s="6"/>
      <c r="C107" s="6"/>
    </row>
    <row r="108" spans="2:3" ht="12.75" hidden="1" customHeight="1">
      <c r="B108" s="6"/>
      <c r="C108" s="6"/>
    </row>
    <row r="109" spans="2:3" ht="12.75" hidden="1" customHeight="1">
      <c r="B109" s="6"/>
      <c r="C109" s="6"/>
    </row>
    <row r="110" spans="2:3" ht="12.75" hidden="1" customHeight="1">
      <c r="B110" s="6"/>
      <c r="C110" s="6"/>
    </row>
    <row r="111" spans="2:3" ht="12.75" hidden="1" customHeight="1">
      <c r="B111" s="6"/>
      <c r="C111" s="6"/>
    </row>
    <row r="112" spans="2:3" ht="12.75" hidden="1" customHeight="1">
      <c r="B112" s="6"/>
      <c r="C112" s="6"/>
    </row>
    <row r="113" spans="2:3" ht="12.75" hidden="1" customHeight="1">
      <c r="B113" s="6"/>
      <c r="C113" s="6"/>
    </row>
    <row r="114" spans="2:3" ht="12.75" hidden="1" customHeight="1">
      <c r="B114" s="6"/>
      <c r="C114" s="6"/>
    </row>
    <row r="115" spans="2:3" ht="12.75" hidden="1" customHeight="1">
      <c r="B115" s="6"/>
      <c r="C115" s="6"/>
    </row>
    <row r="116" spans="2:3" ht="12.75" hidden="1" customHeight="1">
      <c r="B116" s="6"/>
      <c r="C116" s="6"/>
    </row>
    <row r="117" spans="2:3" ht="12.75" hidden="1" customHeight="1">
      <c r="B117" s="6"/>
      <c r="C117" s="6"/>
    </row>
    <row r="118" spans="2:3" ht="12.75" hidden="1" customHeight="1">
      <c r="B118" s="6"/>
      <c r="C118" s="6"/>
    </row>
    <row r="119" spans="2:3" ht="12.75" hidden="1" customHeight="1">
      <c r="B119" s="6"/>
      <c r="C119" s="6"/>
    </row>
    <row r="120" spans="2:3" ht="12.75" hidden="1" customHeight="1">
      <c r="B120" s="6"/>
      <c r="C120" s="6"/>
    </row>
    <row r="121" spans="2:3" ht="12.75" hidden="1" customHeight="1">
      <c r="B121" s="6"/>
      <c r="C121" s="6"/>
    </row>
    <row r="122" spans="2:3" ht="12.75" hidden="1" customHeight="1">
      <c r="B122" s="6"/>
      <c r="C122" s="6"/>
    </row>
    <row r="123" spans="2:3" ht="12.75" hidden="1" customHeight="1">
      <c r="B123" s="6"/>
      <c r="C123" s="6"/>
    </row>
    <row r="124" spans="2:3" ht="12.75" hidden="1" customHeight="1">
      <c r="B124" s="6"/>
      <c r="C124" s="6"/>
    </row>
    <row r="125" spans="2:3" ht="12.75" hidden="1" customHeight="1">
      <c r="B125" s="6"/>
      <c r="C125" s="6"/>
    </row>
    <row r="126" spans="2:3" ht="12.75" hidden="1" customHeight="1">
      <c r="B126" s="6"/>
      <c r="C126" s="6"/>
    </row>
    <row r="127" spans="2:3" ht="12.75" hidden="1" customHeight="1">
      <c r="B127" s="6"/>
      <c r="C127" s="6"/>
    </row>
    <row r="128" spans="2:3" ht="12.75" hidden="1" customHeight="1">
      <c r="B128" s="6"/>
      <c r="C128" s="6"/>
    </row>
    <row r="129" spans="2:3" ht="12.75" hidden="1" customHeight="1">
      <c r="B129" s="6"/>
      <c r="C129" s="6"/>
    </row>
    <row r="130" spans="2:3" ht="12.75" hidden="1" customHeight="1">
      <c r="B130" s="6"/>
      <c r="C130" s="6"/>
    </row>
    <row r="131" spans="2:3" ht="12.75" hidden="1" customHeight="1">
      <c r="B131" s="6"/>
      <c r="C131" s="6"/>
    </row>
    <row r="132" spans="2:3" ht="12.75" hidden="1" customHeight="1">
      <c r="B132" s="6"/>
      <c r="C132" s="6"/>
    </row>
    <row r="133" spans="2:3" ht="12.75" hidden="1" customHeight="1">
      <c r="B133" s="6"/>
      <c r="C133" s="6"/>
    </row>
  </sheetData>
  <sheetProtection algorithmName="SHA-512" hashValue="3FJ2VpICKJslcqMOoNIK8ZHN7FDCD4WMKg9B52r0q6u89AfAeeW2QjNcU8wuVULtZtLCa8rJM+7yJPXdI/iHbQ==" saltValue="NYSmEfQ4TnbtXepqt44tYw==" spinCount="100000" sheet="1" objects="1" scenarios="1" formatCells="0" formatColumns="0" formatRows="0" selectLockedCells="1"/>
  <mergeCells count="2">
    <mergeCell ref="B1:C3"/>
    <mergeCell ref="B8:C8"/>
  </mergeCells>
  <pageMargins left="0.70866141732283472" right="0.70866141732283472" top="0.74803149606299213" bottom="0.74803149606299213" header="0.31496062992125984" footer="0.31496062992125984"/>
  <pageSetup paperSize="9" scale="67" orientation="landscape" r:id="rId1"/>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W367"/>
  <sheetViews>
    <sheetView showGridLines="0" topLeftCell="F1" zoomScale="70" zoomScaleNormal="70" workbookViewId="0">
      <selection activeCell="U1" sqref="U1"/>
    </sheetView>
  </sheetViews>
  <sheetFormatPr defaultColWidth="9.109375" defaultRowHeight="0" customHeight="1" zeroHeight="1"/>
  <cols>
    <col min="1" max="1" width="2.5546875" style="345" customWidth="1"/>
    <col min="2" max="2" width="30" style="345" customWidth="1"/>
    <col min="3" max="3" width="85.5546875" style="345" bestFit="1" customWidth="1"/>
    <col min="4" max="6" width="24.44140625" style="345" customWidth="1"/>
    <col min="7" max="7" width="24.44140625" style="210" customWidth="1"/>
    <col min="8" max="10" width="24.44140625" style="345" customWidth="1"/>
    <col min="11" max="19" width="24.44140625" style="210" customWidth="1"/>
    <col min="20" max="16384" width="9.109375" style="345"/>
  </cols>
  <sheetData>
    <row r="1" spans="2:19" s="341" customFormat="1" ht="22.2">
      <c r="B1" s="340"/>
      <c r="D1" s="342">
        <v>202109</v>
      </c>
      <c r="E1" s="342">
        <v>202109</v>
      </c>
      <c r="F1" s="342">
        <v>202109</v>
      </c>
      <c r="G1" s="342">
        <v>202109</v>
      </c>
      <c r="H1" s="342">
        <v>202112</v>
      </c>
      <c r="I1" s="342">
        <v>202112</v>
      </c>
      <c r="J1" s="342">
        <v>202112</v>
      </c>
      <c r="K1" s="342">
        <v>202112</v>
      </c>
      <c r="L1" s="342">
        <v>202203</v>
      </c>
      <c r="M1" s="342">
        <v>202203</v>
      </c>
      <c r="N1" s="342">
        <v>202203</v>
      </c>
      <c r="O1" s="342">
        <v>202203</v>
      </c>
      <c r="P1" s="342">
        <v>202206</v>
      </c>
      <c r="Q1" s="342">
        <v>202206</v>
      </c>
      <c r="R1" s="342">
        <v>202206</v>
      </c>
      <c r="S1" s="342">
        <v>202206</v>
      </c>
    </row>
    <row r="2" spans="2:19" ht="38.25" customHeight="1">
      <c r="B2" s="343"/>
      <c r="C2" s="344" t="s">
        <v>1</v>
      </c>
      <c r="D2" s="271"/>
      <c r="E2" s="271"/>
      <c r="F2" s="271"/>
      <c r="G2" s="271"/>
      <c r="H2" s="271"/>
      <c r="I2" s="271"/>
      <c r="J2" s="271"/>
      <c r="K2" s="271"/>
      <c r="L2" s="344"/>
      <c r="M2" s="344"/>
      <c r="N2" s="344"/>
      <c r="O2" s="344"/>
      <c r="P2" s="344"/>
      <c r="Q2" s="344"/>
      <c r="R2" s="344"/>
      <c r="S2" s="344"/>
    </row>
    <row r="3" spans="2:19" ht="31.5" customHeight="1">
      <c r="B3" s="343"/>
      <c r="C3" s="346" t="s">
        <v>466</v>
      </c>
      <c r="D3" s="347"/>
      <c r="E3" s="347"/>
      <c r="F3" s="347"/>
      <c r="G3" s="347"/>
      <c r="H3" s="347"/>
      <c r="I3" s="347"/>
      <c r="J3" s="347"/>
      <c r="K3" s="347"/>
      <c r="L3" s="346"/>
      <c r="M3" s="346"/>
      <c r="N3" s="346"/>
      <c r="O3" s="346"/>
      <c r="P3" s="346"/>
      <c r="Q3" s="346"/>
      <c r="R3" s="346"/>
      <c r="S3" s="346"/>
    </row>
    <row r="4" spans="2:19" ht="45" customHeight="1">
      <c r="B4" s="343"/>
      <c r="C4" s="348" t="str">
        <f>Cover!C5</f>
        <v>Intesa Sanpaolo S.p.A.</v>
      </c>
      <c r="D4" s="349"/>
      <c r="E4" s="349"/>
      <c r="F4" s="349"/>
      <c r="G4" s="349"/>
      <c r="H4" s="349"/>
      <c r="I4" s="349"/>
      <c r="J4" s="349"/>
      <c r="K4" s="349"/>
      <c r="L4" s="348"/>
      <c r="M4" s="348"/>
      <c r="N4" s="348"/>
      <c r="O4" s="348"/>
      <c r="P4" s="348"/>
      <c r="Q4" s="348"/>
      <c r="R4" s="348"/>
      <c r="S4" s="348"/>
    </row>
    <row r="5" spans="2:19" ht="15.75" customHeight="1" thickBot="1">
      <c r="B5" s="343"/>
      <c r="C5" s="346"/>
      <c r="D5" s="346"/>
      <c r="E5" s="346"/>
      <c r="F5" s="346"/>
      <c r="G5" s="346"/>
      <c r="H5" s="346"/>
      <c r="I5" s="346"/>
      <c r="J5" s="346"/>
      <c r="K5" s="346"/>
      <c r="L5" s="346"/>
      <c r="M5" s="346"/>
      <c r="N5" s="346"/>
      <c r="O5" s="346"/>
      <c r="P5" s="346"/>
      <c r="Q5" s="346"/>
      <c r="R5" s="346"/>
      <c r="S5" s="346"/>
    </row>
    <row r="6" spans="2:19" ht="32.25" customHeight="1" thickBot="1">
      <c r="B6" s="343"/>
      <c r="D6" s="853" t="s">
        <v>467</v>
      </c>
      <c r="E6" s="739"/>
      <c r="F6" s="739"/>
      <c r="G6" s="739"/>
      <c r="H6" s="739"/>
      <c r="I6" s="739"/>
      <c r="J6" s="739"/>
      <c r="K6" s="739"/>
      <c r="L6" s="854" t="str">
        <f>$D$6</f>
        <v>Standardised Approach</v>
      </c>
      <c r="M6" s="739"/>
      <c r="N6" s="739"/>
      <c r="O6" s="739"/>
      <c r="P6" s="739"/>
      <c r="Q6" s="739"/>
      <c r="R6" s="739"/>
      <c r="S6" s="740"/>
    </row>
    <row r="7" spans="2:19" ht="32.25" customHeight="1" thickBot="1">
      <c r="B7" s="343"/>
      <c r="C7" s="347"/>
      <c r="D7" s="853" t="s">
        <v>12</v>
      </c>
      <c r="E7" s="854"/>
      <c r="F7" s="854"/>
      <c r="G7" s="855"/>
      <c r="H7" s="853" t="s">
        <v>13</v>
      </c>
      <c r="I7" s="854"/>
      <c r="J7" s="854"/>
      <c r="K7" s="855"/>
      <c r="L7" s="853" t="s">
        <v>14</v>
      </c>
      <c r="M7" s="854"/>
      <c r="N7" s="854"/>
      <c r="O7" s="855"/>
      <c r="P7" s="853" t="s">
        <v>15</v>
      </c>
      <c r="Q7" s="854"/>
      <c r="R7" s="854"/>
      <c r="S7" s="855"/>
    </row>
    <row r="8" spans="2:19" ht="51" customHeight="1">
      <c r="B8" s="350"/>
      <c r="C8" s="347"/>
      <c r="D8" s="842" t="s">
        <v>468</v>
      </c>
      <c r="E8" s="858" t="s">
        <v>469</v>
      </c>
      <c r="F8" s="860" t="s">
        <v>470</v>
      </c>
      <c r="G8" s="862" t="s">
        <v>471</v>
      </c>
      <c r="H8" s="842" t="s">
        <v>468</v>
      </c>
      <c r="I8" s="858" t="s">
        <v>469</v>
      </c>
      <c r="J8" s="860" t="s">
        <v>470</v>
      </c>
      <c r="K8" s="862" t="s">
        <v>471</v>
      </c>
      <c r="L8" s="842" t="s">
        <v>468</v>
      </c>
      <c r="M8" s="858" t="s">
        <v>469</v>
      </c>
      <c r="N8" s="860" t="s">
        <v>470</v>
      </c>
      <c r="O8" s="862" t="s">
        <v>471</v>
      </c>
      <c r="P8" s="842" t="s">
        <v>468</v>
      </c>
      <c r="Q8" s="858" t="s">
        <v>469</v>
      </c>
      <c r="R8" s="860" t="s">
        <v>470</v>
      </c>
      <c r="S8" s="862" t="s">
        <v>471</v>
      </c>
    </row>
    <row r="9" spans="2:19" ht="33" customHeight="1" thickBot="1">
      <c r="C9" s="351" t="s">
        <v>11</v>
      </c>
      <c r="D9" s="843"/>
      <c r="E9" s="859"/>
      <c r="F9" s="861"/>
      <c r="G9" s="863"/>
      <c r="H9" s="843"/>
      <c r="I9" s="859"/>
      <c r="J9" s="861"/>
      <c r="K9" s="863"/>
      <c r="L9" s="843"/>
      <c r="M9" s="859"/>
      <c r="N9" s="861"/>
      <c r="O9" s="863"/>
      <c r="P9" s="843"/>
      <c r="Q9" s="859"/>
      <c r="R9" s="861"/>
      <c r="S9" s="863"/>
    </row>
    <row r="10" spans="2:19" ht="15.75" customHeight="1">
      <c r="B10" s="850" t="s">
        <v>472</v>
      </c>
      <c r="C10" s="352" t="s">
        <v>473</v>
      </c>
      <c r="D10" s="353">
        <v>250908.605629</v>
      </c>
      <c r="E10" s="354">
        <v>299947.29363299999</v>
      </c>
      <c r="F10" s="354">
        <v>22908.904391</v>
      </c>
      <c r="G10" s="355"/>
      <c r="H10" s="356">
        <v>253283.17367300001</v>
      </c>
      <c r="I10" s="354">
        <v>303181.69573799998</v>
      </c>
      <c r="J10" s="354">
        <v>22515.146611999997</v>
      </c>
      <c r="K10" s="355"/>
      <c r="L10" s="353">
        <v>264350.04961099999</v>
      </c>
      <c r="M10" s="354">
        <v>312319.44844399998</v>
      </c>
      <c r="N10" s="354">
        <v>23095.117714</v>
      </c>
      <c r="O10" s="355"/>
      <c r="P10" s="353">
        <v>242551.71752800001</v>
      </c>
      <c r="Q10" s="354">
        <v>290895.89410199999</v>
      </c>
      <c r="R10" s="354">
        <v>22650.338908000005</v>
      </c>
      <c r="S10" s="355"/>
    </row>
    <row r="11" spans="2:19" ht="15.75" customHeight="1">
      <c r="B11" s="851"/>
      <c r="C11" s="357" t="s">
        <v>474</v>
      </c>
      <c r="D11" s="358">
        <v>1126.7251329999999</v>
      </c>
      <c r="E11" s="359">
        <v>1186.7550759999999</v>
      </c>
      <c r="F11" s="359">
        <v>330.400779</v>
      </c>
      <c r="G11" s="360"/>
      <c r="H11" s="358">
        <v>1062.5340799999999</v>
      </c>
      <c r="I11" s="359">
        <v>1157.6668400000001</v>
      </c>
      <c r="J11" s="359">
        <v>298.00545899999997</v>
      </c>
      <c r="K11" s="360"/>
      <c r="L11" s="358">
        <v>1103.164462</v>
      </c>
      <c r="M11" s="359">
        <v>1111.5153399999999</v>
      </c>
      <c r="N11" s="359">
        <v>285.66605399999997</v>
      </c>
      <c r="O11" s="360"/>
      <c r="P11" s="358">
        <v>1278.53107</v>
      </c>
      <c r="Q11" s="359">
        <v>1345.0888239999999</v>
      </c>
      <c r="R11" s="359">
        <v>317.06922100000003</v>
      </c>
      <c r="S11" s="360"/>
    </row>
    <row r="12" spans="2:19" ht="15.75" customHeight="1">
      <c r="B12" s="851"/>
      <c r="C12" s="357" t="s">
        <v>475</v>
      </c>
      <c r="D12" s="358">
        <v>1664.6722219999999</v>
      </c>
      <c r="E12" s="359">
        <v>888.09274500000004</v>
      </c>
      <c r="F12" s="359">
        <v>593.43471499999998</v>
      </c>
      <c r="G12" s="360"/>
      <c r="H12" s="358">
        <v>1674.5871119999999</v>
      </c>
      <c r="I12" s="359">
        <v>837.096451</v>
      </c>
      <c r="J12" s="359">
        <v>570.88474499999995</v>
      </c>
      <c r="K12" s="360"/>
      <c r="L12" s="358">
        <v>1653.5953</v>
      </c>
      <c r="M12" s="359">
        <v>800.46724099999994</v>
      </c>
      <c r="N12" s="359">
        <v>521.82956100000001</v>
      </c>
      <c r="O12" s="360"/>
      <c r="P12" s="358">
        <v>1543.784727</v>
      </c>
      <c r="Q12" s="359">
        <v>706.26533700000005</v>
      </c>
      <c r="R12" s="359">
        <v>430.17559899999998</v>
      </c>
      <c r="S12" s="360"/>
    </row>
    <row r="13" spans="2:19" ht="15.75" customHeight="1">
      <c r="B13" s="851"/>
      <c r="C13" s="357" t="s">
        <v>476</v>
      </c>
      <c r="D13" s="358">
        <v>2564.1887959999999</v>
      </c>
      <c r="E13" s="359">
        <v>2855.328399</v>
      </c>
      <c r="F13" s="359">
        <v>0</v>
      </c>
      <c r="G13" s="360"/>
      <c r="H13" s="358">
        <v>2462.1314670000002</v>
      </c>
      <c r="I13" s="359">
        <v>2757.9830870000001</v>
      </c>
      <c r="J13" s="359">
        <v>0</v>
      </c>
      <c r="K13" s="360"/>
      <c r="L13" s="358">
        <v>2005.655002</v>
      </c>
      <c r="M13" s="359">
        <v>2347.4216970000002</v>
      </c>
      <c r="N13" s="359">
        <v>0</v>
      </c>
      <c r="O13" s="360"/>
      <c r="P13" s="358">
        <v>1654.4473170000001</v>
      </c>
      <c r="Q13" s="359">
        <v>1962.6431219999999</v>
      </c>
      <c r="R13" s="359">
        <v>0</v>
      </c>
      <c r="S13" s="360"/>
    </row>
    <row r="14" spans="2:19" ht="15.75" customHeight="1">
      <c r="B14" s="851"/>
      <c r="C14" s="357" t="s">
        <v>477</v>
      </c>
      <c r="D14" s="358">
        <v>928.92573600000003</v>
      </c>
      <c r="E14" s="359">
        <v>928.91337799999997</v>
      </c>
      <c r="F14" s="359">
        <v>0</v>
      </c>
      <c r="G14" s="360"/>
      <c r="H14" s="358">
        <v>1210.504271</v>
      </c>
      <c r="I14" s="359">
        <v>1210.4952599999999</v>
      </c>
      <c r="J14" s="359">
        <v>0</v>
      </c>
      <c r="K14" s="360"/>
      <c r="L14" s="358">
        <v>1765.8904649999999</v>
      </c>
      <c r="M14" s="359">
        <v>1765.862895</v>
      </c>
      <c r="N14" s="359">
        <v>0</v>
      </c>
      <c r="O14" s="360"/>
      <c r="P14" s="358">
        <v>271.57808899999998</v>
      </c>
      <c r="Q14" s="359">
        <v>271.571819</v>
      </c>
      <c r="R14" s="359">
        <v>0</v>
      </c>
      <c r="S14" s="360"/>
    </row>
    <row r="15" spans="2:19" ht="15.75" customHeight="1">
      <c r="B15" s="851"/>
      <c r="C15" s="357" t="s">
        <v>478</v>
      </c>
      <c r="D15" s="358">
        <v>22424.162286999999</v>
      </c>
      <c r="E15" s="359">
        <v>17503.585109</v>
      </c>
      <c r="F15" s="359">
        <v>5497.6936880000003</v>
      </c>
      <c r="G15" s="360"/>
      <c r="H15" s="358">
        <v>22903.551576999998</v>
      </c>
      <c r="I15" s="359">
        <v>17097.676393000002</v>
      </c>
      <c r="J15" s="359">
        <v>4673.7291660000001</v>
      </c>
      <c r="K15" s="360"/>
      <c r="L15" s="358">
        <v>24332.929312</v>
      </c>
      <c r="M15" s="359">
        <v>18837.757388999999</v>
      </c>
      <c r="N15" s="359">
        <v>5048.7411160000001</v>
      </c>
      <c r="O15" s="360"/>
      <c r="P15" s="358">
        <v>25215.186051000001</v>
      </c>
      <c r="Q15" s="359">
        <v>19426.137094999998</v>
      </c>
      <c r="R15" s="359">
        <v>7042.4241950000005</v>
      </c>
      <c r="S15" s="360"/>
    </row>
    <row r="16" spans="2:19" ht="15.75" customHeight="1">
      <c r="B16" s="851"/>
      <c r="C16" s="357" t="s">
        <v>479</v>
      </c>
      <c r="D16" s="358">
        <v>50979.141070999998</v>
      </c>
      <c r="E16" s="359">
        <v>29495.708715000001</v>
      </c>
      <c r="F16" s="359">
        <v>27093.335906</v>
      </c>
      <c r="G16" s="360"/>
      <c r="H16" s="358">
        <v>52160.139154999997</v>
      </c>
      <c r="I16" s="359">
        <v>30984.010022999999</v>
      </c>
      <c r="J16" s="359">
        <v>27951.666464999998</v>
      </c>
      <c r="K16" s="360"/>
      <c r="L16" s="358">
        <v>52764.809628000003</v>
      </c>
      <c r="M16" s="359">
        <v>29907.706053000002</v>
      </c>
      <c r="N16" s="359">
        <v>27192.061538999998</v>
      </c>
      <c r="O16" s="360"/>
      <c r="P16" s="358">
        <v>49974.048497999996</v>
      </c>
      <c r="Q16" s="359">
        <v>27992.568350000001</v>
      </c>
      <c r="R16" s="359">
        <v>25477.683966000001</v>
      </c>
      <c r="S16" s="360"/>
    </row>
    <row r="17" spans="2:23" ht="15.75" customHeight="1">
      <c r="B17" s="851"/>
      <c r="C17" s="361" t="s">
        <v>480</v>
      </c>
      <c r="D17" s="358">
        <v>11331.948428</v>
      </c>
      <c r="E17" s="359">
        <v>6788.2938780000004</v>
      </c>
      <c r="F17" s="359">
        <v>5786.1139919999996</v>
      </c>
      <c r="G17" s="360"/>
      <c r="H17" s="358">
        <v>11569.545512000001</v>
      </c>
      <c r="I17" s="359">
        <v>6843.8084799999997</v>
      </c>
      <c r="J17" s="359">
        <v>5899.9392329999991</v>
      </c>
      <c r="K17" s="360"/>
      <c r="L17" s="358">
        <v>11882.395879</v>
      </c>
      <c r="M17" s="359">
        <v>7069.1302020000003</v>
      </c>
      <c r="N17" s="359">
        <v>6075.8003239999998</v>
      </c>
      <c r="O17" s="360"/>
      <c r="P17" s="358">
        <v>11660.184789000001</v>
      </c>
      <c r="Q17" s="359">
        <v>6623.4068489999991</v>
      </c>
      <c r="R17" s="359">
        <v>5769.0770070000008</v>
      </c>
      <c r="S17" s="360"/>
    </row>
    <row r="18" spans="2:23" ht="15.75" customHeight="1">
      <c r="B18" s="851"/>
      <c r="C18" s="357" t="s">
        <v>481</v>
      </c>
      <c r="D18" s="358">
        <v>26107.790357999998</v>
      </c>
      <c r="E18" s="359">
        <v>14587.192633000001</v>
      </c>
      <c r="F18" s="359">
        <v>9804.5897129999994</v>
      </c>
      <c r="G18" s="360"/>
      <c r="H18" s="358">
        <v>25948.663111999998</v>
      </c>
      <c r="I18" s="359">
        <v>14197.403573</v>
      </c>
      <c r="J18" s="359">
        <v>9519.1557319999993</v>
      </c>
      <c r="K18" s="360"/>
      <c r="L18" s="358">
        <v>25596.247050000002</v>
      </c>
      <c r="M18" s="359">
        <v>14280.570473</v>
      </c>
      <c r="N18" s="359">
        <v>9541.1503699999976</v>
      </c>
      <c r="O18" s="360"/>
      <c r="P18" s="358">
        <v>26053.292816000001</v>
      </c>
      <c r="Q18" s="359">
        <v>14723.412351000001</v>
      </c>
      <c r="R18" s="359">
        <v>9791.6881139999987</v>
      </c>
      <c r="S18" s="360"/>
    </row>
    <row r="19" spans="2:23" ht="15.75" customHeight="1">
      <c r="B19" s="851"/>
      <c r="C19" s="361" t="s">
        <v>480</v>
      </c>
      <c r="D19" s="358">
        <v>4160.76278</v>
      </c>
      <c r="E19" s="359">
        <v>2303.3505989999999</v>
      </c>
      <c r="F19" s="359">
        <v>1345.101183</v>
      </c>
      <c r="G19" s="360"/>
      <c r="H19" s="358">
        <v>3989.8726849999998</v>
      </c>
      <c r="I19" s="359">
        <v>2146.5907889999999</v>
      </c>
      <c r="J19" s="359">
        <v>1258.8591220000001</v>
      </c>
      <c r="K19" s="360"/>
      <c r="L19" s="358">
        <v>4026.1248860000001</v>
      </c>
      <c r="M19" s="359">
        <v>2304.391275</v>
      </c>
      <c r="N19" s="359">
        <v>1352.801706</v>
      </c>
      <c r="O19" s="360"/>
      <c r="P19" s="358">
        <v>4267.3239679999997</v>
      </c>
      <c r="Q19" s="359">
        <v>2581.197349</v>
      </c>
      <c r="R19" s="359">
        <v>1516.6882250000001</v>
      </c>
      <c r="S19" s="360"/>
    </row>
    <row r="20" spans="2:23" ht="15.75" customHeight="1">
      <c r="B20" s="851"/>
      <c r="C20" s="357" t="s">
        <v>482</v>
      </c>
      <c r="D20" s="358">
        <v>6939.1728519999997</v>
      </c>
      <c r="E20" s="359">
        <v>6408.7680950000013</v>
      </c>
      <c r="F20" s="359">
        <v>2366.635385</v>
      </c>
      <c r="G20" s="360"/>
      <c r="H20" s="358">
        <v>7048.1438699999999</v>
      </c>
      <c r="I20" s="359">
        <v>6558.5962680000002</v>
      </c>
      <c r="J20" s="359">
        <v>2410.5416100000002</v>
      </c>
      <c r="K20" s="360"/>
      <c r="L20" s="358">
        <v>7043.8557780000001</v>
      </c>
      <c r="M20" s="359">
        <v>6549.0796259999997</v>
      </c>
      <c r="N20" s="359">
        <v>2405.9488459999998</v>
      </c>
      <c r="O20" s="360"/>
      <c r="P20" s="358">
        <v>7491.1061440000003</v>
      </c>
      <c r="Q20" s="359">
        <v>7006.6359670000011</v>
      </c>
      <c r="R20" s="359">
        <v>2573.7907810000002</v>
      </c>
      <c r="S20" s="360"/>
    </row>
    <row r="21" spans="2:23" ht="15.75" customHeight="1">
      <c r="B21" s="851"/>
      <c r="C21" s="361" t="s">
        <v>480</v>
      </c>
      <c r="D21" s="358">
        <v>1305.2589310000001</v>
      </c>
      <c r="E21" s="359">
        <v>1252.3954879999999</v>
      </c>
      <c r="F21" s="359">
        <v>463.02881000000002</v>
      </c>
      <c r="G21" s="360"/>
      <c r="H21" s="358">
        <v>1185.1165040000001</v>
      </c>
      <c r="I21" s="359">
        <v>1137.829735</v>
      </c>
      <c r="J21" s="359">
        <v>421.17728899999997</v>
      </c>
      <c r="K21" s="360"/>
      <c r="L21" s="358">
        <v>1167.5817770000001</v>
      </c>
      <c r="M21" s="359">
        <v>1121.242221</v>
      </c>
      <c r="N21" s="359">
        <v>416.07611600000001</v>
      </c>
      <c r="O21" s="360"/>
      <c r="P21" s="358">
        <v>1570.7972729999999</v>
      </c>
      <c r="Q21" s="359">
        <v>1513.3791020000001</v>
      </c>
      <c r="R21" s="359">
        <v>576.45232599999997</v>
      </c>
      <c r="S21" s="360"/>
    </row>
    <row r="22" spans="2:23" ht="15.75" customHeight="1">
      <c r="B22" s="851"/>
      <c r="C22" s="357" t="s">
        <v>483</v>
      </c>
      <c r="D22" s="358">
        <v>3827.8776680000001</v>
      </c>
      <c r="E22" s="359">
        <v>1285.1049410000001</v>
      </c>
      <c r="F22" s="359">
        <v>1444.3917100000001</v>
      </c>
      <c r="G22" s="362">
        <v>2430.999859</v>
      </c>
      <c r="H22" s="358">
        <v>2854.4949999999999</v>
      </c>
      <c r="I22" s="359">
        <v>976.72846000000004</v>
      </c>
      <c r="J22" s="359">
        <v>1135.493915</v>
      </c>
      <c r="K22" s="362">
        <v>1563.7746159999999</v>
      </c>
      <c r="L22" s="358">
        <v>2807.113801</v>
      </c>
      <c r="M22" s="359">
        <v>909.908995</v>
      </c>
      <c r="N22" s="359">
        <v>1069.4431199999999</v>
      </c>
      <c r="O22" s="362">
        <v>1590.843824</v>
      </c>
      <c r="P22" s="358">
        <v>2962.5793610000001</v>
      </c>
      <c r="Q22" s="359">
        <v>1008.7510569999999</v>
      </c>
      <c r="R22" s="359">
        <v>1174.472462</v>
      </c>
      <c r="S22" s="362">
        <v>1572.2759189999999</v>
      </c>
    </row>
    <row r="23" spans="2:23" ht="15.75" customHeight="1">
      <c r="B23" s="851"/>
      <c r="C23" s="357" t="s">
        <v>484</v>
      </c>
      <c r="D23" s="358">
        <v>568.64102500000001</v>
      </c>
      <c r="E23" s="359">
        <v>497.279741</v>
      </c>
      <c r="F23" s="359">
        <v>742.92343400000004</v>
      </c>
      <c r="G23" s="360"/>
      <c r="H23" s="358">
        <v>515.68331599999999</v>
      </c>
      <c r="I23" s="359">
        <v>428.49493200000001</v>
      </c>
      <c r="J23" s="359">
        <v>639.94479000000001</v>
      </c>
      <c r="K23" s="360"/>
      <c r="L23" s="358">
        <v>429.78124200000002</v>
      </c>
      <c r="M23" s="359">
        <v>357.31126699999999</v>
      </c>
      <c r="N23" s="359">
        <v>533.69803200000001</v>
      </c>
      <c r="O23" s="360"/>
      <c r="P23" s="358">
        <v>387.38261899999998</v>
      </c>
      <c r="Q23" s="359">
        <v>322.67447800000002</v>
      </c>
      <c r="R23" s="359">
        <v>481.991984</v>
      </c>
      <c r="S23" s="360"/>
    </row>
    <row r="24" spans="2:23" ht="15.75" customHeight="1">
      <c r="B24" s="851"/>
      <c r="C24" s="357" t="s">
        <v>485</v>
      </c>
      <c r="D24" s="358">
        <v>1826.2792850000001</v>
      </c>
      <c r="E24" s="359">
        <v>1825.010405</v>
      </c>
      <c r="F24" s="359">
        <v>214.033928</v>
      </c>
      <c r="G24" s="360"/>
      <c r="H24" s="358">
        <v>1879.783263</v>
      </c>
      <c r="I24" s="359">
        <v>1879.3085229999999</v>
      </c>
      <c r="J24" s="359">
        <v>210.86210800000001</v>
      </c>
      <c r="K24" s="360"/>
      <c r="L24" s="358">
        <v>1896.890155</v>
      </c>
      <c r="M24" s="359">
        <v>1896.281158</v>
      </c>
      <c r="N24" s="359">
        <v>211.315437</v>
      </c>
      <c r="O24" s="360"/>
      <c r="P24" s="358">
        <v>1840.3240430000001</v>
      </c>
      <c r="Q24" s="359">
        <v>1839.374906</v>
      </c>
      <c r="R24" s="359">
        <v>205.41682399999999</v>
      </c>
      <c r="S24" s="360"/>
    </row>
    <row r="25" spans="2:23" ht="13.8">
      <c r="B25" s="851"/>
      <c r="C25" s="357" t="s">
        <v>486</v>
      </c>
      <c r="D25" s="358">
        <v>9.9999999999999995E-7</v>
      </c>
      <c r="E25" s="359">
        <v>9.9999999999999995E-7</v>
      </c>
      <c r="F25" s="359">
        <v>0</v>
      </c>
      <c r="G25" s="360"/>
      <c r="H25" s="358">
        <v>9.9999999999999995E-7</v>
      </c>
      <c r="I25" s="359">
        <v>9.9999999999999995E-7</v>
      </c>
      <c r="J25" s="359">
        <v>0</v>
      </c>
      <c r="K25" s="360"/>
      <c r="L25" s="358">
        <v>9.9999999999999995E-7</v>
      </c>
      <c r="M25" s="359">
        <v>9.9999999999999995E-7</v>
      </c>
      <c r="N25" s="359">
        <v>0</v>
      </c>
      <c r="O25" s="360"/>
      <c r="P25" s="358">
        <v>9.9999999999999995E-7</v>
      </c>
      <c r="Q25" s="359">
        <v>9.9999999999999995E-7</v>
      </c>
      <c r="R25" s="359">
        <v>0</v>
      </c>
      <c r="S25" s="360"/>
    </row>
    <row r="26" spans="2:23" ht="15.75" customHeight="1">
      <c r="B26" s="851"/>
      <c r="C26" s="357" t="s">
        <v>487</v>
      </c>
      <c r="D26" s="358">
        <v>3882.9023550000002</v>
      </c>
      <c r="E26" s="359">
        <v>3278.638907</v>
      </c>
      <c r="F26" s="359">
        <v>4984.925607000001</v>
      </c>
      <c r="G26" s="360"/>
      <c r="H26" s="358">
        <v>4101.7992889999996</v>
      </c>
      <c r="I26" s="359">
        <v>3671.905698</v>
      </c>
      <c r="J26" s="359">
        <v>4428.5164340000001</v>
      </c>
      <c r="K26" s="360"/>
      <c r="L26" s="358">
        <v>4305.9528579999997</v>
      </c>
      <c r="M26" s="359">
        <v>3784.5393020000001</v>
      </c>
      <c r="N26" s="359">
        <v>4571.9683349999996</v>
      </c>
      <c r="O26" s="360"/>
      <c r="P26" s="358">
        <v>4649.9471569999987</v>
      </c>
      <c r="Q26" s="359">
        <v>4082.4829709999999</v>
      </c>
      <c r="R26" s="359">
        <v>4672.4425190000011</v>
      </c>
      <c r="S26" s="360"/>
    </row>
    <row r="27" spans="2:23" ht="15.75" customHeight="1">
      <c r="B27" s="851"/>
      <c r="C27" s="357" t="s">
        <v>488</v>
      </c>
      <c r="D27" s="358">
        <v>1589.75936</v>
      </c>
      <c r="E27" s="359">
        <v>1589.75936</v>
      </c>
      <c r="F27" s="359">
        <v>1983.718161</v>
      </c>
      <c r="G27" s="360"/>
      <c r="H27" s="358">
        <v>1540.7816350000001</v>
      </c>
      <c r="I27" s="359">
        <v>1540.7816350000001</v>
      </c>
      <c r="J27" s="359">
        <v>2131.0032919999999</v>
      </c>
      <c r="K27" s="360"/>
      <c r="L27" s="358">
        <v>781.78995099999997</v>
      </c>
      <c r="M27" s="359">
        <v>781.78995099999997</v>
      </c>
      <c r="N27" s="359">
        <v>1349.1607819999999</v>
      </c>
      <c r="O27" s="360"/>
      <c r="P27" s="358">
        <v>802.84812999999997</v>
      </c>
      <c r="Q27" s="359">
        <v>802.84812899999997</v>
      </c>
      <c r="R27" s="359">
        <v>1401.258051</v>
      </c>
      <c r="S27" s="360"/>
    </row>
    <row r="28" spans="2:23" ht="15.75" hidden="1" customHeight="1">
      <c r="B28" s="851"/>
      <c r="C28" s="363"/>
      <c r="D28" s="364"/>
      <c r="E28" s="365"/>
      <c r="F28" s="365"/>
      <c r="G28" s="366"/>
      <c r="H28" s="364"/>
      <c r="I28" s="365"/>
      <c r="J28" s="365"/>
      <c r="K28" s="366"/>
      <c r="L28" s="364"/>
      <c r="M28" s="365"/>
      <c r="N28" s="365"/>
      <c r="O28" s="366"/>
      <c r="P28" s="364"/>
      <c r="Q28" s="365"/>
      <c r="R28" s="365"/>
      <c r="S28" s="366"/>
    </row>
    <row r="29" spans="2:23" ht="15.75" customHeight="1">
      <c r="B29" s="851"/>
      <c r="C29" s="367" t="s">
        <v>489</v>
      </c>
      <c r="D29" s="368">
        <v>18576.149245000001</v>
      </c>
      <c r="E29" s="369">
        <v>18454.671116000005</v>
      </c>
      <c r="F29" s="369">
        <v>12142.516347000001</v>
      </c>
      <c r="G29" s="370"/>
      <c r="H29" s="368">
        <v>18799.074067999994</v>
      </c>
      <c r="I29" s="369">
        <v>18684.307805</v>
      </c>
      <c r="J29" s="369">
        <v>12647.898278000002</v>
      </c>
      <c r="K29" s="370"/>
      <c r="L29" s="368">
        <v>17666.818475</v>
      </c>
      <c r="M29" s="369">
        <v>17553.333003</v>
      </c>
      <c r="N29" s="369">
        <v>12447.052497000001</v>
      </c>
      <c r="O29" s="370"/>
      <c r="P29" s="368">
        <v>18549.026151999999</v>
      </c>
      <c r="Q29" s="369">
        <v>18432.566256999999</v>
      </c>
      <c r="R29" s="369">
        <v>12512.749588000001</v>
      </c>
      <c r="S29" s="370"/>
    </row>
    <row r="30" spans="2:23" ht="18" customHeight="1" thickBot="1">
      <c r="B30" s="852"/>
      <c r="C30" s="371" t="s">
        <v>490</v>
      </c>
      <c r="D30" s="372">
        <f>+D10+D11+D12+D13+D14+D15+D16+D18+D20+D23+D22+D24+D25+D26+D27+D29</f>
        <v>393914.99302300008</v>
      </c>
      <c r="E30" s="373">
        <f>+E10+E11+E12+E13+E14+E15+E16+E18+E20+E23+E22+E24+E25+E26+E27+E29</f>
        <v>400732.10225400003</v>
      </c>
      <c r="F30" s="373">
        <f>+F10+F11+F12+F13+F14+F15+F16+F18+F20+F23+F22+F24+F25+F26+F27+F29</f>
        <v>90107.503763999979</v>
      </c>
      <c r="G30" s="374">
        <v>3350.0580519999999</v>
      </c>
      <c r="H30" s="372">
        <f>+H10+H11+H12+H13+H14+H15+H16+H18+H20+H23+H22+H24+H25+H26+H27+H29</f>
        <v>397445.04488900007</v>
      </c>
      <c r="I30" s="373">
        <f>+I10+I11+I12+I13+I14+I15+I16+I18+I20+I23+I22+I24+I25+I26+I27+I29</f>
        <v>405164.15068700002</v>
      </c>
      <c r="J30" s="373">
        <f>+J10+J11+J12+J13+J14+J15+J16+J18+J20+J23+J22+J24+J25+J26+J27+J29</f>
        <v>89132.848606</v>
      </c>
      <c r="K30" s="374">
        <v>2361.9274579999997</v>
      </c>
      <c r="L30" s="372">
        <f>+L10+L11+L12+L13+L14+L15+L16+L18+L20+L23+L22+L24+L25+L26+L27+L29</f>
        <v>408504.543091</v>
      </c>
      <c r="M30" s="373">
        <f>+M10+M11+M12+M13+M14+M15+M16+M18+M20+M23+M22+M24+M25+M26+M27+M29</f>
        <v>413202.99283499998</v>
      </c>
      <c r="N30" s="373">
        <f>+N10+N11+N12+N13+N14+N15+N16+N18+N20+N23+N22+N24+N25+N26+N27+N29</f>
        <v>88273.153402999989</v>
      </c>
      <c r="O30" s="374">
        <v>2516.109946</v>
      </c>
      <c r="P30" s="372">
        <f>+P10+P11+P12+P13+P14+P15+P16+P18+P20+P23+P22+P24+P25+P26+P27+P29</f>
        <v>385225.79970300006</v>
      </c>
      <c r="Q30" s="373">
        <f>+Q10+Q11+Q12+Q13+Q14+Q15+Q16+Q18+Q20+Q23+Q22+Q24+Q25+Q26+Q27+Q29</f>
        <v>390818.914766</v>
      </c>
      <c r="R30" s="373">
        <f>+R10+R11+R12+R13+R14+R15+R16+R18+R20+R23+R22+R24+R25+R26+R27+R29</f>
        <v>88731.502212000021</v>
      </c>
      <c r="S30" s="374">
        <v>2528.8812309999998</v>
      </c>
    </row>
    <row r="31" spans="2:23" ht="17.25" customHeight="1">
      <c r="D31" s="375" t="s">
        <v>491</v>
      </c>
      <c r="E31" s="375"/>
    </row>
    <row r="32" spans="2:23" s="3" customFormat="1" ht="17.25" customHeight="1">
      <c r="D32" s="375" t="s">
        <v>492</v>
      </c>
      <c r="E32" s="375"/>
      <c r="T32" s="345"/>
      <c r="U32" s="345"/>
      <c r="V32" s="345"/>
      <c r="W32" s="345"/>
    </row>
    <row r="33" spans="2:19" ht="14.4">
      <c r="D33" s="376" t="s">
        <v>493</v>
      </c>
    </row>
    <row r="34" spans="2:19" ht="23.25" customHeight="1" thickBot="1">
      <c r="B34" s="377"/>
      <c r="D34" s="378" t="s">
        <v>494</v>
      </c>
    </row>
    <row r="35" spans="2:19" ht="32.25" customHeight="1" thickBot="1">
      <c r="B35" s="343"/>
      <c r="C35" s="347"/>
      <c r="D35" s="853" t="s">
        <v>467</v>
      </c>
      <c r="E35" s="739"/>
      <c r="F35" s="739"/>
      <c r="G35" s="739"/>
      <c r="H35" s="739"/>
      <c r="I35" s="739"/>
      <c r="J35" s="739"/>
      <c r="K35" s="739"/>
      <c r="L35" s="854" t="str">
        <f>$D$6</f>
        <v>Standardised Approach</v>
      </c>
      <c r="M35" s="739"/>
      <c r="N35" s="739"/>
      <c r="O35" s="739"/>
      <c r="P35" s="739"/>
      <c r="Q35" s="739"/>
      <c r="R35" s="739"/>
      <c r="S35" s="740"/>
    </row>
    <row r="36" spans="2:19" ht="32.25" customHeight="1" thickBot="1">
      <c r="B36" s="343"/>
      <c r="C36" s="347"/>
      <c r="D36" s="853" t="s">
        <v>12</v>
      </c>
      <c r="E36" s="854"/>
      <c r="F36" s="854"/>
      <c r="G36" s="855"/>
      <c r="H36" s="853" t="s">
        <v>13</v>
      </c>
      <c r="I36" s="854"/>
      <c r="J36" s="854"/>
      <c r="K36" s="855"/>
      <c r="L36" s="853" t="s">
        <v>14</v>
      </c>
      <c r="M36" s="854"/>
      <c r="N36" s="854"/>
      <c r="O36" s="855"/>
      <c r="P36" s="853" t="s">
        <v>15</v>
      </c>
      <c r="Q36" s="854"/>
      <c r="R36" s="854"/>
      <c r="S36" s="855"/>
    </row>
    <row r="37" spans="2:19" ht="51" customHeight="1">
      <c r="B37" s="350"/>
      <c r="C37" s="347"/>
      <c r="D37" s="856" t="s">
        <v>468</v>
      </c>
      <c r="E37" s="858" t="s">
        <v>469</v>
      </c>
      <c r="F37" s="860" t="s">
        <v>470</v>
      </c>
      <c r="G37" s="848" t="s">
        <v>495</v>
      </c>
      <c r="H37" s="856" t="s">
        <v>468</v>
      </c>
      <c r="I37" s="858" t="s">
        <v>469</v>
      </c>
      <c r="J37" s="860" t="s">
        <v>470</v>
      </c>
      <c r="K37" s="848" t="s">
        <v>495</v>
      </c>
      <c r="L37" s="856" t="s">
        <v>468</v>
      </c>
      <c r="M37" s="858" t="s">
        <v>469</v>
      </c>
      <c r="N37" s="860" t="s">
        <v>470</v>
      </c>
      <c r="O37" s="848" t="s">
        <v>495</v>
      </c>
      <c r="P37" s="856" t="s">
        <v>468</v>
      </c>
      <c r="Q37" s="858" t="s">
        <v>469</v>
      </c>
      <c r="R37" s="860" t="s">
        <v>470</v>
      </c>
      <c r="S37" s="848" t="s">
        <v>495</v>
      </c>
    </row>
    <row r="38" spans="2:19" ht="33" customHeight="1" thickBot="1">
      <c r="B38" s="379">
        <v>1</v>
      </c>
      <c r="C38" s="351" t="s">
        <v>11</v>
      </c>
      <c r="D38" s="857"/>
      <c r="E38" s="859"/>
      <c r="F38" s="861"/>
      <c r="G38" s="849"/>
      <c r="H38" s="857"/>
      <c r="I38" s="859"/>
      <c r="J38" s="861"/>
      <c r="K38" s="849"/>
      <c r="L38" s="857"/>
      <c r="M38" s="859"/>
      <c r="N38" s="861"/>
      <c r="O38" s="849"/>
      <c r="P38" s="857"/>
      <c r="Q38" s="859"/>
      <c r="R38" s="861"/>
      <c r="S38" s="849"/>
    </row>
    <row r="39" spans="2:19" ht="15.75" customHeight="1">
      <c r="B39" s="850" t="s">
        <v>694</v>
      </c>
      <c r="C39" s="352" t="s">
        <v>473</v>
      </c>
      <c r="D39" s="353">
        <v>185475.027806</v>
      </c>
      <c r="E39" s="380">
        <v>235621.359108</v>
      </c>
      <c r="F39" s="380">
        <v>17089.499907000001</v>
      </c>
      <c r="G39" s="381"/>
      <c r="H39" s="353">
        <v>183164.07330600001</v>
      </c>
      <c r="I39" s="380">
        <v>234123.80468</v>
      </c>
      <c r="J39" s="380">
        <v>16181.659091</v>
      </c>
      <c r="K39" s="381"/>
      <c r="L39" s="353">
        <v>185961.87262400001</v>
      </c>
      <c r="M39" s="380">
        <v>234852.30140800003</v>
      </c>
      <c r="N39" s="380">
        <v>16489.95175</v>
      </c>
      <c r="O39" s="381"/>
      <c r="P39" s="353">
        <v>171237.93845300001</v>
      </c>
      <c r="Q39" s="380">
        <v>219721.29081100001</v>
      </c>
      <c r="R39" s="380">
        <v>16431.750937999997</v>
      </c>
      <c r="S39" s="381"/>
    </row>
    <row r="40" spans="2:19" ht="15.75" customHeight="1">
      <c r="B40" s="851"/>
      <c r="C40" s="357" t="s">
        <v>474</v>
      </c>
      <c r="D40" s="358">
        <v>240.83048199999999</v>
      </c>
      <c r="E40" s="382">
        <v>205.61365799999999</v>
      </c>
      <c r="F40" s="382">
        <v>41.122731000000002</v>
      </c>
      <c r="G40" s="383"/>
      <c r="H40" s="358">
        <v>142.90718899999999</v>
      </c>
      <c r="I40" s="382">
        <v>130.16197600000001</v>
      </c>
      <c r="J40" s="382">
        <v>26.032395000000001</v>
      </c>
      <c r="K40" s="383"/>
      <c r="L40" s="358">
        <v>200.58550299999999</v>
      </c>
      <c r="M40" s="382">
        <v>149.68099699999999</v>
      </c>
      <c r="N40" s="382">
        <v>29.936199999999999</v>
      </c>
      <c r="O40" s="383"/>
      <c r="P40" s="358">
        <v>127.38696299999999</v>
      </c>
      <c r="Q40" s="382">
        <v>120.006092</v>
      </c>
      <c r="R40" s="382">
        <v>24.001218000000001</v>
      </c>
      <c r="S40" s="383"/>
    </row>
    <row r="41" spans="2:19" ht="15.75" customHeight="1">
      <c r="B41" s="851"/>
      <c r="C41" s="357" t="s">
        <v>475</v>
      </c>
      <c r="D41" s="358">
        <v>403.60127799999998</v>
      </c>
      <c r="E41" s="382">
        <v>293.94047399999999</v>
      </c>
      <c r="F41" s="382">
        <v>276.21831500000002</v>
      </c>
      <c r="G41" s="383"/>
      <c r="H41" s="358">
        <v>224.670929</v>
      </c>
      <c r="I41" s="382">
        <v>162.830412</v>
      </c>
      <c r="J41" s="382">
        <v>139.68889300000001</v>
      </c>
      <c r="K41" s="383"/>
      <c r="L41" s="358">
        <v>183.37420299999999</v>
      </c>
      <c r="M41" s="382">
        <v>147.158422</v>
      </c>
      <c r="N41" s="382">
        <v>125.94541599999999</v>
      </c>
      <c r="O41" s="383"/>
      <c r="P41" s="358">
        <v>118.814527</v>
      </c>
      <c r="Q41" s="382">
        <v>101.94007999999999</v>
      </c>
      <c r="R41" s="382">
        <v>76.662481999999997</v>
      </c>
      <c r="S41" s="383"/>
    </row>
    <row r="42" spans="2:19" ht="15.75" customHeight="1">
      <c r="B42" s="851"/>
      <c r="C42" s="357" t="s">
        <v>476</v>
      </c>
      <c r="D42" s="358">
        <v>0</v>
      </c>
      <c r="E42" s="382">
        <v>0</v>
      </c>
      <c r="F42" s="382">
        <v>0</v>
      </c>
      <c r="G42" s="383"/>
      <c r="H42" s="358">
        <v>0</v>
      </c>
      <c r="I42" s="382">
        <v>0</v>
      </c>
      <c r="J42" s="382">
        <v>0</v>
      </c>
      <c r="K42" s="383"/>
      <c r="L42" s="358">
        <v>0</v>
      </c>
      <c r="M42" s="382">
        <v>0</v>
      </c>
      <c r="N42" s="382">
        <v>0</v>
      </c>
      <c r="O42" s="383"/>
      <c r="P42" s="358">
        <v>0</v>
      </c>
      <c r="Q42" s="382">
        <v>0</v>
      </c>
      <c r="R42" s="382">
        <v>0</v>
      </c>
      <c r="S42" s="383"/>
    </row>
    <row r="43" spans="2:19" ht="15.75" customHeight="1">
      <c r="B43" s="851"/>
      <c r="C43" s="357" t="s">
        <v>477</v>
      </c>
      <c r="D43" s="358">
        <v>0</v>
      </c>
      <c r="E43" s="382">
        <v>0</v>
      </c>
      <c r="F43" s="382">
        <v>0</v>
      </c>
      <c r="G43" s="383"/>
      <c r="H43" s="358">
        <v>0</v>
      </c>
      <c r="I43" s="382">
        <v>0</v>
      </c>
      <c r="J43" s="382">
        <v>0</v>
      </c>
      <c r="K43" s="383"/>
      <c r="L43" s="358">
        <v>0</v>
      </c>
      <c r="M43" s="382">
        <v>0</v>
      </c>
      <c r="N43" s="382">
        <v>0</v>
      </c>
      <c r="O43" s="383"/>
      <c r="P43" s="358">
        <v>0</v>
      </c>
      <c r="Q43" s="382">
        <v>0</v>
      </c>
      <c r="R43" s="382">
        <v>0</v>
      </c>
      <c r="S43" s="383"/>
    </row>
    <row r="44" spans="2:19" ht="15.75" customHeight="1">
      <c r="B44" s="851"/>
      <c r="C44" s="357" t="s">
        <v>478</v>
      </c>
      <c r="D44" s="358">
        <v>6181.3035300000001</v>
      </c>
      <c r="E44" s="382">
        <v>3294.3463409999999</v>
      </c>
      <c r="F44" s="382">
        <v>1866.479857</v>
      </c>
      <c r="G44" s="383"/>
      <c r="H44" s="358">
        <v>5904.366258</v>
      </c>
      <c r="I44" s="382">
        <v>3074.2645590000002</v>
      </c>
      <c r="J44" s="382">
        <v>1849.826773</v>
      </c>
      <c r="K44" s="383"/>
      <c r="L44" s="358">
        <v>6498.4329479999997</v>
      </c>
      <c r="M44" s="382">
        <v>3575.3492630000001</v>
      </c>
      <c r="N44" s="382">
        <v>1788.424861</v>
      </c>
      <c r="O44" s="383"/>
      <c r="P44" s="358">
        <v>6979.8933779999998</v>
      </c>
      <c r="Q44" s="382">
        <v>4195.4728869999999</v>
      </c>
      <c r="R44" s="382">
        <v>2191.7785979999999</v>
      </c>
      <c r="S44" s="383"/>
    </row>
    <row r="45" spans="2:19" ht="15.75" customHeight="1">
      <c r="B45" s="851"/>
      <c r="C45" s="357" t="s">
        <v>479</v>
      </c>
      <c r="D45" s="358">
        <v>25161.023009</v>
      </c>
      <c r="E45" s="382">
        <v>10534.340883000001</v>
      </c>
      <c r="F45" s="382">
        <v>9788.9177639999998</v>
      </c>
      <c r="G45" s="383"/>
      <c r="H45" s="358">
        <v>24295.685710000002</v>
      </c>
      <c r="I45" s="382">
        <v>9869.6895729999997</v>
      </c>
      <c r="J45" s="382">
        <v>9127.9767240000001</v>
      </c>
      <c r="K45" s="383"/>
      <c r="L45" s="358">
        <v>25063.228536999999</v>
      </c>
      <c r="M45" s="382">
        <v>9890.0122140000021</v>
      </c>
      <c r="N45" s="382">
        <v>9091.6523649999999</v>
      </c>
      <c r="O45" s="383"/>
      <c r="P45" s="358">
        <v>23832.707176</v>
      </c>
      <c r="Q45" s="382">
        <v>9571.1248689999993</v>
      </c>
      <c r="R45" s="382">
        <v>8690.0116959999996</v>
      </c>
      <c r="S45" s="383"/>
    </row>
    <row r="46" spans="2:19" ht="15.75" customHeight="1">
      <c r="B46" s="851"/>
      <c r="C46" s="361" t="s">
        <v>480</v>
      </c>
      <c r="D46" s="358">
        <v>6470.2047899999998</v>
      </c>
      <c r="E46" s="382">
        <v>3330.983534</v>
      </c>
      <c r="F46" s="382">
        <v>2668.1835129999999</v>
      </c>
      <c r="G46" s="383"/>
      <c r="H46" s="358">
        <v>6107.1487719999996</v>
      </c>
      <c r="I46" s="382">
        <v>2915.61616</v>
      </c>
      <c r="J46" s="382">
        <v>2330.7701360000001</v>
      </c>
      <c r="K46" s="383"/>
      <c r="L46" s="358">
        <v>6422.6675049999994</v>
      </c>
      <c r="M46" s="382">
        <v>3102.8385109999999</v>
      </c>
      <c r="N46" s="382">
        <v>2482.2001650000002</v>
      </c>
      <c r="O46" s="383"/>
      <c r="P46" s="358">
        <v>6367.0607649999993</v>
      </c>
      <c r="Q46" s="382">
        <v>2803.4452080000001</v>
      </c>
      <c r="R46" s="382">
        <v>2250.4482370000001</v>
      </c>
      <c r="S46" s="383"/>
    </row>
    <row r="47" spans="2:19" ht="15.75" customHeight="1">
      <c r="B47" s="851"/>
      <c r="C47" s="357" t="s">
        <v>481</v>
      </c>
      <c r="D47" s="358">
        <v>12562.048471</v>
      </c>
      <c r="E47" s="382">
        <v>5245.2305139999999</v>
      </c>
      <c r="F47" s="382">
        <v>3064.9299759999999</v>
      </c>
      <c r="G47" s="383"/>
      <c r="H47" s="358">
        <v>12835.936127000001</v>
      </c>
      <c r="I47" s="382">
        <v>5117.8993289999989</v>
      </c>
      <c r="J47" s="382">
        <v>2969.2632180000001</v>
      </c>
      <c r="K47" s="383"/>
      <c r="L47" s="358">
        <v>12595.999315999999</v>
      </c>
      <c r="M47" s="382">
        <v>5295.7958350000008</v>
      </c>
      <c r="N47" s="382">
        <v>3089.0156569999999</v>
      </c>
      <c r="O47" s="383"/>
      <c r="P47" s="358">
        <v>12551.232376</v>
      </c>
      <c r="Q47" s="382">
        <v>5244.6335670000008</v>
      </c>
      <c r="R47" s="382">
        <v>2981.611234</v>
      </c>
      <c r="S47" s="383"/>
    </row>
    <row r="48" spans="2:19" ht="15.75" customHeight="1">
      <c r="B48" s="851"/>
      <c r="C48" s="361" t="s">
        <v>480</v>
      </c>
      <c r="D48" s="358">
        <v>1849.364613</v>
      </c>
      <c r="E48" s="382">
        <v>656.02810599999998</v>
      </c>
      <c r="F48" s="382">
        <v>375.04059999999998</v>
      </c>
      <c r="G48" s="383"/>
      <c r="H48" s="358">
        <v>1606.1691490000001</v>
      </c>
      <c r="I48" s="382">
        <v>515.218885</v>
      </c>
      <c r="J48" s="382">
        <v>294.64722799999998</v>
      </c>
      <c r="K48" s="383"/>
      <c r="L48" s="358">
        <v>1531.4876710000001</v>
      </c>
      <c r="M48" s="382">
        <v>511.855952</v>
      </c>
      <c r="N48" s="382">
        <v>292.89985799999999</v>
      </c>
      <c r="O48" s="383"/>
      <c r="P48" s="358">
        <v>1617.0402570000001</v>
      </c>
      <c r="Q48" s="382">
        <v>714.479468</v>
      </c>
      <c r="R48" s="382">
        <v>408.60535199999998</v>
      </c>
      <c r="S48" s="383"/>
    </row>
    <row r="49" spans="2:19" ht="15.75" customHeight="1">
      <c r="B49" s="851"/>
      <c r="C49" s="357" t="s">
        <v>482</v>
      </c>
      <c r="D49" s="358">
        <v>2508.2967939999999</v>
      </c>
      <c r="E49" s="382">
        <v>2463.1301490000001</v>
      </c>
      <c r="F49" s="382">
        <v>964.30930599999999</v>
      </c>
      <c r="G49" s="383"/>
      <c r="H49" s="358">
        <v>2304.7105889999998</v>
      </c>
      <c r="I49" s="382">
        <v>2273.9994430000002</v>
      </c>
      <c r="J49" s="382">
        <v>887.55933000000005</v>
      </c>
      <c r="K49" s="383"/>
      <c r="L49" s="358">
        <v>2240.3656080000001</v>
      </c>
      <c r="M49" s="382">
        <v>2212.3991230000001</v>
      </c>
      <c r="N49" s="382">
        <v>867.81251199999997</v>
      </c>
      <c r="O49" s="383"/>
      <c r="P49" s="358">
        <v>2582.5804320000002</v>
      </c>
      <c r="Q49" s="382">
        <v>2538.4812299999999</v>
      </c>
      <c r="R49" s="382">
        <v>985.15746799999999</v>
      </c>
      <c r="S49" s="383"/>
    </row>
    <row r="50" spans="2:19" ht="15.75" customHeight="1">
      <c r="B50" s="851"/>
      <c r="C50" s="361" t="s">
        <v>480</v>
      </c>
      <c r="D50" s="358">
        <v>975.05372199999999</v>
      </c>
      <c r="E50" s="382">
        <v>947.43058099999996</v>
      </c>
      <c r="F50" s="382">
        <v>352.10396500000002</v>
      </c>
      <c r="G50" s="383"/>
      <c r="H50" s="358">
        <v>835.61467200000004</v>
      </c>
      <c r="I50" s="382">
        <v>816.97141499999998</v>
      </c>
      <c r="J50" s="382">
        <v>305.20016800000002</v>
      </c>
      <c r="K50" s="383"/>
      <c r="L50" s="358">
        <v>821.28923299999997</v>
      </c>
      <c r="M50" s="382">
        <v>803.684258</v>
      </c>
      <c r="N50" s="382">
        <v>301.87025199999999</v>
      </c>
      <c r="O50" s="383"/>
      <c r="P50" s="358">
        <v>1224.843689</v>
      </c>
      <c r="Q50" s="382">
        <v>1196.3099360000001</v>
      </c>
      <c r="R50" s="382">
        <v>460.18204700000001</v>
      </c>
      <c r="S50" s="383"/>
    </row>
    <row r="51" spans="2:19" ht="15.75" customHeight="1">
      <c r="B51" s="851"/>
      <c r="C51" s="357" t="s">
        <v>483</v>
      </c>
      <c r="D51" s="358">
        <v>2541.5075059999999</v>
      </c>
      <c r="E51" s="382">
        <v>725.86015799999996</v>
      </c>
      <c r="F51" s="382">
        <v>811.46245199999998</v>
      </c>
      <c r="G51" s="384">
        <v>1772.3072259999999</v>
      </c>
      <c r="H51" s="358">
        <v>1368.677232</v>
      </c>
      <c r="I51" s="382">
        <v>453.51714099999998</v>
      </c>
      <c r="J51" s="382">
        <v>543.94926699999996</v>
      </c>
      <c r="K51" s="384">
        <v>891.07532100000003</v>
      </c>
      <c r="L51" s="358">
        <v>1326.0389379999999</v>
      </c>
      <c r="M51" s="382">
        <v>412.29451499999999</v>
      </c>
      <c r="N51" s="382">
        <v>500.92183499999999</v>
      </c>
      <c r="O51" s="384">
        <v>893.99039900000002</v>
      </c>
      <c r="P51" s="358">
        <v>1327.8367089999999</v>
      </c>
      <c r="Q51" s="382">
        <v>450.16607199999999</v>
      </c>
      <c r="R51" s="382">
        <v>522.91646400000002</v>
      </c>
      <c r="S51" s="384">
        <v>828.74345300000004</v>
      </c>
    </row>
    <row r="52" spans="2:19" ht="15.75" customHeight="1">
      <c r="B52" s="851"/>
      <c r="C52" s="357" t="s">
        <v>484</v>
      </c>
      <c r="D52" s="358">
        <v>283.85382299999998</v>
      </c>
      <c r="E52" s="382">
        <v>233.20045500000001</v>
      </c>
      <c r="F52" s="382">
        <v>349.80068199999999</v>
      </c>
      <c r="G52" s="383"/>
      <c r="H52" s="358">
        <v>213.35906199999999</v>
      </c>
      <c r="I52" s="382">
        <v>178.83771200000001</v>
      </c>
      <c r="J52" s="382">
        <v>268.25656800000002</v>
      </c>
      <c r="K52" s="383"/>
      <c r="L52" s="358">
        <v>174.354195</v>
      </c>
      <c r="M52" s="382">
        <v>143.96167600000001</v>
      </c>
      <c r="N52" s="382">
        <v>215.94251299999999</v>
      </c>
      <c r="O52" s="383"/>
      <c r="P52" s="358">
        <v>146.26442399999999</v>
      </c>
      <c r="Q52" s="382">
        <v>121.029753</v>
      </c>
      <c r="R52" s="382">
        <v>181.54462799999999</v>
      </c>
      <c r="S52" s="383"/>
    </row>
    <row r="53" spans="2:19" ht="15.75" customHeight="1">
      <c r="B53" s="851"/>
      <c r="C53" s="357" t="s">
        <v>485</v>
      </c>
      <c r="D53" s="358">
        <v>403.32102400000002</v>
      </c>
      <c r="E53" s="382">
        <v>402.605638</v>
      </c>
      <c r="F53" s="382">
        <v>45.564503000000002</v>
      </c>
      <c r="G53" s="383"/>
      <c r="H53" s="358">
        <v>397.68972300000001</v>
      </c>
      <c r="I53" s="382">
        <v>397.46856700000001</v>
      </c>
      <c r="J53" s="382">
        <v>43.811964000000003</v>
      </c>
      <c r="K53" s="383"/>
      <c r="L53" s="358">
        <v>409.993312</v>
      </c>
      <c r="M53" s="382">
        <v>409.66027500000001</v>
      </c>
      <c r="N53" s="382">
        <v>44.891424000000001</v>
      </c>
      <c r="O53" s="383"/>
      <c r="P53" s="358">
        <v>424.85114099999998</v>
      </c>
      <c r="Q53" s="382">
        <v>424.308134</v>
      </c>
      <c r="R53" s="382">
        <v>46.300445000000003</v>
      </c>
      <c r="S53" s="383"/>
    </row>
    <row r="54" spans="2:19" ht="15.75" customHeight="1">
      <c r="B54" s="851"/>
      <c r="C54" s="357" t="s">
        <v>486</v>
      </c>
      <c r="D54" s="358">
        <v>9.9999999999999995E-7</v>
      </c>
      <c r="E54" s="382">
        <v>9.9999999999999995E-7</v>
      </c>
      <c r="F54" s="382">
        <v>0</v>
      </c>
      <c r="G54" s="383"/>
      <c r="H54" s="358">
        <v>9.9999999999999995E-7</v>
      </c>
      <c r="I54" s="382">
        <v>9.9999999999999995E-7</v>
      </c>
      <c r="J54" s="382">
        <v>0</v>
      </c>
      <c r="K54" s="383"/>
      <c r="L54" s="358">
        <v>9.9999999999999995E-7</v>
      </c>
      <c r="M54" s="382">
        <v>9.9999999999999995E-7</v>
      </c>
      <c r="N54" s="382">
        <v>0</v>
      </c>
      <c r="O54" s="383"/>
      <c r="P54" s="358">
        <v>9.9999999999999995E-7</v>
      </c>
      <c r="Q54" s="382">
        <v>9.9999999999999995E-7</v>
      </c>
      <c r="R54" s="382">
        <v>0</v>
      </c>
      <c r="S54" s="383"/>
    </row>
    <row r="55" spans="2:19" ht="15.75" customHeight="1">
      <c r="B55" s="851"/>
      <c r="C55" s="357" t="s">
        <v>487</v>
      </c>
      <c r="D55" s="358">
        <v>1775.9438680000001</v>
      </c>
      <c r="E55" s="382">
        <v>1464.5126580000001</v>
      </c>
      <c r="F55" s="382">
        <v>1834.8611780000001</v>
      </c>
      <c r="G55" s="383"/>
      <c r="H55" s="358">
        <v>1518.4248909999999</v>
      </c>
      <c r="I55" s="382">
        <v>1366.0869849999999</v>
      </c>
      <c r="J55" s="382">
        <v>1753.7601810000001</v>
      </c>
      <c r="K55" s="383"/>
      <c r="L55" s="358">
        <v>1491.5856719999999</v>
      </c>
      <c r="M55" s="382">
        <v>1263.021708</v>
      </c>
      <c r="N55" s="382">
        <v>1947.9587859999999</v>
      </c>
      <c r="O55" s="383"/>
      <c r="P55" s="358">
        <v>1724.5232140000001</v>
      </c>
      <c r="Q55" s="382">
        <v>1477.7482070000001</v>
      </c>
      <c r="R55" s="382">
        <v>2033.0354870000001</v>
      </c>
      <c r="S55" s="383"/>
    </row>
    <row r="56" spans="2:19" ht="15.75" customHeight="1">
      <c r="B56" s="851"/>
      <c r="C56" s="357" t="s">
        <v>488</v>
      </c>
      <c r="D56" s="358">
        <v>1286.5580440000001</v>
      </c>
      <c r="E56" s="382">
        <v>1286.558043</v>
      </c>
      <c r="F56" s="382">
        <v>1295.0615439999999</v>
      </c>
      <c r="G56" s="383"/>
      <c r="H56" s="358">
        <v>1215.216678</v>
      </c>
      <c r="I56" s="382">
        <v>1215.216678</v>
      </c>
      <c r="J56" s="382">
        <v>1373.5175549999999</v>
      </c>
      <c r="K56" s="383"/>
      <c r="L56" s="358">
        <v>474.14721600000001</v>
      </c>
      <c r="M56" s="382">
        <v>474.14721600000001</v>
      </c>
      <c r="N56" s="382">
        <v>632.23225200000002</v>
      </c>
      <c r="O56" s="383"/>
      <c r="P56" s="358">
        <v>475.75524100000001</v>
      </c>
      <c r="Q56" s="382">
        <v>475.75524000000001</v>
      </c>
      <c r="R56" s="382">
        <v>634.514005</v>
      </c>
      <c r="S56" s="383"/>
    </row>
    <row r="57" spans="2:19" ht="15.75" hidden="1" customHeight="1">
      <c r="B57" s="851"/>
      <c r="C57" s="363"/>
      <c r="D57" s="364"/>
      <c r="E57" s="385"/>
      <c r="F57" s="385"/>
      <c r="G57" s="386"/>
      <c r="H57" s="364"/>
      <c r="I57" s="385"/>
      <c r="J57" s="385"/>
      <c r="K57" s="386"/>
      <c r="L57" s="364"/>
      <c r="M57" s="385"/>
      <c r="N57" s="385"/>
      <c r="O57" s="386"/>
      <c r="P57" s="364"/>
      <c r="Q57" s="385"/>
      <c r="R57" s="385"/>
      <c r="S57" s="386"/>
    </row>
    <row r="58" spans="2:19" ht="15.75" customHeight="1" thickBot="1">
      <c r="B58" s="851"/>
      <c r="C58" s="357" t="s">
        <v>489</v>
      </c>
      <c r="D58" s="358">
        <v>15955.698967</v>
      </c>
      <c r="E58" s="382">
        <v>15956.393527</v>
      </c>
      <c r="F58" s="382">
        <v>10680.256359000001</v>
      </c>
      <c r="G58" s="383"/>
      <c r="H58" s="358">
        <v>15981.607672</v>
      </c>
      <c r="I58" s="382">
        <v>15981.409169999999</v>
      </c>
      <c r="J58" s="382">
        <v>10986.871513</v>
      </c>
      <c r="K58" s="383"/>
      <c r="L58" s="358">
        <v>14850.602777999999</v>
      </c>
      <c r="M58" s="382">
        <v>14850.606284</v>
      </c>
      <c r="N58" s="382">
        <v>10896.238775</v>
      </c>
      <c r="O58" s="383"/>
      <c r="P58" s="358">
        <v>15422.309398000001</v>
      </c>
      <c r="Q58" s="382">
        <v>15422.304489999999</v>
      </c>
      <c r="R58" s="382">
        <v>10901.495435999999</v>
      </c>
      <c r="S58" s="383"/>
    </row>
    <row r="59" spans="2:19" ht="18" customHeight="1" thickBot="1">
      <c r="B59" s="852"/>
      <c r="C59" s="387" t="s">
        <v>496</v>
      </c>
      <c r="D59" s="388"/>
      <c r="E59" s="389"/>
      <c r="F59" s="389"/>
      <c r="G59" s="390">
        <v>2130.1126260000001</v>
      </c>
      <c r="H59" s="388"/>
      <c r="I59" s="389"/>
      <c r="J59" s="389"/>
      <c r="K59" s="390">
        <v>1122.2969200000002</v>
      </c>
      <c r="L59" s="388"/>
      <c r="M59" s="389"/>
      <c r="N59" s="389"/>
      <c r="O59" s="390">
        <v>1135.1800840000001</v>
      </c>
      <c r="P59" s="388"/>
      <c r="Q59" s="389"/>
      <c r="R59" s="389"/>
      <c r="S59" s="390">
        <v>1062.2052930000002</v>
      </c>
    </row>
    <row r="60" spans="2:19" ht="18.75" customHeight="1">
      <c r="D60" s="375" t="s">
        <v>491</v>
      </c>
      <c r="G60" s="391"/>
      <c r="K60" s="391"/>
    </row>
    <row r="61" spans="2:19" ht="18.75" customHeight="1">
      <c r="D61" s="375" t="s">
        <v>497</v>
      </c>
    </row>
    <row r="62" spans="2:19" ht="18.75" customHeight="1" thickBot="1">
      <c r="D62" s="392" t="s">
        <v>498</v>
      </c>
    </row>
    <row r="63" spans="2:19" ht="32.25" customHeight="1" thickBot="1">
      <c r="B63" s="343"/>
      <c r="C63" s="347"/>
      <c r="D63" s="853" t="s">
        <v>467</v>
      </c>
      <c r="E63" s="739"/>
      <c r="F63" s="739"/>
      <c r="G63" s="739"/>
      <c r="H63" s="739"/>
      <c r="I63" s="739"/>
      <c r="J63" s="739"/>
      <c r="K63" s="739"/>
      <c r="L63" s="854" t="str">
        <f>$D$6</f>
        <v>Standardised Approach</v>
      </c>
      <c r="M63" s="739"/>
      <c r="N63" s="739"/>
      <c r="O63" s="739"/>
      <c r="P63" s="739"/>
      <c r="Q63" s="739"/>
      <c r="R63" s="739"/>
      <c r="S63" s="740"/>
    </row>
    <row r="64" spans="2:19" ht="32.25" customHeight="1" thickBot="1">
      <c r="B64" s="343"/>
      <c r="C64" s="347"/>
      <c r="D64" s="853" t="s">
        <v>12</v>
      </c>
      <c r="E64" s="854"/>
      <c r="F64" s="854"/>
      <c r="G64" s="855"/>
      <c r="H64" s="853" t="s">
        <v>13</v>
      </c>
      <c r="I64" s="854"/>
      <c r="J64" s="854"/>
      <c r="K64" s="855"/>
      <c r="L64" s="853" t="s">
        <v>14</v>
      </c>
      <c r="M64" s="854"/>
      <c r="N64" s="854"/>
      <c r="O64" s="855"/>
      <c r="P64" s="853" t="s">
        <v>15</v>
      </c>
      <c r="Q64" s="854"/>
      <c r="R64" s="854"/>
      <c r="S64" s="855"/>
    </row>
    <row r="65" spans="2:19" ht="51" customHeight="1">
      <c r="B65" s="350"/>
      <c r="C65" s="347"/>
      <c r="D65" s="842" t="s">
        <v>468</v>
      </c>
      <c r="E65" s="844" t="s">
        <v>469</v>
      </c>
      <c r="F65" s="846" t="s">
        <v>470</v>
      </c>
      <c r="G65" s="848" t="s">
        <v>495</v>
      </c>
      <c r="H65" s="842" t="s">
        <v>468</v>
      </c>
      <c r="I65" s="844" t="s">
        <v>469</v>
      </c>
      <c r="J65" s="846" t="s">
        <v>470</v>
      </c>
      <c r="K65" s="848" t="s">
        <v>495</v>
      </c>
      <c r="L65" s="842" t="s">
        <v>468</v>
      </c>
      <c r="M65" s="844" t="s">
        <v>469</v>
      </c>
      <c r="N65" s="846" t="s">
        <v>470</v>
      </c>
      <c r="O65" s="848" t="s">
        <v>495</v>
      </c>
      <c r="P65" s="842" t="s">
        <v>468</v>
      </c>
      <c r="Q65" s="844" t="s">
        <v>469</v>
      </c>
      <c r="R65" s="846" t="s">
        <v>470</v>
      </c>
      <c r="S65" s="848" t="s">
        <v>495</v>
      </c>
    </row>
    <row r="66" spans="2:19" ht="33" customHeight="1" thickBot="1">
      <c r="B66" s="379">
        <v>2</v>
      </c>
      <c r="C66" s="351" t="s">
        <v>11</v>
      </c>
      <c r="D66" s="843"/>
      <c r="E66" s="845"/>
      <c r="F66" s="847"/>
      <c r="G66" s="849"/>
      <c r="H66" s="843"/>
      <c r="I66" s="845"/>
      <c r="J66" s="847"/>
      <c r="K66" s="849"/>
      <c r="L66" s="843"/>
      <c r="M66" s="845"/>
      <c r="N66" s="847"/>
      <c r="O66" s="849"/>
      <c r="P66" s="843"/>
      <c r="Q66" s="845"/>
      <c r="R66" s="847"/>
      <c r="S66" s="849"/>
    </row>
    <row r="67" spans="2:19" ht="15.75" customHeight="1">
      <c r="B67" s="850" t="s">
        <v>696</v>
      </c>
      <c r="C67" s="352" t="s">
        <v>473</v>
      </c>
      <c r="D67" s="353">
        <v>7392.3964849999993</v>
      </c>
      <c r="E67" s="380">
        <v>7192.3249409999989</v>
      </c>
      <c r="F67" s="380">
        <v>0.60426000000000002</v>
      </c>
      <c r="G67" s="381"/>
      <c r="H67" s="353">
        <v>9049.4235349999999</v>
      </c>
      <c r="I67" s="380">
        <v>8849.3024569999998</v>
      </c>
      <c r="J67" s="380">
        <v>1.0307580000000001</v>
      </c>
      <c r="K67" s="381"/>
      <c r="L67" s="353">
        <v>11152.323473999999</v>
      </c>
      <c r="M67" s="380">
        <v>10952.175046000002</v>
      </c>
      <c r="N67" s="380">
        <v>1.327215</v>
      </c>
      <c r="O67" s="381"/>
      <c r="P67" s="353">
        <v>10456.540694000001</v>
      </c>
      <c r="Q67" s="380">
        <v>10256.380758000001</v>
      </c>
      <c r="R67" s="380">
        <v>0.81555</v>
      </c>
      <c r="S67" s="381"/>
    </row>
    <row r="68" spans="2:19" ht="15.75" customHeight="1">
      <c r="B68" s="851"/>
      <c r="C68" s="357" t="s">
        <v>474</v>
      </c>
      <c r="D68" s="358">
        <v>0</v>
      </c>
      <c r="E68" s="382">
        <v>0</v>
      </c>
      <c r="F68" s="382">
        <v>0</v>
      </c>
      <c r="G68" s="383"/>
      <c r="H68" s="358">
        <v>0</v>
      </c>
      <c r="I68" s="382">
        <v>0</v>
      </c>
      <c r="J68" s="382">
        <v>0</v>
      </c>
      <c r="K68" s="383"/>
      <c r="L68" s="358">
        <v>0</v>
      </c>
      <c r="M68" s="382">
        <v>0</v>
      </c>
      <c r="N68" s="382">
        <v>0</v>
      </c>
      <c r="O68" s="383"/>
      <c r="P68" s="358">
        <v>0</v>
      </c>
      <c r="Q68" s="382">
        <v>0</v>
      </c>
      <c r="R68" s="382">
        <v>0</v>
      </c>
      <c r="S68" s="383"/>
    </row>
    <row r="69" spans="2:19" ht="15.75" customHeight="1">
      <c r="B69" s="851"/>
      <c r="C69" s="357" t="s">
        <v>475</v>
      </c>
      <c r="D69" s="358">
        <v>4.3126389999999999</v>
      </c>
      <c r="E69" s="382">
        <v>4.3126379999999997</v>
      </c>
      <c r="F69" s="382">
        <v>0.86252799999999996</v>
      </c>
      <c r="G69" s="383"/>
      <c r="H69" s="358">
        <v>4.398898</v>
      </c>
      <c r="I69" s="382">
        <v>4.398898</v>
      </c>
      <c r="J69" s="382">
        <v>0.87978000000000001</v>
      </c>
      <c r="K69" s="383"/>
      <c r="L69" s="358">
        <v>4.4715800000000003</v>
      </c>
      <c r="M69" s="382">
        <v>4.4715800000000003</v>
      </c>
      <c r="N69" s="382">
        <v>0.894316</v>
      </c>
      <c r="O69" s="383"/>
      <c r="P69" s="358">
        <v>4.7686999999999999</v>
      </c>
      <c r="Q69" s="382">
        <v>4.7686999999999999</v>
      </c>
      <c r="R69" s="382">
        <v>0.95374000000000003</v>
      </c>
      <c r="S69" s="383"/>
    </row>
    <row r="70" spans="2:19" ht="15.75" customHeight="1">
      <c r="B70" s="851"/>
      <c r="C70" s="357" t="s">
        <v>476</v>
      </c>
      <c r="D70" s="358">
        <v>2.1999999999999999E-5</v>
      </c>
      <c r="E70" s="382">
        <v>2.1999999999999999E-5</v>
      </c>
      <c r="F70" s="382">
        <v>0</v>
      </c>
      <c r="G70" s="383"/>
      <c r="H70" s="358">
        <v>2.5999999999999998E-5</v>
      </c>
      <c r="I70" s="382">
        <v>2.5999999999999998E-5</v>
      </c>
      <c r="J70" s="382">
        <v>0</v>
      </c>
      <c r="K70" s="383"/>
      <c r="L70" s="358">
        <v>2.4000000000000001E-5</v>
      </c>
      <c r="M70" s="382">
        <v>2.4000000000000001E-5</v>
      </c>
      <c r="N70" s="382">
        <v>0</v>
      </c>
      <c r="O70" s="383"/>
      <c r="P70" s="358">
        <v>4.8438600000000003</v>
      </c>
      <c r="Q70" s="382">
        <v>4.8437989999999997</v>
      </c>
      <c r="R70" s="382">
        <v>0</v>
      </c>
      <c r="S70" s="383"/>
    </row>
    <row r="71" spans="2:19" ht="15.75" customHeight="1">
      <c r="B71" s="851"/>
      <c r="C71" s="357" t="s">
        <v>477</v>
      </c>
      <c r="D71" s="358">
        <v>0</v>
      </c>
      <c r="E71" s="382">
        <v>0</v>
      </c>
      <c r="F71" s="382">
        <v>0</v>
      </c>
      <c r="G71" s="383"/>
      <c r="H71" s="358">
        <v>0</v>
      </c>
      <c r="I71" s="382">
        <v>0</v>
      </c>
      <c r="J71" s="382">
        <v>0</v>
      </c>
      <c r="K71" s="383"/>
      <c r="L71" s="358">
        <v>0</v>
      </c>
      <c r="M71" s="382">
        <v>0</v>
      </c>
      <c r="N71" s="382">
        <v>0</v>
      </c>
      <c r="O71" s="383"/>
      <c r="P71" s="358">
        <v>0</v>
      </c>
      <c r="Q71" s="382">
        <v>0</v>
      </c>
      <c r="R71" s="382">
        <v>0</v>
      </c>
      <c r="S71" s="383"/>
    </row>
    <row r="72" spans="2:19" ht="15.75" customHeight="1">
      <c r="B72" s="851"/>
      <c r="C72" s="357" t="s">
        <v>478</v>
      </c>
      <c r="D72" s="358">
        <v>831.42952200000002</v>
      </c>
      <c r="E72" s="382">
        <v>463.30828700000001</v>
      </c>
      <c r="F72" s="382">
        <v>181.92805000000001</v>
      </c>
      <c r="G72" s="383"/>
      <c r="H72" s="358">
        <v>868.88529400000004</v>
      </c>
      <c r="I72" s="382">
        <v>506.98912899999999</v>
      </c>
      <c r="J72" s="382">
        <v>145.78627499999999</v>
      </c>
      <c r="K72" s="383"/>
      <c r="L72" s="358">
        <v>744.31063200000006</v>
      </c>
      <c r="M72" s="382">
        <v>423.93054799999999</v>
      </c>
      <c r="N72" s="382">
        <v>124.538207</v>
      </c>
      <c r="O72" s="383"/>
      <c r="P72" s="358">
        <v>904.78045899999995</v>
      </c>
      <c r="Q72" s="382">
        <v>591.478115</v>
      </c>
      <c r="R72" s="382">
        <v>171.51505499999999</v>
      </c>
      <c r="S72" s="383"/>
    </row>
    <row r="73" spans="2:19" ht="15.75" customHeight="1">
      <c r="B73" s="851"/>
      <c r="C73" s="357" t="s">
        <v>479</v>
      </c>
      <c r="D73" s="358">
        <v>875.30800599999998</v>
      </c>
      <c r="E73" s="382">
        <v>806.78145199999994</v>
      </c>
      <c r="F73" s="382">
        <v>561.98987699999998</v>
      </c>
      <c r="G73" s="383"/>
      <c r="H73" s="358">
        <v>1211.1033809999999</v>
      </c>
      <c r="I73" s="382">
        <v>1116.1458439999999</v>
      </c>
      <c r="J73" s="382">
        <v>724.05521199999998</v>
      </c>
      <c r="K73" s="383"/>
      <c r="L73" s="358">
        <v>1453.0487900000001</v>
      </c>
      <c r="M73" s="382">
        <v>1379.413804</v>
      </c>
      <c r="N73" s="382">
        <v>977.76477399999999</v>
      </c>
      <c r="O73" s="383"/>
      <c r="P73" s="358">
        <v>1336.331954</v>
      </c>
      <c r="Q73" s="382">
        <v>1044.7707439999999</v>
      </c>
      <c r="R73" s="382">
        <v>742.96168</v>
      </c>
      <c r="S73" s="383"/>
    </row>
    <row r="74" spans="2:19" ht="15.75" customHeight="1">
      <c r="B74" s="851"/>
      <c r="C74" s="361" t="s">
        <v>480</v>
      </c>
      <c r="D74" s="358">
        <v>7.62568</v>
      </c>
      <c r="E74" s="382">
        <v>0.90008500000000002</v>
      </c>
      <c r="F74" s="382">
        <v>0.69611699999999999</v>
      </c>
      <c r="G74" s="383"/>
      <c r="H74" s="358">
        <v>1.6362719999999999</v>
      </c>
      <c r="I74" s="382">
        <v>0.53134099999999995</v>
      </c>
      <c r="J74" s="382">
        <v>0.40482899999999999</v>
      </c>
      <c r="K74" s="383"/>
      <c r="L74" s="358">
        <v>1.550773</v>
      </c>
      <c r="M74" s="382">
        <v>0.53198800000000002</v>
      </c>
      <c r="N74" s="382">
        <v>0.40532200000000002</v>
      </c>
      <c r="O74" s="383"/>
      <c r="P74" s="358">
        <v>1.7290840000000001</v>
      </c>
      <c r="Q74" s="382">
        <v>0.63143300000000002</v>
      </c>
      <c r="R74" s="382">
        <v>0.48807400000000001</v>
      </c>
      <c r="S74" s="383"/>
    </row>
    <row r="75" spans="2:19" ht="15.75" customHeight="1">
      <c r="B75" s="851"/>
      <c r="C75" s="357" t="s">
        <v>481</v>
      </c>
      <c r="D75" s="358">
        <v>103.528142</v>
      </c>
      <c r="E75" s="382">
        <v>47.102364000000001</v>
      </c>
      <c r="F75" s="382">
        <v>35.126883999999997</v>
      </c>
      <c r="G75" s="383"/>
      <c r="H75" s="358">
        <v>85.261420000000001</v>
      </c>
      <c r="I75" s="382">
        <v>43.052709</v>
      </c>
      <c r="J75" s="382">
        <v>32.094416000000002</v>
      </c>
      <c r="K75" s="383"/>
      <c r="L75" s="358">
        <v>3.7071299999999998</v>
      </c>
      <c r="M75" s="382">
        <v>1.9720899999999999</v>
      </c>
      <c r="N75" s="382">
        <v>1.2634300000000001</v>
      </c>
      <c r="O75" s="383"/>
      <c r="P75" s="358">
        <v>30.358578999999999</v>
      </c>
      <c r="Q75" s="382">
        <v>16.013178</v>
      </c>
      <c r="R75" s="382">
        <v>11.87636</v>
      </c>
      <c r="S75" s="383"/>
    </row>
    <row r="76" spans="2:19" ht="15.75" customHeight="1">
      <c r="B76" s="851"/>
      <c r="C76" s="361" t="s">
        <v>480</v>
      </c>
      <c r="D76" s="358">
        <v>1.1627149999999999</v>
      </c>
      <c r="E76" s="382">
        <v>1.1265099999999999</v>
      </c>
      <c r="F76" s="382">
        <v>0.64499399999999996</v>
      </c>
      <c r="G76" s="383"/>
      <c r="H76" s="358">
        <v>1.1337120000000001</v>
      </c>
      <c r="I76" s="382">
        <v>1.0926359999999999</v>
      </c>
      <c r="J76" s="382">
        <v>0.62436000000000003</v>
      </c>
      <c r="K76" s="383"/>
      <c r="L76" s="358">
        <v>0.83421800000000002</v>
      </c>
      <c r="M76" s="382">
        <v>0.78227500000000005</v>
      </c>
      <c r="N76" s="382">
        <v>0.45912700000000001</v>
      </c>
      <c r="O76" s="383"/>
      <c r="P76" s="358">
        <v>0.88019599999999998</v>
      </c>
      <c r="Q76" s="382">
        <v>0.81557500000000005</v>
      </c>
      <c r="R76" s="382">
        <v>0.47815800000000003</v>
      </c>
      <c r="S76" s="383"/>
    </row>
    <row r="77" spans="2:19" ht="15.75" customHeight="1">
      <c r="B77" s="851"/>
      <c r="C77" s="357" t="s">
        <v>482</v>
      </c>
      <c r="D77" s="358">
        <v>8.4561279999999996</v>
      </c>
      <c r="E77" s="382">
        <v>2.5787580000000001</v>
      </c>
      <c r="F77" s="382">
        <v>0.90256499999999995</v>
      </c>
      <c r="G77" s="383"/>
      <c r="H77" s="358">
        <v>12.383307</v>
      </c>
      <c r="I77" s="382">
        <v>5.2104030000000003</v>
      </c>
      <c r="J77" s="382">
        <v>1.8236410000000001</v>
      </c>
      <c r="K77" s="383"/>
      <c r="L77" s="358">
        <v>9.9692000000000003E-2</v>
      </c>
      <c r="M77" s="382">
        <v>9.8929000000000003E-2</v>
      </c>
      <c r="N77" s="382">
        <v>3.4625000000000003E-2</v>
      </c>
      <c r="O77" s="383"/>
      <c r="P77" s="358">
        <v>12.52516</v>
      </c>
      <c r="Q77" s="382">
        <v>6.1041569999999998</v>
      </c>
      <c r="R77" s="382">
        <v>2.1364540000000001</v>
      </c>
      <c r="S77" s="383"/>
    </row>
    <row r="78" spans="2:19" ht="15.75" customHeight="1">
      <c r="B78" s="851"/>
      <c r="C78" s="361" t="s">
        <v>480</v>
      </c>
      <c r="D78" s="358">
        <v>0</v>
      </c>
      <c r="E78" s="382">
        <v>0</v>
      </c>
      <c r="F78" s="382">
        <v>0</v>
      </c>
      <c r="G78" s="383"/>
      <c r="H78" s="358">
        <v>0</v>
      </c>
      <c r="I78" s="382">
        <v>0</v>
      </c>
      <c r="J78" s="382">
        <v>0</v>
      </c>
      <c r="K78" s="383"/>
      <c r="L78" s="358">
        <v>0</v>
      </c>
      <c r="M78" s="382">
        <v>0</v>
      </c>
      <c r="N78" s="382">
        <v>0</v>
      </c>
      <c r="O78" s="383"/>
      <c r="P78" s="358">
        <v>0</v>
      </c>
      <c r="Q78" s="382">
        <v>0</v>
      </c>
      <c r="R78" s="382">
        <v>0</v>
      </c>
      <c r="S78" s="383"/>
    </row>
    <row r="79" spans="2:19" ht="15.75" customHeight="1">
      <c r="B79" s="851"/>
      <c r="C79" s="357" t="s">
        <v>483</v>
      </c>
      <c r="D79" s="358">
        <v>1.189E-3</v>
      </c>
      <c r="E79" s="382">
        <v>1.7799999999999999E-4</v>
      </c>
      <c r="F79" s="382">
        <v>1.7799999999999999E-4</v>
      </c>
      <c r="G79" s="384">
        <v>1.011E-3</v>
      </c>
      <c r="H79" s="358">
        <v>1.227E-3</v>
      </c>
      <c r="I79" s="382">
        <v>1.63E-4</v>
      </c>
      <c r="J79" s="382">
        <v>1.63E-4</v>
      </c>
      <c r="K79" s="384">
        <v>1.0640000000000001E-3</v>
      </c>
      <c r="L79" s="358">
        <v>1.377E-3</v>
      </c>
      <c r="M79" s="382">
        <v>1.3200000000000001E-4</v>
      </c>
      <c r="N79" s="382">
        <v>1.3200000000000001E-4</v>
      </c>
      <c r="O79" s="384">
        <v>1.245E-3</v>
      </c>
      <c r="P79" s="358">
        <v>1.7470000000000001E-3</v>
      </c>
      <c r="Q79" s="382">
        <v>2.4000000000000001E-4</v>
      </c>
      <c r="R79" s="382">
        <v>2.4000000000000001E-4</v>
      </c>
      <c r="S79" s="384">
        <v>1.5070000000000001E-3</v>
      </c>
    </row>
    <row r="80" spans="2:19" ht="15.75" customHeight="1">
      <c r="B80" s="851"/>
      <c r="C80" s="357" t="s">
        <v>484</v>
      </c>
      <c r="D80" s="358">
        <v>31.722646999999998</v>
      </c>
      <c r="E80" s="382">
        <v>31.709327999999999</v>
      </c>
      <c r="F80" s="382">
        <v>47.563993000000004</v>
      </c>
      <c r="G80" s="383"/>
      <c r="H80" s="358">
        <v>26.635000000000002</v>
      </c>
      <c r="I80" s="382">
        <v>26.635000000000002</v>
      </c>
      <c r="J80" s="382">
        <v>39.952500000000001</v>
      </c>
      <c r="K80" s="383"/>
      <c r="L80" s="358">
        <v>23.705745</v>
      </c>
      <c r="M80" s="382">
        <v>23.705745</v>
      </c>
      <c r="N80" s="382">
        <v>35.558618000000003</v>
      </c>
      <c r="O80" s="383"/>
      <c r="P80" s="358">
        <v>22.321221000000001</v>
      </c>
      <c r="Q80" s="382">
        <v>22.321221000000001</v>
      </c>
      <c r="R80" s="382">
        <v>33.481831999999997</v>
      </c>
      <c r="S80" s="383"/>
    </row>
    <row r="81" spans="2:19" ht="15.75" customHeight="1">
      <c r="B81" s="851"/>
      <c r="C81" s="357" t="s">
        <v>485</v>
      </c>
      <c r="D81" s="358">
        <v>0</v>
      </c>
      <c r="E81" s="382">
        <v>0</v>
      </c>
      <c r="F81" s="382">
        <v>0</v>
      </c>
      <c r="G81" s="383"/>
      <c r="H81" s="358">
        <v>0</v>
      </c>
      <c r="I81" s="382">
        <v>0</v>
      </c>
      <c r="J81" s="382">
        <v>0</v>
      </c>
      <c r="K81" s="383"/>
      <c r="L81" s="358">
        <v>0</v>
      </c>
      <c r="M81" s="382">
        <v>0</v>
      </c>
      <c r="N81" s="382">
        <v>0</v>
      </c>
      <c r="O81" s="383"/>
      <c r="P81" s="358">
        <v>0</v>
      </c>
      <c r="Q81" s="382">
        <v>0</v>
      </c>
      <c r="R81" s="382">
        <v>0</v>
      </c>
      <c r="S81" s="383"/>
    </row>
    <row r="82" spans="2:19" ht="15.75" customHeight="1">
      <c r="B82" s="851"/>
      <c r="C82" s="357" t="s">
        <v>486</v>
      </c>
      <c r="D82" s="358">
        <v>0</v>
      </c>
      <c r="E82" s="382">
        <v>0</v>
      </c>
      <c r="F82" s="382">
        <v>0</v>
      </c>
      <c r="G82" s="383"/>
      <c r="H82" s="358">
        <v>0</v>
      </c>
      <c r="I82" s="382">
        <v>0</v>
      </c>
      <c r="J82" s="382">
        <v>0</v>
      </c>
      <c r="K82" s="383"/>
      <c r="L82" s="358">
        <v>0</v>
      </c>
      <c r="M82" s="382">
        <v>0</v>
      </c>
      <c r="N82" s="382">
        <v>0</v>
      </c>
      <c r="O82" s="383"/>
      <c r="P82" s="358">
        <v>0</v>
      </c>
      <c r="Q82" s="382">
        <v>0</v>
      </c>
      <c r="R82" s="382">
        <v>0</v>
      </c>
      <c r="S82" s="383"/>
    </row>
    <row r="83" spans="2:19" ht="15.75" customHeight="1">
      <c r="B83" s="851"/>
      <c r="C83" s="357" t="s">
        <v>487</v>
      </c>
      <c r="D83" s="358">
        <v>186.555746</v>
      </c>
      <c r="E83" s="382">
        <v>135.53563399999999</v>
      </c>
      <c r="F83" s="382">
        <v>475.963886</v>
      </c>
      <c r="G83" s="383"/>
      <c r="H83" s="358">
        <v>172.45495700000001</v>
      </c>
      <c r="I83" s="382">
        <v>130.65977699999999</v>
      </c>
      <c r="J83" s="382">
        <v>452.94361900000001</v>
      </c>
      <c r="K83" s="383"/>
      <c r="L83" s="358">
        <v>233.669566</v>
      </c>
      <c r="M83" s="382">
        <v>203.245327</v>
      </c>
      <c r="N83" s="382">
        <v>567.08929799999999</v>
      </c>
      <c r="O83" s="383"/>
      <c r="P83" s="358">
        <v>234.32496</v>
      </c>
      <c r="Q83" s="382">
        <v>202.388328</v>
      </c>
      <c r="R83" s="382">
        <v>572.37617</v>
      </c>
      <c r="S83" s="383"/>
    </row>
    <row r="84" spans="2:19" ht="15.75" customHeight="1">
      <c r="B84" s="851"/>
      <c r="C84" s="357" t="s">
        <v>488</v>
      </c>
      <c r="D84" s="358">
        <v>0</v>
      </c>
      <c r="E84" s="382">
        <v>0</v>
      </c>
      <c r="F84" s="382">
        <v>0</v>
      </c>
      <c r="G84" s="383"/>
      <c r="H84" s="358">
        <v>0</v>
      </c>
      <c r="I84" s="382">
        <v>0</v>
      </c>
      <c r="J84" s="382">
        <v>0</v>
      </c>
      <c r="K84" s="383"/>
      <c r="L84" s="358">
        <v>0</v>
      </c>
      <c r="M84" s="382">
        <v>0</v>
      </c>
      <c r="N84" s="382">
        <v>0</v>
      </c>
      <c r="O84" s="383"/>
      <c r="P84" s="358">
        <v>0</v>
      </c>
      <c r="Q84" s="382">
        <v>0</v>
      </c>
      <c r="R84" s="382">
        <v>0</v>
      </c>
      <c r="S84" s="383"/>
    </row>
    <row r="85" spans="2:19" ht="15.75" hidden="1" customHeight="1">
      <c r="B85" s="851"/>
      <c r="C85" s="363"/>
      <c r="D85" s="364"/>
      <c r="E85" s="385"/>
      <c r="F85" s="385"/>
      <c r="G85" s="386"/>
      <c r="H85" s="364"/>
      <c r="I85" s="385"/>
      <c r="J85" s="385"/>
      <c r="K85" s="386"/>
      <c r="L85" s="364"/>
      <c r="M85" s="385"/>
      <c r="N85" s="385"/>
      <c r="O85" s="386"/>
      <c r="P85" s="364"/>
      <c r="Q85" s="385"/>
      <c r="R85" s="385"/>
      <c r="S85" s="386"/>
    </row>
    <row r="86" spans="2:19" ht="15.75" customHeight="1" thickBot="1">
      <c r="B86" s="851"/>
      <c r="C86" s="367" t="s">
        <v>489</v>
      </c>
      <c r="D86" s="358">
        <v>13.738</v>
      </c>
      <c r="E86" s="382">
        <v>13.750875000000001</v>
      </c>
      <c r="F86" s="382">
        <v>11.385</v>
      </c>
      <c r="G86" s="383"/>
      <c r="H86" s="358">
        <v>17.349101999999998</v>
      </c>
      <c r="I86" s="382">
        <v>17.360026000000001</v>
      </c>
      <c r="J86" s="382">
        <v>14.222424</v>
      </c>
      <c r="K86" s="383"/>
      <c r="L86" s="358">
        <v>16.919753</v>
      </c>
      <c r="M86" s="382">
        <v>16.919753</v>
      </c>
      <c r="N86" s="382">
        <v>10.822839999999999</v>
      </c>
      <c r="O86" s="383"/>
      <c r="P86" s="358">
        <v>86.374196999999995</v>
      </c>
      <c r="Q86" s="382">
        <v>86.374198000000007</v>
      </c>
      <c r="R86" s="382">
        <v>12.746321999999999</v>
      </c>
      <c r="S86" s="383"/>
    </row>
    <row r="87" spans="2:19" ht="18" customHeight="1" thickBot="1">
      <c r="B87" s="852"/>
      <c r="C87" s="387" t="s">
        <v>496</v>
      </c>
      <c r="D87" s="388"/>
      <c r="E87" s="389"/>
      <c r="F87" s="389"/>
      <c r="G87" s="390">
        <v>4.385275</v>
      </c>
      <c r="H87" s="388"/>
      <c r="I87" s="389"/>
      <c r="J87" s="389"/>
      <c r="K87" s="390">
        <v>4.0759490000000014</v>
      </c>
      <c r="L87" s="388"/>
      <c r="M87" s="389"/>
      <c r="N87" s="389"/>
      <c r="O87" s="390">
        <v>4.6127690000000001</v>
      </c>
      <c r="P87" s="388"/>
      <c r="Q87" s="389"/>
      <c r="R87" s="389"/>
      <c r="S87" s="390">
        <v>11.168521999999999</v>
      </c>
    </row>
    <row r="88" spans="2:19" ht="18" customHeight="1">
      <c r="B88" s="375"/>
      <c r="D88" s="375" t="s">
        <v>491</v>
      </c>
    </row>
    <row r="89" spans="2:19" ht="18" customHeight="1">
      <c r="B89" s="375"/>
      <c r="D89" s="375" t="s">
        <v>497</v>
      </c>
    </row>
    <row r="90" spans="2:19" ht="18" customHeight="1" thickBot="1">
      <c r="D90" s="392" t="s">
        <v>498</v>
      </c>
    </row>
    <row r="91" spans="2:19" ht="32.25" customHeight="1" thickBot="1">
      <c r="B91" s="343"/>
      <c r="C91" s="347"/>
      <c r="D91" s="853" t="s">
        <v>467</v>
      </c>
      <c r="E91" s="739"/>
      <c r="F91" s="739"/>
      <c r="G91" s="739"/>
      <c r="H91" s="739"/>
      <c r="I91" s="739"/>
      <c r="J91" s="739"/>
      <c r="K91" s="739"/>
      <c r="L91" s="854" t="str">
        <f>$D$6</f>
        <v>Standardised Approach</v>
      </c>
      <c r="M91" s="739"/>
      <c r="N91" s="739"/>
      <c r="O91" s="739"/>
      <c r="P91" s="739"/>
      <c r="Q91" s="739"/>
      <c r="R91" s="739"/>
      <c r="S91" s="740"/>
    </row>
    <row r="92" spans="2:19" ht="32.25" customHeight="1" thickBot="1">
      <c r="B92" s="343"/>
      <c r="C92" s="347"/>
      <c r="D92" s="853" t="s">
        <v>12</v>
      </c>
      <c r="E92" s="854"/>
      <c r="F92" s="854"/>
      <c r="G92" s="855"/>
      <c r="H92" s="853" t="s">
        <v>13</v>
      </c>
      <c r="I92" s="854"/>
      <c r="J92" s="854"/>
      <c r="K92" s="855"/>
      <c r="L92" s="853" t="s">
        <v>14</v>
      </c>
      <c r="M92" s="854"/>
      <c r="N92" s="854"/>
      <c r="O92" s="855"/>
      <c r="P92" s="853" t="s">
        <v>15</v>
      </c>
      <c r="Q92" s="854"/>
      <c r="R92" s="854"/>
      <c r="S92" s="855"/>
    </row>
    <row r="93" spans="2:19" ht="51" customHeight="1">
      <c r="B93" s="350"/>
      <c r="C93" s="347"/>
      <c r="D93" s="842" t="s">
        <v>468</v>
      </c>
      <c r="E93" s="844" t="s">
        <v>469</v>
      </c>
      <c r="F93" s="846" t="s">
        <v>470</v>
      </c>
      <c r="G93" s="848" t="s">
        <v>495</v>
      </c>
      <c r="H93" s="842" t="s">
        <v>468</v>
      </c>
      <c r="I93" s="844" t="s">
        <v>469</v>
      </c>
      <c r="J93" s="846" t="s">
        <v>470</v>
      </c>
      <c r="K93" s="848" t="s">
        <v>495</v>
      </c>
      <c r="L93" s="842" t="s">
        <v>468</v>
      </c>
      <c r="M93" s="844" t="s">
        <v>469</v>
      </c>
      <c r="N93" s="846" t="s">
        <v>470</v>
      </c>
      <c r="O93" s="848" t="s">
        <v>495</v>
      </c>
      <c r="P93" s="842" t="s">
        <v>468</v>
      </c>
      <c r="Q93" s="844" t="s">
        <v>469</v>
      </c>
      <c r="R93" s="846" t="s">
        <v>470</v>
      </c>
      <c r="S93" s="848" t="s">
        <v>495</v>
      </c>
    </row>
    <row r="94" spans="2:19" ht="33" customHeight="1" thickBot="1">
      <c r="B94" s="379">
        <v>3</v>
      </c>
      <c r="C94" s="351" t="s">
        <v>11</v>
      </c>
      <c r="D94" s="843"/>
      <c r="E94" s="845"/>
      <c r="F94" s="847"/>
      <c r="G94" s="849"/>
      <c r="H94" s="843"/>
      <c r="I94" s="845"/>
      <c r="J94" s="847"/>
      <c r="K94" s="849"/>
      <c r="L94" s="843"/>
      <c r="M94" s="845"/>
      <c r="N94" s="847"/>
      <c r="O94" s="849"/>
      <c r="P94" s="843"/>
      <c r="Q94" s="845"/>
      <c r="R94" s="847"/>
      <c r="S94" s="849"/>
    </row>
    <row r="95" spans="2:19" ht="15.75" customHeight="1">
      <c r="B95" s="850" t="s">
        <v>692</v>
      </c>
      <c r="C95" s="352" t="s">
        <v>473</v>
      </c>
      <c r="D95" s="353">
        <v>5360.6121839999996</v>
      </c>
      <c r="E95" s="380">
        <v>5664.8310339999998</v>
      </c>
      <c r="F95" s="380">
        <v>4.2114250000000002</v>
      </c>
      <c r="G95" s="381"/>
      <c r="H95" s="353">
        <v>5541.2264240000004</v>
      </c>
      <c r="I95" s="380">
        <v>5849.6771969999991</v>
      </c>
      <c r="J95" s="380">
        <v>0</v>
      </c>
      <c r="K95" s="381"/>
      <c r="L95" s="353">
        <v>8423.4378929999984</v>
      </c>
      <c r="M95" s="380">
        <v>8731.6790079999992</v>
      </c>
      <c r="N95" s="380">
        <v>0</v>
      </c>
      <c r="O95" s="381"/>
      <c r="P95" s="353">
        <v>7092.2183990000012</v>
      </c>
      <c r="Q95" s="380">
        <v>7388.9085390000009</v>
      </c>
      <c r="R95" s="380">
        <v>0</v>
      </c>
      <c r="S95" s="381"/>
    </row>
    <row r="96" spans="2:19" ht="15.75" customHeight="1">
      <c r="B96" s="851"/>
      <c r="C96" s="357" t="s">
        <v>474</v>
      </c>
      <c r="D96" s="358">
        <v>43.281505000000003</v>
      </c>
      <c r="E96" s="382">
        <v>43.263334</v>
      </c>
      <c r="F96" s="382">
        <v>8.6526669999999992</v>
      </c>
      <c r="G96" s="383"/>
      <c r="H96" s="358">
        <v>59.472701000000001</v>
      </c>
      <c r="I96" s="382">
        <v>59.454130999999997</v>
      </c>
      <c r="J96" s="382">
        <v>11.890826000000001</v>
      </c>
      <c r="K96" s="383"/>
      <c r="L96" s="358">
        <v>40.069268000000001</v>
      </c>
      <c r="M96" s="382">
        <v>40.047843</v>
      </c>
      <c r="N96" s="382">
        <v>8.0095690000000008</v>
      </c>
      <c r="O96" s="383"/>
      <c r="P96" s="358">
        <v>13.599232000000001</v>
      </c>
      <c r="Q96" s="382">
        <v>13.57978</v>
      </c>
      <c r="R96" s="382">
        <v>2.7159559999999998</v>
      </c>
      <c r="S96" s="383"/>
    </row>
    <row r="97" spans="2:19" ht="15.75" customHeight="1">
      <c r="B97" s="851"/>
      <c r="C97" s="357" t="s">
        <v>475</v>
      </c>
      <c r="D97" s="358">
        <v>305.68682799999999</v>
      </c>
      <c r="E97" s="382">
        <v>305.67223999999999</v>
      </c>
      <c r="F97" s="382">
        <v>61.134447000000002</v>
      </c>
      <c r="G97" s="383"/>
      <c r="H97" s="358">
        <v>239.260896</v>
      </c>
      <c r="I97" s="382">
        <v>239.25021699999999</v>
      </c>
      <c r="J97" s="382">
        <v>47.850043999999997</v>
      </c>
      <c r="K97" s="383"/>
      <c r="L97" s="358">
        <v>267.68279799999999</v>
      </c>
      <c r="M97" s="382">
        <v>267.65404999999998</v>
      </c>
      <c r="N97" s="382">
        <v>53.530811</v>
      </c>
      <c r="O97" s="383"/>
      <c r="P97" s="358">
        <v>176.21162799999999</v>
      </c>
      <c r="Q97" s="382">
        <v>176.19208</v>
      </c>
      <c r="R97" s="382">
        <v>35.238416000000001</v>
      </c>
      <c r="S97" s="383"/>
    </row>
    <row r="98" spans="2:19" ht="15.75" customHeight="1">
      <c r="B98" s="851"/>
      <c r="C98" s="357" t="s">
        <v>476</v>
      </c>
      <c r="D98" s="358">
        <v>0</v>
      </c>
      <c r="E98" s="382">
        <v>0</v>
      </c>
      <c r="F98" s="382">
        <v>0</v>
      </c>
      <c r="G98" s="383"/>
      <c r="H98" s="358">
        <v>0</v>
      </c>
      <c r="I98" s="382">
        <v>0</v>
      </c>
      <c r="J98" s="382">
        <v>0</v>
      </c>
      <c r="K98" s="383"/>
      <c r="L98" s="358">
        <v>0</v>
      </c>
      <c r="M98" s="382">
        <v>0</v>
      </c>
      <c r="N98" s="382">
        <v>0</v>
      </c>
      <c r="O98" s="383"/>
      <c r="P98" s="358">
        <v>0</v>
      </c>
      <c r="Q98" s="382">
        <v>0</v>
      </c>
      <c r="R98" s="382">
        <v>0</v>
      </c>
      <c r="S98" s="383"/>
    </row>
    <row r="99" spans="2:19" ht="15.75" customHeight="1">
      <c r="B99" s="851"/>
      <c r="C99" s="357" t="s">
        <v>477</v>
      </c>
      <c r="D99" s="358">
        <v>0</v>
      </c>
      <c r="E99" s="382">
        <v>0</v>
      </c>
      <c r="F99" s="382">
        <v>0</v>
      </c>
      <c r="G99" s="383"/>
      <c r="H99" s="358">
        <v>0</v>
      </c>
      <c r="I99" s="382">
        <v>0</v>
      </c>
      <c r="J99" s="382">
        <v>0</v>
      </c>
      <c r="K99" s="383"/>
      <c r="L99" s="358">
        <v>0</v>
      </c>
      <c r="M99" s="382">
        <v>0</v>
      </c>
      <c r="N99" s="382">
        <v>0</v>
      </c>
      <c r="O99" s="383"/>
      <c r="P99" s="358">
        <v>0</v>
      </c>
      <c r="Q99" s="382">
        <v>0</v>
      </c>
      <c r="R99" s="382">
        <v>0</v>
      </c>
      <c r="S99" s="383"/>
    </row>
    <row r="100" spans="2:19" ht="15.75" customHeight="1">
      <c r="B100" s="851"/>
      <c r="C100" s="357" t="s">
        <v>478</v>
      </c>
      <c r="D100" s="358">
        <v>2592.9591569999998</v>
      </c>
      <c r="E100" s="382">
        <v>2524.9867140000001</v>
      </c>
      <c r="F100" s="382">
        <v>246.38099700000001</v>
      </c>
      <c r="G100" s="383"/>
      <c r="H100" s="358">
        <v>3395.0360329999999</v>
      </c>
      <c r="I100" s="382">
        <v>3228.3335179999999</v>
      </c>
      <c r="J100" s="382">
        <v>147.18160399999999</v>
      </c>
      <c r="K100" s="383"/>
      <c r="L100" s="358">
        <v>4143.5747730000003</v>
      </c>
      <c r="M100" s="382">
        <v>4051.3802599999999</v>
      </c>
      <c r="N100" s="382">
        <v>191.20369099999999</v>
      </c>
      <c r="O100" s="383"/>
      <c r="P100" s="358">
        <v>2331.7300420000001</v>
      </c>
      <c r="Q100" s="382">
        <v>2186.5151420000002</v>
      </c>
      <c r="R100" s="382">
        <v>310.57357200000001</v>
      </c>
      <c r="S100" s="383"/>
    </row>
    <row r="101" spans="2:19" ht="15.75" customHeight="1">
      <c r="B101" s="851"/>
      <c r="C101" s="357" t="s">
        <v>479</v>
      </c>
      <c r="D101" s="358">
        <v>729.83428900000001</v>
      </c>
      <c r="E101" s="382">
        <v>793.01637600000004</v>
      </c>
      <c r="F101" s="382">
        <v>606.77423999999996</v>
      </c>
      <c r="G101" s="383"/>
      <c r="H101" s="358">
        <v>1069.2908560000001</v>
      </c>
      <c r="I101" s="382">
        <v>1139.0118010000001</v>
      </c>
      <c r="J101" s="382">
        <v>737.11712199999999</v>
      </c>
      <c r="K101" s="383"/>
      <c r="L101" s="358">
        <v>956.21776299999999</v>
      </c>
      <c r="M101" s="382">
        <v>1111.6425819999999</v>
      </c>
      <c r="N101" s="382">
        <v>585.37862299999995</v>
      </c>
      <c r="O101" s="383"/>
      <c r="P101" s="358">
        <v>840.89925600000004</v>
      </c>
      <c r="Q101" s="382">
        <v>934.57147699999996</v>
      </c>
      <c r="R101" s="382">
        <v>623.83566900000005</v>
      </c>
      <c r="S101" s="383"/>
    </row>
    <row r="102" spans="2:19" ht="15.75" customHeight="1">
      <c r="B102" s="851"/>
      <c r="C102" s="361" t="s">
        <v>480</v>
      </c>
      <c r="D102" s="358">
        <v>44.218125999999998</v>
      </c>
      <c r="E102" s="382">
        <v>24.314025000000001</v>
      </c>
      <c r="F102" s="382">
        <v>20.245190000000001</v>
      </c>
      <c r="G102" s="383"/>
      <c r="H102" s="358">
        <v>44.677850999999997</v>
      </c>
      <c r="I102" s="382">
        <v>23.90231</v>
      </c>
      <c r="J102" s="382">
        <v>19.976769999999998</v>
      </c>
      <c r="K102" s="383"/>
      <c r="L102" s="358">
        <v>92.167778999999996</v>
      </c>
      <c r="M102" s="382">
        <v>73.194359000000006</v>
      </c>
      <c r="N102" s="382">
        <v>29.290922999999999</v>
      </c>
      <c r="O102" s="383"/>
      <c r="P102" s="358">
        <v>44.409784000000002</v>
      </c>
      <c r="Q102" s="382">
        <v>26.667997</v>
      </c>
      <c r="R102" s="382">
        <v>21.458670000000001</v>
      </c>
      <c r="S102" s="383"/>
    </row>
    <row r="103" spans="2:19" ht="15.75" customHeight="1">
      <c r="B103" s="851"/>
      <c r="C103" s="357" t="s">
        <v>481</v>
      </c>
      <c r="D103" s="358">
        <v>54.499744</v>
      </c>
      <c r="E103" s="382">
        <v>17.133084</v>
      </c>
      <c r="F103" s="382">
        <v>12.508907000000001</v>
      </c>
      <c r="G103" s="383"/>
      <c r="H103" s="358">
        <v>35.150478999999997</v>
      </c>
      <c r="I103" s="382">
        <v>13.687198</v>
      </c>
      <c r="J103" s="382">
        <v>10.096394</v>
      </c>
      <c r="K103" s="383"/>
      <c r="L103" s="358">
        <v>95.213853999999998</v>
      </c>
      <c r="M103" s="382">
        <v>36.157117</v>
      </c>
      <c r="N103" s="382">
        <v>26.926437</v>
      </c>
      <c r="O103" s="383"/>
      <c r="P103" s="358">
        <v>89.164339999999996</v>
      </c>
      <c r="Q103" s="382">
        <v>48.130693999999998</v>
      </c>
      <c r="R103" s="382">
        <v>35.983483999999997</v>
      </c>
      <c r="S103" s="383"/>
    </row>
    <row r="104" spans="2:19" ht="15.75" customHeight="1">
      <c r="B104" s="851"/>
      <c r="C104" s="361" t="s">
        <v>480</v>
      </c>
      <c r="D104" s="358">
        <v>3.3651849999999999</v>
      </c>
      <c r="E104" s="382">
        <v>2.4789659999999998</v>
      </c>
      <c r="F104" s="382">
        <v>1.5183169999999999</v>
      </c>
      <c r="G104" s="383"/>
      <c r="H104" s="358">
        <v>1.7457860000000001</v>
      </c>
      <c r="I104" s="382">
        <v>1.309328</v>
      </c>
      <c r="J104" s="382">
        <v>0.81299399999999999</v>
      </c>
      <c r="K104" s="383"/>
      <c r="L104" s="358">
        <v>1.6873419999999999</v>
      </c>
      <c r="M104" s="382">
        <v>0.98974399999999996</v>
      </c>
      <c r="N104" s="382">
        <v>0.62590699999999999</v>
      </c>
      <c r="O104" s="383"/>
      <c r="P104" s="358">
        <v>1.502818</v>
      </c>
      <c r="Q104" s="382">
        <v>1.108201</v>
      </c>
      <c r="R104" s="382">
        <v>0.71661600000000003</v>
      </c>
      <c r="S104" s="383"/>
    </row>
    <row r="105" spans="2:19" ht="15.75" customHeight="1">
      <c r="B105" s="851"/>
      <c r="C105" s="357" t="s">
        <v>482</v>
      </c>
      <c r="D105" s="358">
        <v>91.273077000000001</v>
      </c>
      <c r="E105" s="382">
        <v>28.562025999999999</v>
      </c>
      <c r="F105" s="382">
        <v>9.9967089999999992</v>
      </c>
      <c r="G105" s="383"/>
      <c r="H105" s="358">
        <v>128.753353</v>
      </c>
      <c r="I105" s="382">
        <v>54.746026999999998</v>
      </c>
      <c r="J105" s="382">
        <v>19.161109</v>
      </c>
      <c r="K105" s="383"/>
      <c r="L105" s="358">
        <v>137.33394200000001</v>
      </c>
      <c r="M105" s="382">
        <v>54.258695000000003</v>
      </c>
      <c r="N105" s="382">
        <v>18.990542999999999</v>
      </c>
      <c r="O105" s="383"/>
      <c r="P105" s="358">
        <v>184.600492</v>
      </c>
      <c r="Q105" s="382">
        <v>93.671774999999997</v>
      </c>
      <c r="R105" s="382">
        <v>32.785120999999997</v>
      </c>
      <c r="S105" s="383"/>
    </row>
    <row r="106" spans="2:19" ht="15.75" customHeight="1">
      <c r="B106" s="851"/>
      <c r="C106" s="361" t="s">
        <v>480</v>
      </c>
      <c r="D106" s="358">
        <v>0</v>
      </c>
      <c r="E106" s="382">
        <v>0</v>
      </c>
      <c r="F106" s="382">
        <v>0</v>
      </c>
      <c r="G106" s="383"/>
      <c r="H106" s="358">
        <v>0</v>
      </c>
      <c r="I106" s="382">
        <v>0</v>
      </c>
      <c r="J106" s="382">
        <v>0</v>
      </c>
      <c r="K106" s="383"/>
      <c r="L106" s="358">
        <v>0</v>
      </c>
      <c r="M106" s="382">
        <v>0</v>
      </c>
      <c r="N106" s="382">
        <v>0</v>
      </c>
      <c r="O106" s="383"/>
      <c r="P106" s="358">
        <v>0</v>
      </c>
      <c r="Q106" s="382">
        <v>0</v>
      </c>
      <c r="R106" s="382">
        <v>0</v>
      </c>
      <c r="S106" s="383"/>
    </row>
    <row r="107" spans="2:19" ht="15.75" customHeight="1">
      <c r="B107" s="851"/>
      <c r="C107" s="357" t="s">
        <v>483</v>
      </c>
      <c r="D107" s="358">
        <v>0.12599099999999999</v>
      </c>
      <c r="E107" s="382">
        <v>0.107764</v>
      </c>
      <c r="F107" s="382">
        <v>0.15506200000000001</v>
      </c>
      <c r="G107" s="384">
        <v>1.8225999999999999E-2</v>
      </c>
      <c r="H107" s="358">
        <v>2.8813999999999999E-2</v>
      </c>
      <c r="I107" s="382">
        <v>1.307E-2</v>
      </c>
      <c r="J107" s="382">
        <v>1.307E-2</v>
      </c>
      <c r="K107" s="384">
        <v>1.5744000000000001E-2</v>
      </c>
      <c r="L107" s="358">
        <v>2.9602E-2</v>
      </c>
      <c r="M107" s="382">
        <v>1.0187999999999999E-2</v>
      </c>
      <c r="N107" s="382">
        <v>1.0187999999999999E-2</v>
      </c>
      <c r="O107" s="384">
        <v>1.9413E-2</v>
      </c>
      <c r="P107" s="358">
        <v>4.3074000000000001E-2</v>
      </c>
      <c r="Q107" s="382">
        <v>2.0456999999999999E-2</v>
      </c>
      <c r="R107" s="382">
        <v>2.6460000000000001E-2</v>
      </c>
      <c r="S107" s="384">
        <v>2.2617000000000002E-2</v>
      </c>
    </row>
    <row r="108" spans="2:19" ht="15.75" customHeight="1">
      <c r="B108" s="851"/>
      <c r="C108" s="357" t="s">
        <v>484</v>
      </c>
      <c r="D108" s="358">
        <v>0</v>
      </c>
      <c r="E108" s="382">
        <v>0</v>
      </c>
      <c r="F108" s="382">
        <v>0</v>
      </c>
      <c r="G108" s="383"/>
      <c r="H108" s="358">
        <v>0</v>
      </c>
      <c r="I108" s="382">
        <v>0</v>
      </c>
      <c r="J108" s="382">
        <v>0</v>
      </c>
      <c r="K108" s="383"/>
      <c r="L108" s="358">
        <v>0</v>
      </c>
      <c r="M108" s="382">
        <v>0</v>
      </c>
      <c r="N108" s="382">
        <v>0</v>
      </c>
      <c r="O108" s="383"/>
      <c r="P108" s="358">
        <v>0</v>
      </c>
      <c r="Q108" s="382">
        <v>0</v>
      </c>
      <c r="R108" s="382">
        <v>0</v>
      </c>
      <c r="S108" s="383"/>
    </row>
    <row r="109" spans="2:19" ht="15.75" customHeight="1">
      <c r="B109" s="851"/>
      <c r="C109" s="357" t="s">
        <v>485</v>
      </c>
      <c r="D109" s="358">
        <v>272.688109</v>
      </c>
      <c r="E109" s="382">
        <v>272.560022</v>
      </c>
      <c r="F109" s="382">
        <v>30.582235000000001</v>
      </c>
      <c r="G109" s="383"/>
      <c r="H109" s="358">
        <v>280.19582500000001</v>
      </c>
      <c r="I109" s="382">
        <v>280.14433600000001</v>
      </c>
      <c r="J109" s="382">
        <v>31.310174</v>
      </c>
      <c r="K109" s="383"/>
      <c r="L109" s="358">
        <v>262.95465300000001</v>
      </c>
      <c r="M109" s="382">
        <v>262.89273300000002</v>
      </c>
      <c r="N109" s="382">
        <v>29.425704</v>
      </c>
      <c r="O109" s="383"/>
      <c r="P109" s="358">
        <v>223.26742899999999</v>
      </c>
      <c r="Q109" s="382">
        <v>223.13864899999999</v>
      </c>
      <c r="R109" s="382">
        <v>22.313865</v>
      </c>
      <c r="S109" s="383"/>
    </row>
    <row r="110" spans="2:19" ht="15.75" customHeight="1">
      <c r="B110" s="851"/>
      <c r="C110" s="357" t="s">
        <v>486</v>
      </c>
      <c r="D110" s="358">
        <v>0</v>
      </c>
      <c r="E110" s="382">
        <v>0</v>
      </c>
      <c r="F110" s="382">
        <v>0</v>
      </c>
      <c r="G110" s="383"/>
      <c r="H110" s="358">
        <v>0</v>
      </c>
      <c r="I110" s="382">
        <v>0</v>
      </c>
      <c r="J110" s="382">
        <v>0</v>
      </c>
      <c r="K110" s="383"/>
      <c r="L110" s="358">
        <v>0</v>
      </c>
      <c r="M110" s="382">
        <v>0</v>
      </c>
      <c r="N110" s="382">
        <v>0</v>
      </c>
      <c r="O110" s="383"/>
      <c r="P110" s="358">
        <v>0</v>
      </c>
      <c r="Q110" s="382">
        <v>0</v>
      </c>
      <c r="R110" s="382">
        <v>0</v>
      </c>
      <c r="S110" s="383"/>
    </row>
    <row r="111" spans="2:19" ht="15.75" customHeight="1">
      <c r="B111" s="851"/>
      <c r="C111" s="357" t="s">
        <v>487</v>
      </c>
      <c r="D111" s="358">
        <v>2.2918660000000002</v>
      </c>
      <c r="E111" s="382">
        <v>2.2572429999999999</v>
      </c>
      <c r="F111" s="382">
        <v>3.7825630000000001</v>
      </c>
      <c r="G111" s="383"/>
      <c r="H111" s="358">
        <v>2.265307</v>
      </c>
      <c r="I111" s="382">
        <v>2.2306840000000001</v>
      </c>
      <c r="J111" s="382">
        <v>3.6188609999999999</v>
      </c>
      <c r="K111" s="383"/>
      <c r="L111" s="358">
        <v>6.5389390000000001</v>
      </c>
      <c r="M111" s="382">
        <v>6.5043160000000002</v>
      </c>
      <c r="N111" s="382">
        <v>8.7851719999999993</v>
      </c>
      <c r="O111" s="383"/>
      <c r="P111" s="358">
        <v>6.312989</v>
      </c>
      <c r="Q111" s="382">
        <v>6.2783660000000001</v>
      </c>
      <c r="R111" s="382">
        <v>8.1254989999999996</v>
      </c>
      <c r="S111" s="383"/>
    </row>
    <row r="112" spans="2:19" ht="15.75" customHeight="1">
      <c r="B112" s="851"/>
      <c r="C112" s="357" t="s">
        <v>488</v>
      </c>
      <c r="D112" s="358">
        <v>0</v>
      </c>
      <c r="E112" s="382">
        <v>0</v>
      </c>
      <c r="F112" s="382">
        <v>0</v>
      </c>
      <c r="G112" s="383"/>
      <c r="H112" s="358">
        <v>3.4014999999999997E-2</v>
      </c>
      <c r="I112" s="382">
        <v>3.4014999999999997E-2</v>
      </c>
      <c r="J112" s="382">
        <v>3.4014999999999997E-2</v>
      </c>
      <c r="K112" s="383"/>
      <c r="L112" s="358">
        <v>0</v>
      </c>
      <c r="M112" s="382">
        <v>0</v>
      </c>
      <c r="N112" s="382">
        <v>0</v>
      </c>
      <c r="O112" s="383"/>
      <c r="P112" s="358">
        <v>0</v>
      </c>
      <c r="Q112" s="382">
        <v>0</v>
      </c>
      <c r="R112" s="382">
        <v>0</v>
      </c>
      <c r="S112" s="383"/>
    </row>
    <row r="113" spans="2:19" ht="15.75" hidden="1" customHeight="1">
      <c r="B113" s="851"/>
      <c r="C113" s="363"/>
      <c r="D113" s="364"/>
      <c r="E113" s="385"/>
      <c r="F113" s="385"/>
      <c r="G113" s="386"/>
      <c r="H113" s="364"/>
      <c r="I113" s="385"/>
      <c r="J113" s="385"/>
      <c r="K113" s="386"/>
      <c r="L113" s="364"/>
      <c r="M113" s="385"/>
      <c r="N113" s="385"/>
      <c r="O113" s="386"/>
      <c r="P113" s="364"/>
      <c r="Q113" s="385"/>
      <c r="R113" s="385"/>
      <c r="S113" s="386"/>
    </row>
    <row r="114" spans="2:19" ht="15.75" customHeight="1" thickBot="1">
      <c r="B114" s="851"/>
      <c r="C114" s="367" t="s">
        <v>489</v>
      </c>
      <c r="D114" s="358">
        <v>0</v>
      </c>
      <c r="E114" s="382">
        <v>0.474412</v>
      </c>
      <c r="F114" s="382">
        <v>9.0882000000000004E-2</v>
      </c>
      <c r="G114" s="383"/>
      <c r="H114" s="358">
        <v>7.6689999999999996E-3</v>
      </c>
      <c r="I114" s="382">
        <v>0.46522000000000002</v>
      </c>
      <c r="J114" s="382">
        <v>9.5163999999999999E-2</v>
      </c>
      <c r="K114" s="383"/>
      <c r="L114" s="358">
        <v>7.6499999999999997E-3</v>
      </c>
      <c r="M114" s="382">
        <v>0.32644499999999999</v>
      </c>
      <c r="N114" s="382">
        <v>0.25314399999999998</v>
      </c>
      <c r="O114" s="383"/>
      <c r="P114" s="358">
        <v>7.6499999999999997E-3</v>
      </c>
      <c r="Q114" s="382">
        <v>7.6499999999999997E-3</v>
      </c>
      <c r="R114" s="382">
        <v>7.6499999999999997E-3</v>
      </c>
      <c r="S114" s="383"/>
    </row>
    <row r="115" spans="2:19" ht="18" customHeight="1" thickBot="1">
      <c r="B115" s="852"/>
      <c r="C115" s="387" t="s">
        <v>496</v>
      </c>
      <c r="D115" s="388"/>
      <c r="E115" s="389"/>
      <c r="F115" s="389"/>
      <c r="G115" s="390">
        <v>3.5851029999999997</v>
      </c>
      <c r="H115" s="388"/>
      <c r="I115" s="389"/>
      <c r="J115" s="389"/>
      <c r="K115" s="390">
        <v>2.6694810000000002</v>
      </c>
      <c r="L115" s="388"/>
      <c r="M115" s="389"/>
      <c r="N115" s="389"/>
      <c r="O115" s="390">
        <v>2.9188400000000003</v>
      </c>
      <c r="P115" s="388"/>
      <c r="Q115" s="389"/>
      <c r="R115" s="389"/>
      <c r="S115" s="390">
        <v>3.3213909999999993</v>
      </c>
    </row>
    <row r="116" spans="2:19" ht="18" customHeight="1">
      <c r="B116" s="375"/>
      <c r="D116" s="375" t="s">
        <v>491</v>
      </c>
    </row>
    <row r="117" spans="2:19" ht="18" customHeight="1">
      <c r="B117" s="375"/>
      <c r="D117" s="375" t="s">
        <v>497</v>
      </c>
    </row>
    <row r="118" spans="2:19" ht="18" customHeight="1" thickBot="1">
      <c r="D118" s="392" t="s">
        <v>498</v>
      </c>
    </row>
    <row r="119" spans="2:19" ht="32.25" customHeight="1" thickBot="1">
      <c r="B119" s="343"/>
      <c r="C119" s="347"/>
      <c r="D119" s="853" t="s">
        <v>467</v>
      </c>
      <c r="E119" s="739"/>
      <c r="F119" s="739"/>
      <c r="G119" s="739"/>
      <c r="H119" s="739"/>
      <c r="I119" s="739"/>
      <c r="J119" s="739"/>
      <c r="K119" s="739"/>
      <c r="L119" s="854" t="str">
        <f>$D$6</f>
        <v>Standardised Approach</v>
      </c>
      <c r="M119" s="739"/>
      <c r="N119" s="739"/>
      <c r="O119" s="739"/>
      <c r="P119" s="739"/>
      <c r="Q119" s="739"/>
      <c r="R119" s="739"/>
      <c r="S119" s="740"/>
    </row>
    <row r="120" spans="2:19" ht="32.25" customHeight="1" thickBot="1">
      <c r="B120" s="343"/>
      <c r="C120" s="347"/>
      <c r="D120" s="853" t="s">
        <v>12</v>
      </c>
      <c r="E120" s="854"/>
      <c r="F120" s="854"/>
      <c r="G120" s="855"/>
      <c r="H120" s="853" t="s">
        <v>13</v>
      </c>
      <c r="I120" s="854"/>
      <c r="J120" s="854"/>
      <c r="K120" s="855"/>
      <c r="L120" s="853" t="s">
        <v>14</v>
      </c>
      <c r="M120" s="854"/>
      <c r="N120" s="854"/>
      <c r="O120" s="855"/>
      <c r="P120" s="853" t="s">
        <v>15</v>
      </c>
      <c r="Q120" s="854"/>
      <c r="R120" s="854"/>
      <c r="S120" s="855"/>
    </row>
    <row r="121" spans="2:19" ht="51" customHeight="1">
      <c r="B121" s="350"/>
      <c r="C121" s="347"/>
      <c r="D121" s="842" t="s">
        <v>468</v>
      </c>
      <c r="E121" s="844" t="s">
        <v>469</v>
      </c>
      <c r="F121" s="846" t="s">
        <v>470</v>
      </c>
      <c r="G121" s="848" t="s">
        <v>495</v>
      </c>
      <c r="H121" s="842" t="s">
        <v>468</v>
      </c>
      <c r="I121" s="844" t="s">
        <v>469</v>
      </c>
      <c r="J121" s="846" t="s">
        <v>470</v>
      </c>
      <c r="K121" s="848" t="s">
        <v>495</v>
      </c>
      <c r="L121" s="842" t="s">
        <v>468</v>
      </c>
      <c r="M121" s="844" t="s">
        <v>469</v>
      </c>
      <c r="N121" s="846" t="s">
        <v>470</v>
      </c>
      <c r="O121" s="848" t="s">
        <v>495</v>
      </c>
      <c r="P121" s="842" t="s">
        <v>468</v>
      </c>
      <c r="Q121" s="844" t="s">
        <v>469</v>
      </c>
      <c r="R121" s="846" t="s">
        <v>470</v>
      </c>
      <c r="S121" s="848" t="s">
        <v>495</v>
      </c>
    </row>
    <row r="122" spans="2:19" ht="33" customHeight="1" thickBot="1">
      <c r="B122" s="379">
        <v>4</v>
      </c>
      <c r="C122" s="351" t="s">
        <v>11</v>
      </c>
      <c r="D122" s="843"/>
      <c r="E122" s="845"/>
      <c r="F122" s="847"/>
      <c r="G122" s="849"/>
      <c r="H122" s="843"/>
      <c r="I122" s="845"/>
      <c r="J122" s="847"/>
      <c r="K122" s="849"/>
      <c r="L122" s="843"/>
      <c r="M122" s="845"/>
      <c r="N122" s="847"/>
      <c r="O122" s="849"/>
      <c r="P122" s="843"/>
      <c r="Q122" s="845"/>
      <c r="R122" s="847"/>
      <c r="S122" s="849"/>
    </row>
    <row r="123" spans="2:19" ht="15.75" customHeight="1">
      <c r="B123" s="850" t="s">
        <v>699</v>
      </c>
      <c r="C123" s="352" t="s">
        <v>473</v>
      </c>
      <c r="D123" s="353">
        <v>2394.138367</v>
      </c>
      <c r="E123" s="380">
        <v>2388.1661519999998</v>
      </c>
      <c r="F123" s="380">
        <v>129.560586</v>
      </c>
      <c r="G123" s="381"/>
      <c r="H123" s="353">
        <v>3128.5845490000002</v>
      </c>
      <c r="I123" s="380">
        <v>3092.5028379999999</v>
      </c>
      <c r="J123" s="380">
        <v>138.469899</v>
      </c>
      <c r="K123" s="381"/>
      <c r="L123" s="353">
        <v>3611.9970410000001</v>
      </c>
      <c r="M123" s="380">
        <v>3575.936052</v>
      </c>
      <c r="N123" s="380">
        <v>144.43712099999999</v>
      </c>
      <c r="O123" s="381"/>
      <c r="P123" s="353">
        <v>3189.9547870000001</v>
      </c>
      <c r="Q123" s="380">
        <v>3147.817779</v>
      </c>
      <c r="R123" s="380">
        <v>150.480468</v>
      </c>
      <c r="S123" s="381"/>
    </row>
    <row r="124" spans="2:19" ht="15.75" customHeight="1">
      <c r="B124" s="851"/>
      <c r="C124" s="357" t="s">
        <v>474</v>
      </c>
      <c r="D124" s="358">
        <v>135.08144100000001</v>
      </c>
      <c r="E124" s="382">
        <v>117.462084</v>
      </c>
      <c r="F124" s="382">
        <v>23.653870999999999</v>
      </c>
      <c r="G124" s="383"/>
      <c r="H124" s="358">
        <v>134.01685499999999</v>
      </c>
      <c r="I124" s="382">
        <v>118.255808</v>
      </c>
      <c r="J124" s="382">
        <v>23.813022</v>
      </c>
      <c r="K124" s="383"/>
      <c r="L124" s="358">
        <v>139.69127399999999</v>
      </c>
      <c r="M124" s="382">
        <v>120.234801</v>
      </c>
      <c r="N124" s="382">
        <v>24.202421000000001</v>
      </c>
      <c r="O124" s="383"/>
      <c r="P124" s="358">
        <v>147.92126400000001</v>
      </c>
      <c r="Q124" s="382">
        <v>125.584104</v>
      </c>
      <c r="R124" s="382">
        <v>25.269442000000002</v>
      </c>
      <c r="S124" s="383"/>
    </row>
    <row r="125" spans="2:19" ht="15.75" customHeight="1">
      <c r="B125" s="851"/>
      <c r="C125" s="357" t="s">
        <v>475</v>
      </c>
      <c r="D125" s="358">
        <v>0.58565599999999995</v>
      </c>
      <c r="E125" s="382">
        <v>0.58187</v>
      </c>
      <c r="F125" s="382">
        <v>0.290935</v>
      </c>
      <c r="G125" s="383"/>
      <c r="H125" s="358">
        <v>0.584121</v>
      </c>
      <c r="I125" s="382">
        <v>0.57981099999999997</v>
      </c>
      <c r="J125" s="382">
        <v>0.28990500000000002</v>
      </c>
      <c r="K125" s="383"/>
      <c r="L125" s="358">
        <v>0</v>
      </c>
      <c r="M125" s="382">
        <v>0</v>
      </c>
      <c r="N125" s="382">
        <v>0</v>
      </c>
      <c r="O125" s="383"/>
      <c r="P125" s="358">
        <v>0</v>
      </c>
      <c r="Q125" s="382">
        <v>0</v>
      </c>
      <c r="R125" s="382">
        <v>0</v>
      </c>
      <c r="S125" s="383"/>
    </row>
    <row r="126" spans="2:19" ht="15.75" customHeight="1">
      <c r="B126" s="851"/>
      <c r="C126" s="357" t="s">
        <v>476</v>
      </c>
      <c r="D126" s="358">
        <v>0</v>
      </c>
      <c r="E126" s="382">
        <v>0</v>
      </c>
      <c r="F126" s="382">
        <v>0</v>
      </c>
      <c r="G126" s="383"/>
      <c r="H126" s="358">
        <v>0</v>
      </c>
      <c r="I126" s="382">
        <v>0</v>
      </c>
      <c r="J126" s="382">
        <v>0</v>
      </c>
      <c r="K126" s="383"/>
      <c r="L126" s="358">
        <v>0</v>
      </c>
      <c r="M126" s="382">
        <v>0</v>
      </c>
      <c r="N126" s="382">
        <v>0</v>
      </c>
      <c r="O126" s="383"/>
      <c r="P126" s="358">
        <v>0</v>
      </c>
      <c r="Q126" s="382">
        <v>0</v>
      </c>
      <c r="R126" s="382">
        <v>0</v>
      </c>
      <c r="S126" s="383"/>
    </row>
    <row r="127" spans="2:19" ht="15.75" customHeight="1">
      <c r="B127" s="851"/>
      <c r="C127" s="357" t="s">
        <v>477</v>
      </c>
      <c r="D127" s="358">
        <v>0</v>
      </c>
      <c r="E127" s="382">
        <v>0</v>
      </c>
      <c r="F127" s="382">
        <v>0</v>
      </c>
      <c r="G127" s="383"/>
      <c r="H127" s="358">
        <v>0</v>
      </c>
      <c r="I127" s="382">
        <v>0</v>
      </c>
      <c r="J127" s="382">
        <v>0</v>
      </c>
      <c r="K127" s="383"/>
      <c r="L127" s="358">
        <v>0</v>
      </c>
      <c r="M127" s="382">
        <v>0</v>
      </c>
      <c r="N127" s="382">
        <v>0</v>
      </c>
      <c r="O127" s="383"/>
      <c r="P127" s="358">
        <v>0</v>
      </c>
      <c r="Q127" s="382">
        <v>0</v>
      </c>
      <c r="R127" s="382">
        <v>0</v>
      </c>
      <c r="S127" s="383"/>
    </row>
    <row r="128" spans="2:19" ht="15.75" customHeight="1">
      <c r="B128" s="851"/>
      <c r="C128" s="357" t="s">
        <v>478</v>
      </c>
      <c r="D128" s="358">
        <v>19.944838000000001</v>
      </c>
      <c r="E128" s="382">
        <v>17.758237999999999</v>
      </c>
      <c r="F128" s="382">
        <v>6.0368620000000002</v>
      </c>
      <c r="G128" s="383"/>
      <c r="H128" s="358">
        <v>2.5462099999999999</v>
      </c>
      <c r="I128" s="382">
        <v>1.605121</v>
      </c>
      <c r="J128" s="382">
        <v>1.1350169999999999</v>
      </c>
      <c r="K128" s="383"/>
      <c r="L128" s="358">
        <v>1.940272</v>
      </c>
      <c r="M128" s="382">
        <v>1.0737350000000001</v>
      </c>
      <c r="N128" s="382">
        <v>0.53686800000000001</v>
      </c>
      <c r="O128" s="383"/>
      <c r="P128" s="358">
        <v>3.473249</v>
      </c>
      <c r="Q128" s="382">
        <v>1.760283</v>
      </c>
      <c r="R128" s="382">
        <v>0.88014199999999998</v>
      </c>
      <c r="S128" s="383"/>
    </row>
    <row r="129" spans="2:19" ht="15.75" customHeight="1">
      <c r="B129" s="851"/>
      <c r="C129" s="357" t="s">
        <v>479</v>
      </c>
      <c r="D129" s="358">
        <v>751.16308200000003</v>
      </c>
      <c r="E129" s="382">
        <v>534.60222399999998</v>
      </c>
      <c r="F129" s="382">
        <v>532.03805299999999</v>
      </c>
      <c r="G129" s="383"/>
      <c r="H129" s="358">
        <v>688.97687199999996</v>
      </c>
      <c r="I129" s="382">
        <v>507.95287200000001</v>
      </c>
      <c r="J129" s="382">
        <v>505.887564</v>
      </c>
      <c r="K129" s="383"/>
      <c r="L129" s="358">
        <v>708.90148799999997</v>
      </c>
      <c r="M129" s="382">
        <v>510.98128800000001</v>
      </c>
      <c r="N129" s="382">
        <v>458.18359099999998</v>
      </c>
      <c r="O129" s="383"/>
      <c r="P129" s="358">
        <v>695.82213200000001</v>
      </c>
      <c r="Q129" s="382">
        <v>499.05215399999997</v>
      </c>
      <c r="R129" s="382">
        <v>445.901656</v>
      </c>
      <c r="S129" s="383"/>
    </row>
    <row r="130" spans="2:19" ht="15.75" customHeight="1">
      <c r="B130" s="851"/>
      <c r="C130" s="361" t="s">
        <v>480</v>
      </c>
      <c r="D130" s="358">
        <v>29.508035</v>
      </c>
      <c r="E130" s="382">
        <v>29.146561999999999</v>
      </c>
      <c r="F130" s="382">
        <v>26.582393</v>
      </c>
      <c r="G130" s="383"/>
      <c r="H130" s="358">
        <v>28.264175000000002</v>
      </c>
      <c r="I130" s="382">
        <v>27.893975000000001</v>
      </c>
      <c r="J130" s="382">
        <v>25.828665000000001</v>
      </c>
      <c r="K130" s="383"/>
      <c r="L130" s="358">
        <v>273.38868000000002</v>
      </c>
      <c r="M130" s="382">
        <v>272.355389</v>
      </c>
      <c r="N130" s="382">
        <v>219.55769100000001</v>
      </c>
      <c r="O130" s="383"/>
      <c r="P130" s="358">
        <v>289.42678799999999</v>
      </c>
      <c r="Q130" s="382">
        <v>288.22774299999998</v>
      </c>
      <c r="R130" s="382">
        <v>235.077245</v>
      </c>
      <c r="S130" s="383"/>
    </row>
    <row r="131" spans="2:19" ht="15.75" customHeight="1">
      <c r="B131" s="851"/>
      <c r="C131" s="357" t="s">
        <v>481</v>
      </c>
      <c r="D131" s="358">
        <v>1849.589148</v>
      </c>
      <c r="E131" s="382">
        <v>1672.2696639999999</v>
      </c>
      <c r="F131" s="382">
        <v>1254.0960600000001</v>
      </c>
      <c r="G131" s="383"/>
      <c r="H131" s="358">
        <v>1809.9594810000001</v>
      </c>
      <c r="I131" s="382">
        <v>1633.5099009999999</v>
      </c>
      <c r="J131" s="382">
        <v>1225.0002500000001</v>
      </c>
      <c r="K131" s="383"/>
      <c r="L131" s="358">
        <v>1780.8992800000001</v>
      </c>
      <c r="M131" s="382">
        <v>1608.5084079999999</v>
      </c>
      <c r="N131" s="382">
        <v>1177.13401</v>
      </c>
      <c r="O131" s="383"/>
      <c r="P131" s="358">
        <v>1796.46291</v>
      </c>
      <c r="Q131" s="382">
        <v>1616.6879859999999</v>
      </c>
      <c r="R131" s="382">
        <v>1182.2092419999999</v>
      </c>
      <c r="S131" s="383"/>
    </row>
    <row r="132" spans="2:19" ht="15.75" customHeight="1">
      <c r="B132" s="851"/>
      <c r="C132" s="361" t="s">
        <v>480</v>
      </c>
      <c r="D132" s="358">
        <v>42.554192999999998</v>
      </c>
      <c r="E132" s="382">
        <v>41.439025000000001</v>
      </c>
      <c r="F132" s="382">
        <v>30.973023000000001</v>
      </c>
      <c r="G132" s="383"/>
      <c r="H132" s="358">
        <v>44.514620999999998</v>
      </c>
      <c r="I132" s="382">
        <v>42.977769000000002</v>
      </c>
      <c r="J132" s="382">
        <v>32.101131000000002</v>
      </c>
      <c r="K132" s="383"/>
      <c r="L132" s="358">
        <v>264.00169799999998</v>
      </c>
      <c r="M132" s="382">
        <v>252.98215099999999</v>
      </c>
      <c r="N132" s="382">
        <v>160.48930899999999</v>
      </c>
      <c r="O132" s="383"/>
      <c r="P132" s="358">
        <v>267.95234900000003</v>
      </c>
      <c r="Q132" s="382">
        <v>256.917686</v>
      </c>
      <c r="R132" s="382">
        <v>162.38150999999999</v>
      </c>
      <c r="S132" s="383"/>
    </row>
    <row r="133" spans="2:19" ht="15.75" customHeight="1">
      <c r="B133" s="851"/>
      <c r="C133" s="357" t="s">
        <v>482</v>
      </c>
      <c r="D133" s="358">
        <v>0.38271500000000003</v>
      </c>
      <c r="E133" s="382">
        <v>0.38029200000000002</v>
      </c>
      <c r="F133" s="382">
        <v>0.133102</v>
      </c>
      <c r="G133" s="383"/>
      <c r="H133" s="358">
        <v>0.316301</v>
      </c>
      <c r="I133" s="382">
        <v>0.31372</v>
      </c>
      <c r="J133" s="382">
        <v>0.109802</v>
      </c>
      <c r="K133" s="383"/>
      <c r="L133" s="358">
        <v>0.31543599999999999</v>
      </c>
      <c r="M133" s="382">
        <v>0.312838</v>
      </c>
      <c r="N133" s="382">
        <v>0.10949299999999999</v>
      </c>
      <c r="O133" s="383"/>
      <c r="P133" s="358">
        <v>0.35657499999999998</v>
      </c>
      <c r="Q133" s="382">
        <v>0.35509499999999999</v>
      </c>
      <c r="R133" s="382">
        <v>0.124283</v>
      </c>
      <c r="S133" s="383"/>
    </row>
    <row r="134" spans="2:19" ht="15.75" customHeight="1">
      <c r="B134" s="851"/>
      <c r="C134" s="361" t="s">
        <v>480</v>
      </c>
      <c r="D134" s="358">
        <v>0</v>
      </c>
      <c r="E134" s="382">
        <v>0</v>
      </c>
      <c r="F134" s="382">
        <v>0</v>
      </c>
      <c r="G134" s="383"/>
      <c r="H134" s="358">
        <v>0</v>
      </c>
      <c r="I134" s="382">
        <v>0</v>
      </c>
      <c r="J134" s="382">
        <v>0</v>
      </c>
      <c r="K134" s="383"/>
      <c r="L134" s="358">
        <v>0</v>
      </c>
      <c r="M134" s="382">
        <v>0</v>
      </c>
      <c r="N134" s="382">
        <v>0</v>
      </c>
      <c r="O134" s="383"/>
      <c r="P134" s="358">
        <v>0</v>
      </c>
      <c r="Q134" s="382">
        <v>0</v>
      </c>
      <c r="R134" s="382">
        <v>0</v>
      </c>
      <c r="S134" s="383"/>
    </row>
    <row r="135" spans="2:19" ht="15.75" customHeight="1">
      <c r="B135" s="851"/>
      <c r="C135" s="357" t="s">
        <v>483</v>
      </c>
      <c r="D135" s="358">
        <v>218.57847599999999</v>
      </c>
      <c r="E135" s="382">
        <v>86.575318999999993</v>
      </c>
      <c r="F135" s="382">
        <v>90.983451000000002</v>
      </c>
      <c r="G135" s="384">
        <v>130.57222100000001</v>
      </c>
      <c r="H135" s="358">
        <v>208.79786100000001</v>
      </c>
      <c r="I135" s="382">
        <v>58.040118</v>
      </c>
      <c r="J135" s="382">
        <v>60.177489999999999</v>
      </c>
      <c r="K135" s="384">
        <v>149.202946</v>
      </c>
      <c r="L135" s="358">
        <v>194.64759100000001</v>
      </c>
      <c r="M135" s="382">
        <v>48.476861</v>
      </c>
      <c r="N135" s="382">
        <v>51.088036000000002</v>
      </c>
      <c r="O135" s="384">
        <v>144.71966800000001</v>
      </c>
      <c r="P135" s="358">
        <v>188.66661099999999</v>
      </c>
      <c r="Q135" s="382">
        <v>41.368188000000004</v>
      </c>
      <c r="R135" s="382">
        <v>44.349662000000002</v>
      </c>
      <c r="S135" s="384">
        <v>145.02551399999999</v>
      </c>
    </row>
    <row r="136" spans="2:19" ht="15.75" customHeight="1">
      <c r="B136" s="851"/>
      <c r="C136" s="357" t="s">
        <v>484</v>
      </c>
      <c r="D136" s="358">
        <v>0</v>
      </c>
      <c r="E136" s="382">
        <v>0</v>
      </c>
      <c r="F136" s="382">
        <v>0</v>
      </c>
      <c r="G136" s="383"/>
      <c r="H136" s="358">
        <v>0</v>
      </c>
      <c r="I136" s="382">
        <v>0</v>
      </c>
      <c r="J136" s="382">
        <v>0</v>
      </c>
      <c r="K136" s="383"/>
      <c r="L136" s="358">
        <v>0</v>
      </c>
      <c r="M136" s="382">
        <v>0</v>
      </c>
      <c r="N136" s="382">
        <v>0</v>
      </c>
      <c r="O136" s="383"/>
      <c r="P136" s="358">
        <v>0</v>
      </c>
      <c r="Q136" s="382">
        <v>0</v>
      </c>
      <c r="R136" s="382">
        <v>0</v>
      </c>
      <c r="S136" s="383"/>
    </row>
    <row r="137" spans="2:19" ht="15.75" customHeight="1">
      <c r="B137" s="851"/>
      <c r="C137" s="357" t="s">
        <v>485</v>
      </c>
      <c r="D137" s="358">
        <v>58.639679999999998</v>
      </c>
      <c r="E137" s="382">
        <v>58.634219000000002</v>
      </c>
      <c r="F137" s="382">
        <v>5.8634219999999999</v>
      </c>
      <c r="G137" s="383"/>
      <c r="H137" s="358">
        <v>58.13702</v>
      </c>
      <c r="I137" s="382">
        <v>58.133721999999999</v>
      </c>
      <c r="J137" s="382">
        <v>5.8133720000000002</v>
      </c>
      <c r="K137" s="383"/>
      <c r="L137" s="358">
        <v>55.748640000000002</v>
      </c>
      <c r="M137" s="382">
        <v>55.747931999999999</v>
      </c>
      <c r="N137" s="382">
        <v>5.5747929999999997</v>
      </c>
      <c r="O137" s="383"/>
      <c r="P137" s="358">
        <v>54.168619999999997</v>
      </c>
      <c r="Q137" s="382">
        <v>54.167901000000001</v>
      </c>
      <c r="R137" s="382">
        <v>5.4167899999999998</v>
      </c>
      <c r="S137" s="383"/>
    </row>
    <row r="138" spans="2:19" ht="15.75" customHeight="1">
      <c r="B138" s="851"/>
      <c r="C138" s="357" t="s">
        <v>486</v>
      </c>
      <c r="D138" s="358">
        <v>0</v>
      </c>
      <c r="E138" s="382">
        <v>0</v>
      </c>
      <c r="F138" s="382">
        <v>0</v>
      </c>
      <c r="G138" s="383"/>
      <c r="H138" s="358">
        <v>0</v>
      </c>
      <c r="I138" s="382">
        <v>0</v>
      </c>
      <c r="J138" s="382">
        <v>0</v>
      </c>
      <c r="K138" s="383"/>
      <c r="L138" s="358">
        <v>0</v>
      </c>
      <c r="M138" s="382">
        <v>0</v>
      </c>
      <c r="N138" s="382">
        <v>0</v>
      </c>
      <c r="O138" s="383"/>
      <c r="P138" s="358">
        <v>0</v>
      </c>
      <c r="Q138" s="382">
        <v>0</v>
      </c>
      <c r="R138" s="382">
        <v>0</v>
      </c>
      <c r="S138" s="383"/>
    </row>
    <row r="139" spans="2:19" ht="15.75" customHeight="1">
      <c r="B139" s="851"/>
      <c r="C139" s="357" t="s">
        <v>487</v>
      </c>
      <c r="D139" s="358">
        <v>0</v>
      </c>
      <c r="E139" s="382">
        <v>0</v>
      </c>
      <c r="F139" s="382">
        <v>0</v>
      </c>
      <c r="G139" s="383"/>
      <c r="H139" s="358">
        <v>16.618227000000001</v>
      </c>
      <c r="I139" s="382">
        <v>16.618227000000001</v>
      </c>
      <c r="J139" s="382">
        <v>13.319822</v>
      </c>
      <c r="K139" s="383"/>
      <c r="L139" s="358">
        <v>16.552316000000001</v>
      </c>
      <c r="M139" s="382">
        <v>16.552316000000001</v>
      </c>
      <c r="N139" s="382">
        <v>9.8114690000000007</v>
      </c>
      <c r="O139" s="383"/>
      <c r="P139" s="358">
        <v>16.482875</v>
      </c>
      <c r="Q139" s="382">
        <v>16.482875</v>
      </c>
      <c r="R139" s="382">
        <v>10.171922</v>
      </c>
      <c r="S139" s="383"/>
    </row>
    <row r="140" spans="2:19" ht="15.75" customHeight="1">
      <c r="B140" s="851"/>
      <c r="C140" s="357" t="s">
        <v>488</v>
      </c>
      <c r="D140" s="358">
        <v>0</v>
      </c>
      <c r="E140" s="382">
        <v>0</v>
      </c>
      <c r="F140" s="382">
        <v>0</v>
      </c>
      <c r="G140" s="383"/>
      <c r="H140" s="358">
        <v>0</v>
      </c>
      <c r="I140" s="382">
        <v>0</v>
      </c>
      <c r="J140" s="382">
        <v>0</v>
      </c>
      <c r="K140" s="383"/>
      <c r="L140" s="358">
        <v>0</v>
      </c>
      <c r="M140" s="382">
        <v>0</v>
      </c>
      <c r="N140" s="382">
        <v>0</v>
      </c>
      <c r="O140" s="383"/>
      <c r="P140" s="358">
        <v>0</v>
      </c>
      <c r="Q140" s="382">
        <v>0</v>
      </c>
      <c r="R140" s="382">
        <v>0</v>
      </c>
      <c r="S140" s="383"/>
    </row>
    <row r="141" spans="2:19" ht="15.75" hidden="1" customHeight="1">
      <c r="B141" s="851"/>
      <c r="C141" s="363"/>
      <c r="D141" s="364"/>
      <c r="E141" s="385"/>
      <c r="F141" s="385"/>
      <c r="G141" s="386"/>
      <c r="H141" s="364"/>
      <c r="I141" s="385"/>
      <c r="J141" s="385"/>
      <c r="K141" s="386"/>
      <c r="L141" s="364"/>
      <c r="M141" s="385"/>
      <c r="N141" s="385"/>
      <c r="O141" s="386"/>
      <c r="P141" s="364"/>
      <c r="Q141" s="385"/>
      <c r="R141" s="385"/>
      <c r="S141" s="386"/>
    </row>
    <row r="142" spans="2:19" ht="15.75" customHeight="1" thickBot="1">
      <c r="B142" s="851"/>
      <c r="C142" s="367" t="s">
        <v>489</v>
      </c>
      <c r="D142" s="358">
        <v>508.212042</v>
      </c>
      <c r="E142" s="382">
        <v>400.68830100000002</v>
      </c>
      <c r="F142" s="382">
        <v>225.75470000000001</v>
      </c>
      <c r="G142" s="383"/>
      <c r="H142" s="358">
        <v>493.65672499999999</v>
      </c>
      <c r="I142" s="382">
        <v>392.07230299999998</v>
      </c>
      <c r="J142" s="382">
        <v>216.86222599999999</v>
      </c>
      <c r="K142" s="383"/>
      <c r="L142" s="358">
        <v>513.74577699999998</v>
      </c>
      <c r="M142" s="382">
        <v>413.16982000000002</v>
      </c>
      <c r="N142" s="382">
        <v>210.16596699999999</v>
      </c>
      <c r="O142" s="383"/>
      <c r="P142" s="358">
        <v>524.11949300000003</v>
      </c>
      <c r="Q142" s="382">
        <v>421.12847900000003</v>
      </c>
      <c r="R142" s="382">
        <v>213.71142900000001</v>
      </c>
      <c r="S142" s="383"/>
    </row>
    <row r="143" spans="2:19" ht="18" customHeight="1" thickBot="1">
      <c r="B143" s="852"/>
      <c r="C143" s="387" t="s">
        <v>496</v>
      </c>
      <c r="D143" s="388"/>
      <c r="E143" s="389"/>
      <c r="F143" s="389"/>
      <c r="G143" s="390">
        <v>273.86689699999999</v>
      </c>
      <c r="H143" s="388"/>
      <c r="I143" s="389"/>
      <c r="J143" s="389"/>
      <c r="K143" s="390">
        <v>285.943352</v>
      </c>
      <c r="L143" s="388"/>
      <c r="M143" s="389"/>
      <c r="N143" s="389"/>
      <c r="O143" s="390">
        <v>282.81347800000003</v>
      </c>
      <c r="P143" s="388"/>
      <c r="Q143" s="389"/>
      <c r="R143" s="389"/>
      <c r="S143" s="390">
        <v>285.71036200000003</v>
      </c>
    </row>
    <row r="144" spans="2:19" ht="18" customHeight="1">
      <c r="B144" s="375"/>
      <c r="D144" s="375" t="s">
        <v>491</v>
      </c>
    </row>
    <row r="145" spans="2:19" ht="18" customHeight="1">
      <c r="B145" s="375"/>
      <c r="D145" s="375" t="s">
        <v>497</v>
      </c>
    </row>
    <row r="146" spans="2:19" ht="18" customHeight="1" thickBot="1">
      <c r="D146" s="392" t="s">
        <v>498</v>
      </c>
    </row>
    <row r="147" spans="2:19" ht="32.25" customHeight="1" thickBot="1">
      <c r="B147" s="343"/>
      <c r="C147" s="347"/>
      <c r="D147" s="853" t="s">
        <v>467</v>
      </c>
      <c r="E147" s="739"/>
      <c r="F147" s="739"/>
      <c r="G147" s="739"/>
      <c r="H147" s="739"/>
      <c r="I147" s="739"/>
      <c r="J147" s="739"/>
      <c r="K147" s="739"/>
      <c r="L147" s="854" t="str">
        <f>$D$6</f>
        <v>Standardised Approach</v>
      </c>
      <c r="M147" s="739"/>
      <c r="N147" s="739"/>
      <c r="O147" s="739"/>
      <c r="P147" s="739"/>
      <c r="Q147" s="739"/>
      <c r="R147" s="739"/>
      <c r="S147" s="740"/>
    </row>
    <row r="148" spans="2:19" ht="32.25" customHeight="1" thickBot="1">
      <c r="B148" s="343"/>
      <c r="C148" s="347"/>
      <c r="D148" s="853" t="s">
        <v>12</v>
      </c>
      <c r="E148" s="854"/>
      <c r="F148" s="854"/>
      <c r="G148" s="855"/>
      <c r="H148" s="853" t="s">
        <v>13</v>
      </c>
      <c r="I148" s="854"/>
      <c r="J148" s="854"/>
      <c r="K148" s="855"/>
      <c r="L148" s="853" t="s">
        <v>14</v>
      </c>
      <c r="M148" s="854"/>
      <c r="N148" s="854"/>
      <c r="O148" s="855"/>
      <c r="P148" s="853" t="s">
        <v>15</v>
      </c>
      <c r="Q148" s="854"/>
      <c r="R148" s="854"/>
      <c r="S148" s="855"/>
    </row>
    <row r="149" spans="2:19" ht="51" customHeight="1">
      <c r="B149" s="350"/>
      <c r="C149" s="347"/>
      <c r="D149" s="842" t="s">
        <v>468</v>
      </c>
      <c r="E149" s="844" t="s">
        <v>469</v>
      </c>
      <c r="F149" s="846" t="s">
        <v>470</v>
      </c>
      <c r="G149" s="848" t="s">
        <v>495</v>
      </c>
      <c r="H149" s="842" t="s">
        <v>468</v>
      </c>
      <c r="I149" s="844" t="s">
        <v>469</v>
      </c>
      <c r="J149" s="846" t="s">
        <v>470</v>
      </c>
      <c r="K149" s="848" t="s">
        <v>495</v>
      </c>
      <c r="L149" s="842" t="s">
        <v>468</v>
      </c>
      <c r="M149" s="844" t="s">
        <v>469</v>
      </c>
      <c r="N149" s="846" t="s">
        <v>470</v>
      </c>
      <c r="O149" s="848" t="s">
        <v>495</v>
      </c>
      <c r="P149" s="842" t="s">
        <v>468</v>
      </c>
      <c r="Q149" s="844" t="s">
        <v>469</v>
      </c>
      <c r="R149" s="846" t="s">
        <v>470</v>
      </c>
      <c r="S149" s="848" t="s">
        <v>495</v>
      </c>
    </row>
    <row r="150" spans="2:19" ht="33" customHeight="1" thickBot="1">
      <c r="B150" s="379">
        <v>5</v>
      </c>
      <c r="C150" s="351" t="s">
        <v>11</v>
      </c>
      <c r="D150" s="843"/>
      <c r="E150" s="845"/>
      <c r="F150" s="847"/>
      <c r="G150" s="849"/>
      <c r="H150" s="843"/>
      <c r="I150" s="845"/>
      <c r="J150" s="847"/>
      <c r="K150" s="849"/>
      <c r="L150" s="843"/>
      <c r="M150" s="845"/>
      <c r="N150" s="847"/>
      <c r="O150" s="849"/>
      <c r="P150" s="843"/>
      <c r="Q150" s="845"/>
      <c r="R150" s="847"/>
      <c r="S150" s="849"/>
    </row>
    <row r="151" spans="2:19" ht="15.75" customHeight="1">
      <c r="B151" s="850" t="s">
        <v>697</v>
      </c>
      <c r="C151" s="352" t="s">
        <v>473</v>
      </c>
      <c r="D151" s="353">
        <v>12583.315132</v>
      </c>
      <c r="E151" s="380">
        <v>12591.576184</v>
      </c>
      <c r="F151" s="380">
        <v>0</v>
      </c>
      <c r="G151" s="381"/>
      <c r="H151" s="353">
        <v>12014.640775</v>
      </c>
      <c r="I151" s="380">
        <v>12021.591688</v>
      </c>
      <c r="J151" s="380">
        <v>0</v>
      </c>
      <c r="K151" s="381"/>
      <c r="L151" s="353">
        <v>11556.027513999998</v>
      </c>
      <c r="M151" s="380">
        <v>11561.153324000001</v>
      </c>
      <c r="N151" s="380">
        <v>0</v>
      </c>
      <c r="O151" s="381"/>
      <c r="P151" s="353">
        <v>7348.1810880000003</v>
      </c>
      <c r="Q151" s="380">
        <v>7354.1014699999996</v>
      </c>
      <c r="R151" s="380">
        <v>0</v>
      </c>
      <c r="S151" s="381"/>
    </row>
    <row r="152" spans="2:19" ht="15.75" customHeight="1">
      <c r="B152" s="851"/>
      <c r="C152" s="357" t="s">
        <v>474</v>
      </c>
      <c r="D152" s="358">
        <v>33.078169000000003</v>
      </c>
      <c r="E152" s="382">
        <v>23.010034999999998</v>
      </c>
      <c r="F152" s="382">
        <v>4.6020070000000004</v>
      </c>
      <c r="G152" s="383"/>
      <c r="H152" s="358">
        <v>36.776921000000002</v>
      </c>
      <c r="I152" s="382">
        <v>27.555098999999998</v>
      </c>
      <c r="J152" s="382">
        <v>5.5110200000000003</v>
      </c>
      <c r="K152" s="383"/>
      <c r="L152" s="358">
        <v>21.200140000000001</v>
      </c>
      <c r="M152" s="382">
        <v>13.655414</v>
      </c>
      <c r="N152" s="382">
        <v>2.7310829999999999</v>
      </c>
      <c r="O152" s="383"/>
      <c r="P152" s="358">
        <v>22.960305000000002</v>
      </c>
      <c r="Q152" s="382">
        <v>15.40104</v>
      </c>
      <c r="R152" s="382">
        <v>3.0802079999999998</v>
      </c>
      <c r="S152" s="383"/>
    </row>
    <row r="153" spans="2:19" ht="15.75" customHeight="1">
      <c r="B153" s="851"/>
      <c r="C153" s="357" t="s">
        <v>475</v>
      </c>
      <c r="D153" s="358">
        <v>1.0152270000000001</v>
      </c>
      <c r="E153" s="382">
        <v>1.011997</v>
      </c>
      <c r="F153" s="382">
        <v>0.50599899999999998</v>
      </c>
      <c r="G153" s="383"/>
      <c r="H153" s="358">
        <v>1.2646459999999999</v>
      </c>
      <c r="I153" s="382">
        <v>1.259279</v>
      </c>
      <c r="J153" s="382">
        <v>0.62963899999999995</v>
      </c>
      <c r="K153" s="383"/>
      <c r="L153" s="358">
        <v>9.1889640000000004</v>
      </c>
      <c r="M153" s="382">
        <v>9.153022</v>
      </c>
      <c r="N153" s="382">
        <v>4.576511</v>
      </c>
      <c r="O153" s="383"/>
      <c r="P153" s="358">
        <v>9.0928730000000009</v>
      </c>
      <c r="Q153" s="382">
        <v>9.0495889999999992</v>
      </c>
      <c r="R153" s="382">
        <v>4.5247950000000001</v>
      </c>
      <c r="S153" s="383"/>
    </row>
    <row r="154" spans="2:19" ht="15.75" customHeight="1">
      <c r="B154" s="851"/>
      <c r="C154" s="357" t="s">
        <v>476</v>
      </c>
      <c r="D154" s="358">
        <v>0</v>
      </c>
      <c r="E154" s="382">
        <v>0</v>
      </c>
      <c r="F154" s="382">
        <v>0</v>
      </c>
      <c r="G154" s="383"/>
      <c r="H154" s="358">
        <v>0</v>
      </c>
      <c r="I154" s="382">
        <v>0</v>
      </c>
      <c r="J154" s="382">
        <v>0</v>
      </c>
      <c r="K154" s="383"/>
      <c r="L154" s="358">
        <v>0</v>
      </c>
      <c r="M154" s="382">
        <v>0</v>
      </c>
      <c r="N154" s="382">
        <v>0</v>
      </c>
      <c r="O154" s="383"/>
      <c r="P154" s="358">
        <v>0</v>
      </c>
      <c r="Q154" s="382">
        <v>0</v>
      </c>
      <c r="R154" s="382">
        <v>0</v>
      </c>
      <c r="S154" s="383"/>
    </row>
    <row r="155" spans="2:19" ht="15.75" customHeight="1">
      <c r="B155" s="851"/>
      <c r="C155" s="357" t="s">
        <v>477</v>
      </c>
      <c r="D155" s="358">
        <v>0</v>
      </c>
      <c r="E155" s="382">
        <v>0</v>
      </c>
      <c r="F155" s="382">
        <v>0</v>
      </c>
      <c r="G155" s="383"/>
      <c r="H155" s="358">
        <v>0</v>
      </c>
      <c r="I155" s="382">
        <v>0</v>
      </c>
      <c r="J155" s="382">
        <v>0</v>
      </c>
      <c r="K155" s="383"/>
      <c r="L155" s="358">
        <v>0</v>
      </c>
      <c r="M155" s="382">
        <v>0</v>
      </c>
      <c r="N155" s="382">
        <v>0</v>
      </c>
      <c r="O155" s="383"/>
      <c r="P155" s="358">
        <v>0</v>
      </c>
      <c r="Q155" s="382">
        <v>0</v>
      </c>
      <c r="R155" s="382">
        <v>0</v>
      </c>
      <c r="S155" s="383"/>
    </row>
    <row r="156" spans="2:19" ht="15.75" customHeight="1">
      <c r="B156" s="851"/>
      <c r="C156" s="357" t="s">
        <v>478</v>
      </c>
      <c r="D156" s="358">
        <v>208.772189</v>
      </c>
      <c r="E156" s="382">
        <v>207.37962099999999</v>
      </c>
      <c r="F156" s="382">
        <v>103.87210399999999</v>
      </c>
      <c r="G156" s="383"/>
      <c r="H156" s="358">
        <v>218.00875099999999</v>
      </c>
      <c r="I156" s="382">
        <v>216.756856</v>
      </c>
      <c r="J156" s="382">
        <v>105.549935</v>
      </c>
      <c r="K156" s="383"/>
      <c r="L156" s="358">
        <v>220.8989</v>
      </c>
      <c r="M156" s="382">
        <v>219.12662599999999</v>
      </c>
      <c r="N156" s="382">
        <v>106.670119</v>
      </c>
      <c r="O156" s="383"/>
      <c r="P156" s="358">
        <v>234.61859899999999</v>
      </c>
      <c r="Q156" s="382">
        <v>232.81748400000001</v>
      </c>
      <c r="R156" s="382">
        <v>116.897019</v>
      </c>
      <c r="S156" s="383"/>
    </row>
    <row r="157" spans="2:19" ht="15.75" customHeight="1">
      <c r="B157" s="851"/>
      <c r="C157" s="357" t="s">
        <v>479</v>
      </c>
      <c r="D157" s="358">
        <v>485.585802</v>
      </c>
      <c r="E157" s="382">
        <v>435.39499499999999</v>
      </c>
      <c r="F157" s="382">
        <v>411.42218300000002</v>
      </c>
      <c r="G157" s="383"/>
      <c r="H157" s="358">
        <v>546.50808600000005</v>
      </c>
      <c r="I157" s="382">
        <v>534.451368</v>
      </c>
      <c r="J157" s="382">
        <v>512.15416000000005</v>
      </c>
      <c r="K157" s="383"/>
      <c r="L157" s="358">
        <v>473.22590000000002</v>
      </c>
      <c r="M157" s="382">
        <v>460.51034900000002</v>
      </c>
      <c r="N157" s="382">
        <v>437.71364499999999</v>
      </c>
      <c r="O157" s="383"/>
      <c r="P157" s="358">
        <v>354.01759700000002</v>
      </c>
      <c r="Q157" s="382">
        <v>346.52728999999999</v>
      </c>
      <c r="R157" s="382">
        <v>324.86913199999998</v>
      </c>
      <c r="S157" s="383"/>
    </row>
    <row r="158" spans="2:19" ht="15.75" customHeight="1">
      <c r="B158" s="851"/>
      <c r="C158" s="361" t="s">
        <v>480</v>
      </c>
      <c r="D158" s="358">
        <v>11.002511</v>
      </c>
      <c r="E158" s="382">
        <v>9.8147400000000005</v>
      </c>
      <c r="F158" s="382">
        <v>7.841907</v>
      </c>
      <c r="G158" s="383"/>
      <c r="H158" s="358">
        <v>31.025973</v>
      </c>
      <c r="I158" s="382">
        <v>30.184526000000002</v>
      </c>
      <c r="J158" s="382">
        <v>29.051219</v>
      </c>
      <c r="K158" s="383"/>
      <c r="L158" s="358">
        <v>26.108325000000001</v>
      </c>
      <c r="M158" s="382">
        <v>25.683335</v>
      </c>
      <c r="N158" s="382">
        <v>25.321579</v>
      </c>
      <c r="O158" s="383"/>
      <c r="P158" s="358">
        <v>25.207483</v>
      </c>
      <c r="Q158" s="382">
        <v>24.748125999999999</v>
      </c>
      <c r="R158" s="382">
        <v>24.450690999999999</v>
      </c>
      <c r="S158" s="383"/>
    </row>
    <row r="159" spans="2:19" ht="15.75" customHeight="1">
      <c r="B159" s="851"/>
      <c r="C159" s="357" t="s">
        <v>481</v>
      </c>
      <c r="D159" s="358">
        <v>10.344602999999999</v>
      </c>
      <c r="E159" s="382">
        <v>4.3689689999999999</v>
      </c>
      <c r="F159" s="382">
        <v>3.2698459999999998</v>
      </c>
      <c r="G159" s="383"/>
      <c r="H159" s="358">
        <v>10.060207</v>
      </c>
      <c r="I159" s="382">
        <v>4.2610229999999998</v>
      </c>
      <c r="J159" s="382">
        <v>3.1896420000000001</v>
      </c>
      <c r="K159" s="383"/>
      <c r="L159" s="358">
        <v>4.7022589999999997</v>
      </c>
      <c r="M159" s="382">
        <v>1.2707489999999999</v>
      </c>
      <c r="N159" s="382">
        <v>0.94732099999999997</v>
      </c>
      <c r="O159" s="383"/>
      <c r="P159" s="358">
        <v>10.85628</v>
      </c>
      <c r="Q159" s="382">
        <v>4.3010149999999996</v>
      </c>
      <c r="R159" s="382">
        <v>3.2205720000000002</v>
      </c>
      <c r="S159" s="383"/>
    </row>
    <row r="160" spans="2:19" ht="15.75" customHeight="1">
      <c r="B160" s="851"/>
      <c r="C160" s="361" t="s">
        <v>480</v>
      </c>
      <c r="D160" s="358">
        <v>8.6870000000000003E-3</v>
      </c>
      <c r="E160" s="382">
        <v>7.7390000000000002E-3</v>
      </c>
      <c r="F160" s="382">
        <v>5.391E-3</v>
      </c>
      <c r="G160" s="383"/>
      <c r="H160" s="358">
        <v>7.4899999999999999E-4</v>
      </c>
      <c r="I160" s="382">
        <v>6.2299999999999996E-4</v>
      </c>
      <c r="J160" s="382">
        <v>3.5500000000000001E-4</v>
      </c>
      <c r="K160" s="383"/>
      <c r="L160" s="358">
        <v>1.1677999999999999E-2</v>
      </c>
      <c r="M160" s="382">
        <v>1.1549E-2</v>
      </c>
      <c r="N160" s="382">
        <v>8.4659999999999996E-3</v>
      </c>
      <c r="O160" s="383"/>
      <c r="P160" s="358">
        <v>8.0000000000000004E-4</v>
      </c>
      <c r="Q160" s="382">
        <v>6.7199999999999996E-4</v>
      </c>
      <c r="R160" s="382">
        <v>3.8499999999999998E-4</v>
      </c>
      <c r="S160" s="383"/>
    </row>
    <row r="161" spans="2:19" ht="15.75" customHeight="1">
      <c r="B161" s="851"/>
      <c r="C161" s="357" t="s">
        <v>482</v>
      </c>
      <c r="D161" s="358">
        <v>8.0249000000000001E-2</v>
      </c>
      <c r="E161" s="382">
        <v>7.9880999999999994E-2</v>
      </c>
      <c r="F161" s="382">
        <v>2.7959000000000001E-2</v>
      </c>
      <c r="G161" s="383"/>
      <c r="H161" s="358">
        <v>2.5430000000000001E-2</v>
      </c>
      <c r="I161" s="382">
        <v>2.5416999999999999E-2</v>
      </c>
      <c r="J161" s="382">
        <v>8.8959999999999994E-3</v>
      </c>
      <c r="K161" s="383"/>
      <c r="L161" s="358">
        <v>2.3283000000000002E-2</v>
      </c>
      <c r="M161" s="382">
        <v>2.3279000000000001E-2</v>
      </c>
      <c r="N161" s="382">
        <v>8.1469999999999997E-3</v>
      </c>
      <c r="O161" s="383"/>
      <c r="P161" s="358">
        <v>2.1073999999999999E-2</v>
      </c>
      <c r="Q161" s="382">
        <v>2.1072E-2</v>
      </c>
      <c r="R161" s="382">
        <v>7.3749999999999996E-3</v>
      </c>
      <c r="S161" s="383"/>
    </row>
    <row r="162" spans="2:19" ht="15.75" customHeight="1">
      <c r="B162" s="851"/>
      <c r="C162" s="361" t="s">
        <v>480</v>
      </c>
      <c r="D162" s="358">
        <v>0</v>
      </c>
      <c r="E162" s="382">
        <v>0</v>
      </c>
      <c r="F162" s="382">
        <v>0</v>
      </c>
      <c r="G162" s="383"/>
      <c r="H162" s="358">
        <v>0</v>
      </c>
      <c r="I162" s="382">
        <v>0</v>
      </c>
      <c r="J162" s="382">
        <v>0</v>
      </c>
      <c r="K162" s="383"/>
      <c r="L162" s="358">
        <v>0</v>
      </c>
      <c r="M162" s="382">
        <v>0</v>
      </c>
      <c r="N162" s="382">
        <v>0</v>
      </c>
      <c r="O162" s="383"/>
      <c r="P162" s="358">
        <v>0</v>
      </c>
      <c r="Q162" s="382">
        <v>0</v>
      </c>
      <c r="R162" s="382">
        <v>0</v>
      </c>
      <c r="S162" s="383"/>
    </row>
    <row r="163" spans="2:19" ht="15.75" customHeight="1">
      <c r="B163" s="851"/>
      <c r="C163" s="357" t="s">
        <v>483</v>
      </c>
      <c r="D163" s="358">
        <v>0.108015</v>
      </c>
      <c r="E163" s="382">
        <v>1.4999999999999999E-4</v>
      </c>
      <c r="F163" s="382">
        <v>1.4999999999999999E-4</v>
      </c>
      <c r="G163" s="384">
        <v>0.107864</v>
      </c>
      <c r="H163" s="358">
        <v>6.0899999999999995E-4</v>
      </c>
      <c r="I163" s="382">
        <v>1.22E-4</v>
      </c>
      <c r="J163" s="382">
        <v>1.22E-4</v>
      </c>
      <c r="K163" s="384">
        <v>4.8700000000000002E-4</v>
      </c>
      <c r="L163" s="358">
        <v>7.0100000000000002E-4</v>
      </c>
      <c r="M163" s="382">
        <v>1.06E-4</v>
      </c>
      <c r="N163" s="382">
        <v>1.06E-4</v>
      </c>
      <c r="O163" s="384">
        <v>5.9299999999999999E-4</v>
      </c>
      <c r="P163" s="358">
        <v>2.4039999999999999E-3</v>
      </c>
      <c r="Q163" s="382">
        <v>9.3300000000000002E-4</v>
      </c>
      <c r="R163" s="382">
        <v>9.3300000000000002E-4</v>
      </c>
      <c r="S163" s="384">
        <v>1.47E-3</v>
      </c>
    </row>
    <row r="164" spans="2:19" ht="15.75" customHeight="1">
      <c r="B164" s="851"/>
      <c r="C164" s="357" t="s">
        <v>484</v>
      </c>
      <c r="D164" s="358">
        <v>0</v>
      </c>
      <c r="E164" s="382">
        <v>0</v>
      </c>
      <c r="F164" s="382">
        <v>0</v>
      </c>
      <c r="G164" s="383"/>
      <c r="H164" s="358">
        <v>0</v>
      </c>
      <c r="I164" s="382">
        <v>0</v>
      </c>
      <c r="J164" s="382">
        <v>0</v>
      </c>
      <c r="K164" s="383"/>
      <c r="L164" s="358">
        <v>0</v>
      </c>
      <c r="M164" s="382">
        <v>0</v>
      </c>
      <c r="N164" s="382">
        <v>0</v>
      </c>
      <c r="O164" s="383"/>
      <c r="P164" s="358">
        <v>0</v>
      </c>
      <c r="Q164" s="382">
        <v>0</v>
      </c>
      <c r="R164" s="382">
        <v>0</v>
      </c>
      <c r="S164" s="383"/>
    </row>
    <row r="165" spans="2:19" ht="15.75" customHeight="1">
      <c r="B165" s="851"/>
      <c r="C165" s="357" t="s">
        <v>485</v>
      </c>
      <c r="D165" s="358">
        <v>59.449379</v>
      </c>
      <c r="E165" s="382">
        <v>59.433486000000002</v>
      </c>
      <c r="F165" s="382">
        <v>5.9433480000000003</v>
      </c>
      <c r="G165" s="383"/>
      <c r="H165" s="358">
        <v>59.046923</v>
      </c>
      <c r="I165" s="382">
        <v>59.037906999999997</v>
      </c>
      <c r="J165" s="382">
        <v>5.903791</v>
      </c>
      <c r="K165" s="383"/>
      <c r="L165" s="358">
        <v>57.147528999999999</v>
      </c>
      <c r="M165" s="382">
        <v>57.137819999999998</v>
      </c>
      <c r="N165" s="382">
        <v>5.7137820000000001</v>
      </c>
      <c r="O165" s="383"/>
      <c r="P165" s="358">
        <v>83.639878999999993</v>
      </c>
      <c r="Q165" s="382">
        <v>83.602355000000003</v>
      </c>
      <c r="R165" s="382">
        <v>8.3602349999999994</v>
      </c>
      <c r="S165" s="383"/>
    </row>
    <row r="166" spans="2:19" ht="15.75" customHeight="1">
      <c r="B166" s="851"/>
      <c r="C166" s="357" t="s">
        <v>486</v>
      </c>
      <c r="D166" s="358">
        <v>0</v>
      </c>
      <c r="E166" s="382">
        <v>0</v>
      </c>
      <c r="F166" s="382">
        <v>0</v>
      </c>
      <c r="G166" s="383"/>
      <c r="H166" s="358">
        <v>0</v>
      </c>
      <c r="I166" s="382">
        <v>0</v>
      </c>
      <c r="J166" s="382">
        <v>0</v>
      </c>
      <c r="K166" s="383"/>
      <c r="L166" s="358">
        <v>0</v>
      </c>
      <c r="M166" s="382">
        <v>0</v>
      </c>
      <c r="N166" s="382">
        <v>0</v>
      </c>
      <c r="O166" s="383"/>
      <c r="P166" s="358">
        <v>0</v>
      </c>
      <c r="Q166" s="382">
        <v>0</v>
      </c>
      <c r="R166" s="382">
        <v>0</v>
      </c>
      <c r="S166" s="383"/>
    </row>
    <row r="167" spans="2:19" ht="15.75" customHeight="1">
      <c r="B167" s="851"/>
      <c r="C167" s="357" t="s">
        <v>487</v>
      </c>
      <c r="D167" s="358">
        <v>0</v>
      </c>
      <c r="E167" s="382">
        <v>0</v>
      </c>
      <c r="F167" s="382">
        <v>0</v>
      </c>
      <c r="G167" s="383"/>
      <c r="H167" s="358">
        <v>0</v>
      </c>
      <c r="I167" s="382">
        <v>0</v>
      </c>
      <c r="J167" s="382">
        <v>0</v>
      </c>
      <c r="K167" s="383"/>
      <c r="L167" s="358">
        <v>1.0405070000000001</v>
      </c>
      <c r="M167" s="382">
        <v>1.0405070000000001</v>
      </c>
      <c r="N167" s="382">
        <v>1.0405070000000001</v>
      </c>
      <c r="O167" s="383"/>
      <c r="P167" s="358">
        <v>0.43127300000000002</v>
      </c>
      <c r="Q167" s="382">
        <v>0.43127300000000002</v>
      </c>
      <c r="R167" s="382">
        <v>0.43127300000000002</v>
      </c>
      <c r="S167" s="383"/>
    </row>
    <row r="168" spans="2:19" ht="15.75" customHeight="1">
      <c r="B168" s="851"/>
      <c r="C168" s="357" t="s">
        <v>488</v>
      </c>
      <c r="D168" s="358">
        <v>0</v>
      </c>
      <c r="E168" s="382">
        <v>0</v>
      </c>
      <c r="F168" s="382">
        <v>0</v>
      </c>
      <c r="G168" s="383"/>
      <c r="H168" s="358">
        <v>0</v>
      </c>
      <c r="I168" s="382">
        <v>0</v>
      </c>
      <c r="J168" s="382">
        <v>0</v>
      </c>
      <c r="K168" s="383"/>
      <c r="L168" s="358">
        <v>0</v>
      </c>
      <c r="M168" s="382">
        <v>0</v>
      </c>
      <c r="N168" s="382">
        <v>0</v>
      </c>
      <c r="O168" s="383"/>
      <c r="P168" s="358">
        <v>0</v>
      </c>
      <c r="Q168" s="382">
        <v>0</v>
      </c>
      <c r="R168" s="382">
        <v>0</v>
      </c>
      <c r="S168" s="383"/>
    </row>
    <row r="169" spans="2:19" ht="15.75" hidden="1" customHeight="1">
      <c r="B169" s="851"/>
      <c r="C169" s="363"/>
      <c r="D169" s="364"/>
      <c r="E169" s="385"/>
      <c r="F169" s="385"/>
      <c r="G169" s="386"/>
      <c r="H169" s="364"/>
      <c r="I169" s="385"/>
      <c r="J169" s="385"/>
      <c r="K169" s="386"/>
      <c r="L169" s="364"/>
      <c r="M169" s="385"/>
      <c r="N169" s="385"/>
      <c r="O169" s="386"/>
      <c r="P169" s="364"/>
      <c r="Q169" s="385"/>
      <c r="R169" s="385"/>
      <c r="S169" s="386"/>
    </row>
    <row r="170" spans="2:19" ht="15.75" customHeight="1" thickBot="1">
      <c r="B170" s="851"/>
      <c r="C170" s="367" t="s">
        <v>489</v>
      </c>
      <c r="D170" s="358">
        <v>2.3180000000000002E-3</v>
      </c>
      <c r="E170" s="382">
        <v>2.8570000000000002E-3</v>
      </c>
      <c r="F170" s="382">
        <v>2.3180000000000002E-3</v>
      </c>
      <c r="G170" s="383"/>
      <c r="H170" s="358">
        <v>2.3180000000000002E-3</v>
      </c>
      <c r="I170" s="382">
        <v>2.8570000000000002E-3</v>
      </c>
      <c r="J170" s="382">
        <v>2.3180000000000002E-3</v>
      </c>
      <c r="K170" s="383"/>
      <c r="L170" s="358">
        <v>2.3180000000000002E-3</v>
      </c>
      <c r="M170" s="382">
        <v>2.8570000000000002E-3</v>
      </c>
      <c r="N170" s="382">
        <v>2.3180000000000002E-3</v>
      </c>
      <c r="O170" s="383"/>
      <c r="P170" s="358">
        <v>2.3180000000000002E-3</v>
      </c>
      <c r="Q170" s="382">
        <v>2.8570000000000002E-3</v>
      </c>
      <c r="R170" s="382">
        <v>2.3180000000000002E-3</v>
      </c>
      <c r="S170" s="383"/>
    </row>
    <row r="171" spans="2:19" ht="18" customHeight="1" thickBot="1">
      <c r="B171" s="852"/>
      <c r="C171" s="387" t="s">
        <v>496</v>
      </c>
      <c r="D171" s="388"/>
      <c r="E171" s="389"/>
      <c r="F171" s="389"/>
      <c r="G171" s="390">
        <v>5.7094690000000003</v>
      </c>
      <c r="H171" s="388"/>
      <c r="I171" s="389"/>
      <c r="J171" s="389"/>
      <c r="K171" s="390">
        <v>5.8694169999999994</v>
      </c>
      <c r="L171" s="388"/>
      <c r="M171" s="389"/>
      <c r="N171" s="389"/>
      <c r="O171" s="390">
        <v>4.0758859999999997</v>
      </c>
      <c r="P171" s="388"/>
      <c r="Q171" s="389"/>
      <c r="R171" s="389"/>
      <c r="S171" s="390">
        <v>2.4659210000000003</v>
      </c>
    </row>
    <row r="172" spans="2:19" ht="18" customHeight="1">
      <c r="B172" s="375"/>
      <c r="D172" s="375" t="s">
        <v>491</v>
      </c>
    </row>
    <row r="173" spans="2:19" ht="18" customHeight="1">
      <c r="B173" s="375"/>
      <c r="D173" s="375" t="s">
        <v>497</v>
      </c>
    </row>
    <row r="174" spans="2:19" ht="18" customHeight="1" thickBot="1">
      <c r="D174" s="392" t="s">
        <v>498</v>
      </c>
    </row>
    <row r="175" spans="2:19" ht="32.25" customHeight="1" thickBot="1">
      <c r="B175" s="343"/>
      <c r="C175" s="347"/>
      <c r="D175" s="853" t="s">
        <v>467</v>
      </c>
      <c r="E175" s="739"/>
      <c r="F175" s="739"/>
      <c r="G175" s="739"/>
      <c r="H175" s="739"/>
      <c r="I175" s="739"/>
      <c r="J175" s="739"/>
      <c r="K175" s="739"/>
      <c r="L175" s="854" t="str">
        <f>$D$6</f>
        <v>Standardised Approach</v>
      </c>
      <c r="M175" s="739"/>
      <c r="N175" s="739"/>
      <c r="O175" s="739"/>
      <c r="P175" s="739"/>
      <c r="Q175" s="739"/>
      <c r="R175" s="739"/>
      <c r="S175" s="740"/>
    </row>
    <row r="176" spans="2:19" ht="32.25" customHeight="1" thickBot="1">
      <c r="B176" s="343"/>
      <c r="C176" s="347"/>
      <c r="D176" s="853" t="s">
        <v>12</v>
      </c>
      <c r="E176" s="854"/>
      <c r="F176" s="854"/>
      <c r="G176" s="855"/>
      <c r="H176" s="853" t="s">
        <v>13</v>
      </c>
      <c r="I176" s="854"/>
      <c r="J176" s="854"/>
      <c r="K176" s="855"/>
      <c r="L176" s="853" t="s">
        <v>14</v>
      </c>
      <c r="M176" s="854"/>
      <c r="N176" s="854"/>
      <c r="O176" s="855"/>
      <c r="P176" s="853" t="s">
        <v>15</v>
      </c>
      <c r="Q176" s="854"/>
      <c r="R176" s="854"/>
      <c r="S176" s="855"/>
    </row>
    <row r="177" spans="2:19" ht="51" customHeight="1">
      <c r="B177" s="350"/>
      <c r="C177" s="347"/>
      <c r="D177" s="842" t="s">
        <v>468</v>
      </c>
      <c r="E177" s="844" t="s">
        <v>469</v>
      </c>
      <c r="F177" s="846" t="s">
        <v>470</v>
      </c>
      <c r="G177" s="848" t="s">
        <v>495</v>
      </c>
      <c r="H177" s="842" t="s">
        <v>468</v>
      </c>
      <c r="I177" s="844" t="s">
        <v>469</v>
      </c>
      <c r="J177" s="846" t="s">
        <v>470</v>
      </c>
      <c r="K177" s="848" t="s">
        <v>495</v>
      </c>
      <c r="L177" s="842" t="s">
        <v>468</v>
      </c>
      <c r="M177" s="844" t="s">
        <v>469</v>
      </c>
      <c r="N177" s="846" t="s">
        <v>470</v>
      </c>
      <c r="O177" s="848" t="s">
        <v>495</v>
      </c>
      <c r="P177" s="842" t="s">
        <v>468</v>
      </c>
      <c r="Q177" s="844" t="s">
        <v>469</v>
      </c>
      <c r="R177" s="846" t="s">
        <v>470</v>
      </c>
      <c r="S177" s="848" t="s">
        <v>495</v>
      </c>
    </row>
    <row r="178" spans="2:19" ht="33" customHeight="1" thickBot="1">
      <c r="B178" s="379">
        <v>6</v>
      </c>
      <c r="C178" s="351" t="s">
        <v>11</v>
      </c>
      <c r="D178" s="843"/>
      <c r="E178" s="845"/>
      <c r="F178" s="847"/>
      <c r="G178" s="849"/>
      <c r="H178" s="843"/>
      <c r="I178" s="845"/>
      <c r="J178" s="847"/>
      <c r="K178" s="849"/>
      <c r="L178" s="843"/>
      <c r="M178" s="845"/>
      <c r="N178" s="847"/>
      <c r="O178" s="849"/>
      <c r="P178" s="843"/>
      <c r="Q178" s="845"/>
      <c r="R178" s="847"/>
      <c r="S178" s="849"/>
    </row>
    <row r="179" spans="2:19" ht="15.75" customHeight="1">
      <c r="B179" s="850" t="s">
        <v>695</v>
      </c>
      <c r="C179" s="352" t="s">
        <v>473</v>
      </c>
      <c r="D179" s="353">
        <v>1343.5836870000001</v>
      </c>
      <c r="E179" s="380">
        <v>1095.244674</v>
      </c>
      <c r="F179" s="380">
        <v>3.3772030000000002</v>
      </c>
      <c r="G179" s="381"/>
      <c r="H179" s="353">
        <v>1406.091909</v>
      </c>
      <c r="I179" s="380">
        <v>1025.196056</v>
      </c>
      <c r="J179" s="380">
        <v>2.61754</v>
      </c>
      <c r="K179" s="381"/>
      <c r="L179" s="353">
        <v>1449.6112439999999</v>
      </c>
      <c r="M179" s="380">
        <v>1150.4792170000001</v>
      </c>
      <c r="N179" s="380">
        <v>10.730123000000001</v>
      </c>
      <c r="O179" s="381"/>
      <c r="P179" s="353">
        <v>2923.3087350000001</v>
      </c>
      <c r="Q179" s="380">
        <v>2612.4026869999998</v>
      </c>
      <c r="R179" s="380">
        <v>44.171551000000001</v>
      </c>
      <c r="S179" s="381"/>
    </row>
    <row r="180" spans="2:19" ht="15.75" customHeight="1">
      <c r="B180" s="851"/>
      <c r="C180" s="357" t="s">
        <v>474</v>
      </c>
      <c r="D180" s="358">
        <v>0</v>
      </c>
      <c r="E180" s="382">
        <v>0</v>
      </c>
      <c r="F180" s="382">
        <v>0</v>
      </c>
      <c r="G180" s="383"/>
      <c r="H180" s="358">
        <v>0</v>
      </c>
      <c r="I180" s="382">
        <v>0</v>
      </c>
      <c r="J180" s="382">
        <v>0</v>
      </c>
      <c r="K180" s="383"/>
      <c r="L180" s="358">
        <v>0</v>
      </c>
      <c r="M180" s="382">
        <v>0</v>
      </c>
      <c r="N180" s="382">
        <v>0</v>
      </c>
      <c r="O180" s="383"/>
      <c r="P180" s="358">
        <v>0</v>
      </c>
      <c r="Q180" s="382">
        <v>0</v>
      </c>
      <c r="R180" s="382">
        <v>0</v>
      </c>
      <c r="S180" s="383"/>
    </row>
    <row r="181" spans="2:19" ht="15.75" customHeight="1">
      <c r="B181" s="851"/>
      <c r="C181" s="357" t="s">
        <v>475</v>
      </c>
      <c r="D181" s="358">
        <v>0</v>
      </c>
      <c r="E181" s="382">
        <v>0</v>
      </c>
      <c r="F181" s="382">
        <v>0</v>
      </c>
      <c r="G181" s="383"/>
      <c r="H181" s="358">
        <v>0</v>
      </c>
      <c r="I181" s="382">
        <v>0</v>
      </c>
      <c r="J181" s="382">
        <v>0</v>
      </c>
      <c r="K181" s="383"/>
      <c r="L181" s="358">
        <v>0</v>
      </c>
      <c r="M181" s="382">
        <v>0</v>
      </c>
      <c r="N181" s="382">
        <v>0</v>
      </c>
      <c r="O181" s="383"/>
      <c r="P181" s="358">
        <v>0</v>
      </c>
      <c r="Q181" s="382">
        <v>0</v>
      </c>
      <c r="R181" s="382">
        <v>0</v>
      </c>
      <c r="S181" s="383"/>
    </row>
    <row r="182" spans="2:19" ht="15.75" customHeight="1">
      <c r="B182" s="851"/>
      <c r="C182" s="357" t="s">
        <v>476</v>
      </c>
      <c r="D182" s="358">
        <v>0</v>
      </c>
      <c r="E182" s="382">
        <v>14.579957</v>
      </c>
      <c r="F182" s="382">
        <v>0</v>
      </c>
      <c r="G182" s="383"/>
      <c r="H182" s="358">
        <v>0</v>
      </c>
      <c r="I182" s="382">
        <v>13.48038</v>
      </c>
      <c r="J182" s="382">
        <v>0</v>
      </c>
      <c r="K182" s="383"/>
      <c r="L182" s="358">
        <v>6.0936999999999998E-2</v>
      </c>
      <c r="M182" s="382">
        <v>13.577170000000001</v>
      </c>
      <c r="N182" s="382">
        <v>0</v>
      </c>
      <c r="O182" s="383"/>
      <c r="P182" s="358">
        <v>21.008192000000001</v>
      </c>
      <c r="Q182" s="382">
        <v>34.752975999999997</v>
      </c>
      <c r="R182" s="382">
        <v>0</v>
      </c>
      <c r="S182" s="383"/>
    </row>
    <row r="183" spans="2:19" ht="15.75" customHeight="1">
      <c r="B183" s="851"/>
      <c r="C183" s="357" t="s">
        <v>477</v>
      </c>
      <c r="D183" s="358">
        <v>0</v>
      </c>
      <c r="E183" s="382">
        <v>0</v>
      </c>
      <c r="F183" s="382">
        <v>0</v>
      </c>
      <c r="G183" s="383"/>
      <c r="H183" s="358">
        <v>0</v>
      </c>
      <c r="I183" s="382">
        <v>0</v>
      </c>
      <c r="J183" s="382">
        <v>0</v>
      </c>
      <c r="K183" s="383"/>
      <c r="L183" s="358">
        <v>0</v>
      </c>
      <c r="M183" s="382">
        <v>0</v>
      </c>
      <c r="N183" s="382">
        <v>0</v>
      </c>
      <c r="O183" s="383"/>
      <c r="P183" s="358">
        <v>0</v>
      </c>
      <c r="Q183" s="382">
        <v>0</v>
      </c>
      <c r="R183" s="382">
        <v>0</v>
      </c>
      <c r="S183" s="383"/>
    </row>
    <row r="184" spans="2:19" ht="15.75" customHeight="1">
      <c r="B184" s="851"/>
      <c r="C184" s="357" t="s">
        <v>478</v>
      </c>
      <c r="D184" s="358">
        <v>1619.375775</v>
      </c>
      <c r="E184" s="382">
        <v>983.72772099999997</v>
      </c>
      <c r="F184" s="382">
        <v>206.891639</v>
      </c>
      <c r="G184" s="383"/>
      <c r="H184" s="358">
        <v>1867.4883420000001</v>
      </c>
      <c r="I184" s="382">
        <v>868.12885800000004</v>
      </c>
      <c r="J184" s="382">
        <v>177.807872</v>
      </c>
      <c r="K184" s="383"/>
      <c r="L184" s="358">
        <v>2063.2209429999998</v>
      </c>
      <c r="M184" s="382">
        <v>987.12231099999997</v>
      </c>
      <c r="N184" s="382">
        <v>203.674971</v>
      </c>
      <c r="O184" s="383"/>
      <c r="P184" s="358">
        <v>2957.4877740000002</v>
      </c>
      <c r="Q184" s="382">
        <v>1657.896659</v>
      </c>
      <c r="R184" s="382">
        <v>345.428448</v>
      </c>
      <c r="S184" s="383"/>
    </row>
    <row r="185" spans="2:19" ht="15.75" customHeight="1">
      <c r="B185" s="851"/>
      <c r="C185" s="357" t="s">
        <v>479</v>
      </c>
      <c r="D185" s="358">
        <v>1340.769892</v>
      </c>
      <c r="E185" s="382">
        <v>1108.8987669999999</v>
      </c>
      <c r="F185" s="382">
        <v>1083.1772570000001</v>
      </c>
      <c r="G185" s="383"/>
      <c r="H185" s="358">
        <v>1253.2158810000001</v>
      </c>
      <c r="I185" s="382">
        <v>1059.009916</v>
      </c>
      <c r="J185" s="382">
        <v>1027.042459</v>
      </c>
      <c r="K185" s="383"/>
      <c r="L185" s="358">
        <v>1626.8081420000001</v>
      </c>
      <c r="M185" s="382">
        <v>1216.9406879999999</v>
      </c>
      <c r="N185" s="382">
        <v>1185.823889</v>
      </c>
      <c r="O185" s="383"/>
      <c r="P185" s="358">
        <v>813.95467699999995</v>
      </c>
      <c r="Q185" s="382">
        <v>645.78190600000005</v>
      </c>
      <c r="R185" s="382">
        <v>647.15347499999996</v>
      </c>
      <c r="S185" s="383"/>
    </row>
    <row r="186" spans="2:19" ht="15.75" customHeight="1">
      <c r="B186" s="851"/>
      <c r="C186" s="361" t="s">
        <v>480</v>
      </c>
      <c r="D186" s="358">
        <v>18.225881000000001</v>
      </c>
      <c r="E186" s="382">
        <v>18.225881000000001</v>
      </c>
      <c r="F186" s="382">
        <v>18.225881000000001</v>
      </c>
      <c r="G186" s="383"/>
      <c r="H186" s="358">
        <v>17.002538000000001</v>
      </c>
      <c r="I186" s="382">
        <v>16.987362000000001</v>
      </c>
      <c r="J186" s="382">
        <v>16.987362000000001</v>
      </c>
      <c r="K186" s="383"/>
      <c r="L186" s="358">
        <v>19.474473</v>
      </c>
      <c r="M186" s="382">
        <v>19.448962000000002</v>
      </c>
      <c r="N186" s="382">
        <v>19.448962000000002</v>
      </c>
      <c r="O186" s="383"/>
      <c r="P186" s="358">
        <v>25.444959999999998</v>
      </c>
      <c r="Q186" s="382">
        <v>25.418303000000002</v>
      </c>
      <c r="R186" s="382">
        <v>25.418303000000002</v>
      </c>
      <c r="S186" s="383"/>
    </row>
    <row r="187" spans="2:19" ht="15.75" customHeight="1">
      <c r="B187" s="851"/>
      <c r="C187" s="357" t="s">
        <v>481</v>
      </c>
      <c r="D187" s="358">
        <v>196.280689</v>
      </c>
      <c r="E187" s="382">
        <v>29.35727</v>
      </c>
      <c r="F187" s="382">
        <v>22.017886000000001</v>
      </c>
      <c r="G187" s="383"/>
      <c r="H187" s="358">
        <v>108.7109</v>
      </c>
      <c r="I187" s="382">
        <v>3.2181760000000001</v>
      </c>
      <c r="J187" s="382">
        <v>2.413564</v>
      </c>
      <c r="K187" s="383"/>
      <c r="L187" s="358">
        <v>74.183901000000006</v>
      </c>
      <c r="M187" s="382">
        <v>30.111357999999999</v>
      </c>
      <c r="N187" s="382">
        <v>21.607130000000002</v>
      </c>
      <c r="O187" s="383"/>
      <c r="P187" s="358">
        <v>131.55869799999999</v>
      </c>
      <c r="Q187" s="382">
        <v>89.997354999999999</v>
      </c>
      <c r="R187" s="382">
        <v>67.497951</v>
      </c>
      <c r="S187" s="383"/>
    </row>
    <row r="188" spans="2:19" ht="15.75" customHeight="1">
      <c r="B188" s="851"/>
      <c r="C188" s="361" t="s">
        <v>480</v>
      </c>
      <c r="D188" s="358">
        <v>0.79518100000000003</v>
      </c>
      <c r="E188" s="382">
        <v>0.15440799999999999</v>
      </c>
      <c r="F188" s="382">
        <v>0.11573899999999999</v>
      </c>
      <c r="G188" s="383"/>
      <c r="H188" s="358">
        <v>0.88401200000000002</v>
      </c>
      <c r="I188" s="382">
        <v>0.24368600000000001</v>
      </c>
      <c r="J188" s="382">
        <v>0.182698</v>
      </c>
      <c r="K188" s="383"/>
      <c r="L188" s="358">
        <v>0.91078400000000004</v>
      </c>
      <c r="M188" s="382">
        <v>0.269903</v>
      </c>
      <c r="N188" s="382">
        <v>0.20236100000000001</v>
      </c>
      <c r="O188" s="383"/>
      <c r="P188" s="358">
        <v>1.062354</v>
      </c>
      <c r="Q188" s="382">
        <v>0.42185600000000001</v>
      </c>
      <c r="R188" s="382">
        <v>0.31632500000000002</v>
      </c>
      <c r="S188" s="383"/>
    </row>
    <row r="189" spans="2:19" ht="15.75" customHeight="1">
      <c r="B189" s="851"/>
      <c r="C189" s="357" t="s">
        <v>482</v>
      </c>
      <c r="D189" s="358">
        <v>48.620547999999999</v>
      </c>
      <c r="E189" s="382">
        <v>14.760572</v>
      </c>
      <c r="F189" s="382">
        <v>5.1661999999999999</v>
      </c>
      <c r="G189" s="383"/>
      <c r="H189" s="358">
        <v>50.948600999999996</v>
      </c>
      <c r="I189" s="382">
        <v>21.388783</v>
      </c>
      <c r="J189" s="382">
        <v>7.4860740000000003</v>
      </c>
      <c r="K189" s="383"/>
      <c r="L189" s="358">
        <v>51.266193000000001</v>
      </c>
      <c r="M189" s="382">
        <v>19.988216999999999</v>
      </c>
      <c r="N189" s="382">
        <v>6.995876</v>
      </c>
      <c r="O189" s="383"/>
      <c r="P189" s="358">
        <v>58.348725999999999</v>
      </c>
      <c r="Q189" s="382">
        <v>29.682421000000001</v>
      </c>
      <c r="R189" s="382">
        <v>10.388847999999999</v>
      </c>
      <c r="S189" s="383"/>
    </row>
    <row r="190" spans="2:19" ht="15.75" customHeight="1">
      <c r="B190" s="851"/>
      <c r="C190" s="361" t="s">
        <v>480</v>
      </c>
      <c r="D190" s="358">
        <v>0</v>
      </c>
      <c r="E190" s="382">
        <v>0</v>
      </c>
      <c r="F190" s="382">
        <v>0</v>
      </c>
      <c r="G190" s="383"/>
      <c r="H190" s="358">
        <v>0</v>
      </c>
      <c r="I190" s="382">
        <v>0</v>
      </c>
      <c r="J190" s="382">
        <v>0</v>
      </c>
      <c r="K190" s="383"/>
      <c r="L190" s="358">
        <v>0</v>
      </c>
      <c r="M190" s="382">
        <v>0</v>
      </c>
      <c r="N190" s="382">
        <v>0</v>
      </c>
      <c r="O190" s="383"/>
      <c r="P190" s="358">
        <v>0</v>
      </c>
      <c r="Q190" s="382">
        <v>0</v>
      </c>
      <c r="R190" s="382">
        <v>0</v>
      </c>
      <c r="S190" s="383"/>
    </row>
    <row r="191" spans="2:19" ht="15.75" customHeight="1">
      <c r="B191" s="851"/>
      <c r="C191" s="357" t="s">
        <v>483</v>
      </c>
      <c r="D191" s="358">
        <v>1.527021</v>
      </c>
      <c r="E191" s="382">
        <v>0.27150999999999997</v>
      </c>
      <c r="F191" s="382">
        <v>0.27150999999999997</v>
      </c>
      <c r="G191" s="384">
        <v>1.2555099999999999</v>
      </c>
      <c r="H191" s="358">
        <v>1.527231</v>
      </c>
      <c r="I191" s="382">
        <v>0.27151599999999998</v>
      </c>
      <c r="J191" s="382">
        <v>0.27151599999999998</v>
      </c>
      <c r="K191" s="384">
        <v>1.2557160000000001</v>
      </c>
      <c r="L191" s="358">
        <v>1.5272920000000001</v>
      </c>
      <c r="M191" s="382">
        <v>0.23921899999999999</v>
      </c>
      <c r="N191" s="382">
        <v>0.23921899999999999</v>
      </c>
      <c r="O191" s="384">
        <v>1.2880720000000001</v>
      </c>
      <c r="P191" s="358">
        <v>1.5273060000000001</v>
      </c>
      <c r="Q191" s="382">
        <v>0.44973099999999999</v>
      </c>
      <c r="R191" s="382">
        <v>0.44973099999999999</v>
      </c>
      <c r="S191" s="384">
        <v>1.0775749999999999</v>
      </c>
    </row>
    <row r="192" spans="2:19" ht="15.75" customHeight="1">
      <c r="B192" s="851"/>
      <c r="C192" s="357" t="s">
        <v>484</v>
      </c>
      <c r="D192" s="358">
        <v>48.830689999999997</v>
      </c>
      <c r="E192" s="382">
        <v>48.830689999999997</v>
      </c>
      <c r="F192" s="382">
        <v>73.246036000000004</v>
      </c>
      <c r="G192" s="383"/>
      <c r="H192" s="358">
        <v>46.008479999999999</v>
      </c>
      <c r="I192" s="382">
        <v>46.008479999999999</v>
      </c>
      <c r="J192" s="382">
        <v>69.012720000000002</v>
      </c>
      <c r="K192" s="383"/>
      <c r="L192" s="358">
        <v>46.008479999999999</v>
      </c>
      <c r="M192" s="382">
        <v>46.008479999999999</v>
      </c>
      <c r="N192" s="382">
        <v>69.012720000000002</v>
      </c>
      <c r="O192" s="383"/>
      <c r="P192" s="358">
        <v>46.008479999999999</v>
      </c>
      <c r="Q192" s="382">
        <v>46.008479999999999</v>
      </c>
      <c r="R192" s="382">
        <v>69.012719000000004</v>
      </c>
      <c r="S192" s="383"/>
    </row>
    <row r="193" spans="2:19" ht="15.75" customHeight="1">
      <c r="B193" s="851"/>
      <c r="C193" s="357" t="s">
        <v>485</v>
      </c>
      <c r="D193" s="358">
        <v>42.041834999999999</v>
      </c>
      <c r="E193" s="382">
        <v>42.032513999999999</v>
      </c>
      <c r="F193" s="382">
        <v>4.203252</v>
      </c>
      <c r="G193" s="383"/>
      <c r="H193" s="358">
        <v>41.890661000000001</v>
      </c>
      <c r="I193" s="382">
        <v>41.885143999999997</v>
      </c>
      <c r="J193" s="382">
        <v>4.1885139999999996</v>
      </c>
      <c r="K193" s="383"/>
      <c r="L193" s="358">
        <v>41.152811999999997</v>
      </c>
      <c r="M193" s="382">
        <v>41.141376000000001</v>
      </c>
      <c r="N193" s="382">
        <v>4.1141370000000004</v>
      </c>
      <c r="O193" s="383"/>
      <c r="P193" s="358">
        <v>40.677596999999999</v>
      </c>
      <c r="Q193" s="382">
        <v>40.664758999999997</v>
      </c>
      <c r="R193" s="382">
        <v>4.0664759999999998</v>
      </c>
      <c r="S193" s="383"/>
    </row>
    <row r="194" spans="2:19" ht="15.75" customHeight="1">
      <c r="B194" s="851"/>
      <c r="C194" s="357" t="s">
        <v>486</v>
      </c>
      <c r="D194" s="358">
        <v>0</v>
      </c>
      <c r="E194" s="382">
        <v>0</v>
      </c>
      <c r="F194" s="382">
        <v>0</v>
      </c>
      <c r="G194" s="383"/>
      <c r="H194" s="358">
        <v>0</v>
      </c>
      <c r="I194" s="382">
        <v>0</v>
      </c>
      <c r="J194" s="382">
        <v>0</v>
      </c>
      <c r="K194" s="383"/>
      <c r="L194" s="358">
        <v>0</v>
      </c>
      <c r="M194" s="382">
        <v>0</v>
      </c>
      <c r="N194" s="382">
        <v>0</v>
      </c>
      <c r="O194" s="383"/>
      <c r="P194" s="358">
        <v>0</v>
      </c>
      <c r="Q194" s="382">
        <v>0</v>
      </c>
      <c r="R194" s="382">
        <v>0</v>
      </c>
      <c r="S194" s="383"/>
    </row>
    <row r="195" spans="2:19" ht="15.75" customHeight="1">
      <c r="B195" s="851"/>
      <c r="C195" s="357" t="s">
        <v>487</v>
      </c>
      <c r="D195" s="358">
        <v>1581.904783</v>
      </c>
      <c r="E195" s="382">
        <v>1385.9670550000001</v>
      </c>
      <c r="F195" s="382">
        <v>1145.9064040000001</v>
      </c>
      <c r="G195" s="383"/>
      <c r="H195" s="358">
        <v>2077.270297</v>
      </c>
      <c r="I195" s="382">
        <v>1880.645207</v>
      </c>
      <c r="J195" s="382">
        <v>1288.305089</v>
      </c>
      <c r="K195" s="383"/>
      <c r="L195" s="358">
        <v>2331.6681319999998</v>
      </c>
      <c r="M195" s="382">
        <v>2092.1050399999999</v>
      </c>
      <c r="N195" s="382">
        <v>1557.8901289999999</v>
      </c>
      <c r="O195" s="383"/>
      <c r="P195" s="358">
        <v>2415.0850700000001</v>
      </c>
      <c r="Q195" s="382">
        <v>2163.3852160000001</v>
      </c>
      <c r="R195" s="382">
        <v>1521.5197370000001</v>
      </c>
      <c r="S195" s="383"/>
    </row>
    <row r="196" spans="2:19" ht="15.75" customHeight="1">
      <c r="B196" s="851"/>
      <c r="C196" s="357" t="s">
        <v>488</v>
      </c>
      <c r="D196" s="358">
        <v>1.599</v>
      </c>
      <c r="E196" s="382">
        <v>1.599</v>
      </c>
      <c r="F196" s="382">
        <v>3.645</v>
      </c>
      <c r="G196" s="383"/>
      <c r="H196" s="358">
        <v>1.4662900000000001</v>
      </c>
      <c r="I196" s="382">
        <v>1.4662900000000001</v>
      </c>
      <c r="J196" s="382">
        <v>3.4975520000000002</v>
      </c>
      <c r="K196" s="383"/>
      <c r="L196" s="358">
        <v>2.5051580000000002</v>
      </c>
      <c r="M196" s="382">
        <v>2.5051580000000002</v>
      </c>
      <c r="N196" s="382">
        <v>6.0604199999999997</v>
      </c>
      <c r="O196" s="383"/>
      <c r="P196" s="358">
        <v>2.379359</v>
      </c>
      <c r="Q196" s="382">
        <v>2.379359</v>
      </c>
      <c r="R196" s="382">
        <v>5.7462179999999998</v>
      </c>
      <c r="S196" s="383"/>
    </row>
    <row r="197" spans="2:19" ht="15.75" hidden="1" customHeight="1">
      <c r="B197" s="851"/>
      <c r="C197" s="363"/>
      <c r="D197" s="364"/>
      <c r="E197" s="385"/>
      <c r="F197" s="385"/>
      <c r="G197" s="386"/>
      <c r="H197" s="364"/>
      <c r="I197" s="385"/>
      <c r="J197" s="385"/>
      <c r="K197" s="386"/>
      <c r="L197" s="364"/>
      <c r="M197" s="385"/>
      <c r="N197" s="385"/>
      <c r="O197" s="386"/>
      <c r="P197" s="364"/>
      <c r="Q197" s="385"/>
      <c r="R197" s="385"/>
      <c r="S197" s="386"/>
    </row>
    <row r="198" spans="2:19" ht="15.75" customHeight="1" thickBot="1">
      <c r="B198" s="851"/>
      <c r="C198" s="367" t="s">
        <v>489</v>
      </c>
      <c r="D198" s="358">
        <v>181.04451599999999</v>
      </c>
      <c r="E198" s="382">
        <v>178.01521199999999</v>
      </c>
      <c r="F198" s="382">
        <v>137.74177299999999</v>
      </c>
      <c r="G198" s="383"/>
      <c r="H198" s="358">
        <v>302.06062500000002</v>
      </c>
      <c r="I198" s="382">
        <v>299.84990099999999</v>
      </c>
      <c r="J198" s="382">
        <v>273.65531499999997</v>
      </c>
      <c r="K198" s="383"/>
      <c r="L198" s="358">
        <v>283.573216</v>
      </c>
      <c r="M198" s="382">
        <v>282.97417899999999</v>
      </c>
      <c r="N198" s="382">
        <v>261.40372600000001</v>
      </c>
      <c r="O198" s="383"/>
      <c r="P198" s="358">
        <v>301.15568400000001</v>
      </c>
      <c r="Q198" s="382">
        <v>301.15568400000001</v>
      </c>
      <c r="R198" s="382">
        <v>262.40527600000001</v>
      </c>
      <c r="S198" s="383"/>
    </row>
    <row r="199" spans="2:19" ht="18" customHeight="1" thickBot="1">
      <c r="B199" s="852"/>
      <c r="C199" s="387" t="s">
        <v>496</v>
      </c>
      <c r="D199" s="388"/>
      <c r="E199" s="389"/>
      <c r="F199" s="389"/>
      <c r="G199" s="390">
        <v>6.2172250000000009</v>
      </c>
      <c r="H199" s="388"/>
      <c r="I199" s="389"/>
      <c r="J199" s="389"/>
      <c r="K199" s="390">
        <v>5.1913030000000004</v>
      </c>
      <c r="L199" s="388"/>
      <c r="M199" s="389"/>
      <c r="N199" s="389"/>
      <c r="O199" s="390">
        <v>5.1529249999999998</v>
      </c>
      <c r="P199" s="388"/>
      <c r="Q199" s="389"/>
      <c r="R199" s="389"/>
      <c r="S199" s="390">
        <v>4.6211969999999996</v>
      </c>
    </row>
    <row r="200" spans="2:19" ht="18" customHeight="1">
      <c r="B200" s="375"/>
      <c r="D200" s="375" t="s">
        <v>491</v>
      </c>
    </row>
    <row r="201" spans="2:19" ht="18" customHeight="1">
      <c r="B201" s="375"/>
      <c r="D201" s="375" t="s">
        <v>497</v>
      </c>
    </row>
    <row r="202" spans="2:19" ht="18" customHeight="1" thickBot="1">
      <c r="D202" s="392" t="s">
        <v>498</v>
      </c>
    </row>
    <row r="203" spans="2:19" ht="32.25" customHeight="1" thickBot="1">
      <c r="B203" s="343"/>
      <c r="C203" s="347"/>
      <c r="D203" s="853" t="s">
        <v>467</v>
      </c>
      <c r="E203" s="739"/>
      <c r="F203" s="739"/>
      <c r="G203" s="739"/>
      <c r="H203" s="739"/>
      <c r="I203" s="739"/>
      <c r="J203" s="739"/>
      <c r="K203" s="739"/>
      <c r="L203" s="854" t="str">
        <f>$D$6</f>
        <v>Standardised Approach</v>
      </c>
      <c r="M203" s="739"/>
      <c r="N203" s="739"/>
      <c r="O203" s="739"/>
      <c r="P203" s="739"/>
      <c r="Q203" s="739"/>
      <c r="R203" s="739"/>
      <c r="S203" s="740"/>
    </row>
    <row r="204" spans="2:19" ht="32.25" customHeight="1" thickBot="1">
      <c r="B204" s="343"/>
      <c r="C204" s="347"/>
      <c r="D204" s="853" t="s">
        <v>12</v>
      </c>
      <c r="E204" s="854"/>
      <c r="F204" s="854"/>
      <c r="G204" s="855"/>
      <c r="H204" s="853" t="s">
        <v>13</v>
      </c>
      <c r="I204" s="854"/>
      <c r="J204" s="854"/>
      <c r="K204" s="855"/>
      <c r="L204" s="853" t="s">
        <v>14</v>
      </c>
      <c r="M204" s="854"/>
      <c r="N204" s="854"/>
      <c r="O204" s="855"/>
      <c r="P204" s="853" t="s">
        <v>15</v>
      </c>
      <c r="Q204" s="854"/>
      <c r="R204" s="854"/>
      <c r="S204" s="855"/>
    </row>
    <row r="205" spans="2:19" ht="51" customHeight="1">
      <c r="B205" s="350"/>
      <c r="C205" s="347"/>
      <c r="D205" s="842" t="s">
        <v>468</v>
      </c>
      <c r="E205" s="844" t="s">
        <v>469</v>
      </c>
      <c r="F205" s="846" t="s">
        <v>470</v>
      </c>
      <c r="G205" s="848" t="s">
        <v>495</v>
      </c>
      <c r="H205" s="842" t="s">
        <v>468</v>
      </c>
      <c r="I205" s="844" t="s">
        <v>469</v>
      </c>
      <c r="J205" s="846" t="s">
        <v>470</v>
      </c>
      <c r="K205" s="848" t="s">
        <v>495</v>
      </c>
      <c r="L205" s="842" t="s">
        <v>468</v>
      </c>
      <c r="M205" s="844" t="s">
        <v>469</v>
      </c>
      <c r="N205" s="846" t="s">
        <v>470</v>
      </c>
      <c r="O205" s="848" t="s">
        <v>495</v>
      </c>
      <c r="P205" s="842" t="s">
        <v>468</v>
      </c>
      <c r="Q205" s="844" t="s">
        <v>469</v>
      </c>
      <c r="R205" s="846" t="s">
        <v>470</v>
      </c>
      <c r="S205" s="848" t="s">
        <v>495</v>
      </c>
    </row>
    <row r="206" spans="2:19" ht="33" customHeight="1" thickBot="1">
      <c r="B206" s="379">
        <v>7</v>
      </c>
      <c r="C206" s="351" t="s">
        <v>11</v>
      </c>
      <c r="D206" s="843"/>
      <c r="E206" s="845"/>
      <c r="F206" s="847"/>
      <c r="G206" s="849"/>
      <c r="H206" s="843"/>
      <c r="I206" s="845"/>
      <c r="J206" s="847"/>
      <c r="K206" s="849"/>
      <c r="L206" s="843"/>
      <c r="M206" s="845"/>
      <c r="N206" s="847"/>
      <c r="O206" s="849"/>
      <c r="P206" s="843"/>
      <c r="Q206" s="845"/>
      <c r="R206" s="847"/>
      <c r="S206" s="849"/>
    </row>
    <row r="207" spans="2:19" ht="15.75" customHeight="1">
      <c r="B207" s="850" t="s">
        <v>700</v>
      </c>
      <c r="C207" s="352" t="s">
        <v>473</v>
      </c>
      <c r="D207" s="353">
        <v>4765.7806609999989</v>
      </c>
      <c r="E207" s="380">
        <v>5337.6523830000006</v>
      </c>
      <c r="F207" s="380">
        <v>69.855801999999997</v>
      </c>
      <c r="G207" s="381"/>
      <c r="H207" s="353">
        <v>5456.9469079999999</v>
      </c>
      <c r="I207" s="380">
        <v>6023.7434279999998</v>
      </c>
      <c r="J207" s="380">
        <v>73.843281000000005</v>
      </c>
      <c r="K207" s="381"/>
      <c r="L207" s="353">
        <v>5871.1440599999996</v>
      </c>
      <c r="M207" s="380">
        <v>6423.2207729999991</v>
      </c>
      <c r="N207" s="380">
        <v>75.974956000000006</v>
      </c>
      <c r="O207" s="381"/>
      <c r="P207" s="353">
        <v>6281.3546609999994</v>
      </c>
      <c r="Q207" s="380">
        <v>6873.1712719999996</v>
      </c>
      <c r="R207" s="380">
        <v>76.083938000000003</v>
      </c>
      <c r="S207" s="381"/>
    </row>
    <row r="208" spans="2:19" ht="15.75" customHeight="1">
      <c r="B208" s="851"/>
      <c r="C208" s="357" t="s">
        <v>474</v>
      </c>
      <c r="D208" s="358">
        <v>246.441981</v>
      </c>
      <c r="E208" s="382">
        <v>311.01565499999998</v>
      </c>
      <c r="F208" s="382">
        <v>62.443454000000003</v>
      </c>
      <c r="G208" s="383"/>
      <c r="H208" s="358">
        <v>260.732148</v>
      </c>
      <c r="I208" s="382">
        <v>322.46569499999998</v>
      </c>
      <c r="J208" s="382">
        <v>64.631086999999994</v>
      </c>
      <c r="K208" s="383"/>
      <c r="L208" s="358">
        <v>240.557108</v>
      </c>
      <c r="M208" s="382">
        <v>301.03430800000001</v>
      </c>
      <c r="N208" s="382">
        <v>60.338076000000001</v>
      </c>
      <c r="O208" s="383"/>
      <c r="P208" s="358">
        <v>251.2739</v>
      </c>
      <c r="Q208" s="382">
        <v>309.75538899999998</v>
      </c>
      <c r="R208" s="382">
        <v>62.075462000000002</v>
      </c>
      <c r="S208" s="383"/>
    </row>
    <row r="209" spans="2:19" ht="15.75" customHeight="1">
      <c r="B209" s="851"/>
      <c r="C209" s="357" t="s">
        <v>475</v>
      </c>
      <c r="D209" s="358">
        <v>615.83161199999995</v>
      </c>
      <c r="E209" s="382">
        <v>54.558028</v>
      </c>
      <c r="F209" s="382">
        <v>34.112341000000001</v>
      </c>
      <c r="G209" s="383"/>
      <c r="H209" s="358">
        <v>619.07268299999998</v>
      </c>
      <c r="I209" s="382">
        <v>51.794294000000001</v>
      </c>
      <c r="J209" s="382">
        <v>33.768520000000002</v>
      </c>
      <c r="K209" s="383"/>
      <c r="L209" s="358">
        <v>602.00881500000003</v>
      </c>
      <c r="M209" s="382">
        <v>50.521999000000001</v>
      </c>
      <c r="N209" s="382">
        <v>34.055852999999999</v>
      </c>
      <c r="O209" s="383"/>
      <c r="P209" s="358">
        <v>647.280125</v>
      </c>
      <c r="Q209" s="382">
        <v>55.875552999999996</v>
      </c>
      <c r="R209" s="382">
        <v>31.942052</v>
      </c>
      <c r="S209" s="383"/>
    </row>
    <row r="210" spans="2:19" ht="15.75" customHeight="1">
      <c r="B210" s="851"/>
      <c r="C210" s="357" t="s">
        <v>476</v>
      </c>
      <c r="D210" s="358">
        <v>0</v>
      </c>
      <c r="E210" s="382">
        <v>0</v>
      </c>
      <c r="F210" s="382">
        <v>0</v>
      </c>
      <c r="G210" s="383"/>
      <c r="H210" s="358">
        <v>0</v>
      </c>
      <c r="I210" s="382">
        <v>0</v>
      </c>
      <c r="J210" s="382">
        <v>0</v>
      </c>
      <c r="K210" s="383"/>
      <c r="L210" s="358">
        <v>0</v>
      </c>
      <c r="M210" s="382">
        <v>0</v>
      </c>
      <c r="N210" s="382">
        <v>0</v>
      </c>
      <c r="O210" s="383"/>
      <c r="P210" s="358">
        <v>0</v>
      </c>
      <c r="Q210" s="382">
        <v>0</v>
      </c>
      <c r="R210" s="382">
        <v>0</v>
      </c>
      <c r="S210" s="383"/>
    </row>
    <row r="211" spans="2:19" ht="15.75" customHeight="1">
      <c r="B211" s="851"/>
      <c r="C211" s="357" t="s">
        <v>477</v>
      </c>
      <c r="D211" s="358">
        <v>0</v>
      </c>
      <c r="E211" s="382">
        <v>0</v>
      </c>
      <c r="F211" s="382">
        <v>0</v>
      </c>
      <c r="G211" s="383"/>
      <c r="H211" s="358">
        <v>0</v>
      </c>
      <c r="I211" s="382">
        <v>0</v>
      </c>
      <c r="J211" s="382">
        <v>0</v>
      </c>
      <c r="K211" s="383"/>
      <c r="L211" s="358">
        <v>0</v>
      </c>
      <c r="M211" s="382">
        <v>0</v>
      </c>
      <c r="N211" s="382">
        <v>0</v>
      </c>
      <c r="O211" s="383"/>
      <c r="P211" s="358">
        <v>0</v>
      </c>
      <c r="Q211" s="382">
        <v>0</v>
      </c>
      <c r="R211" s="382">
        <v>0</v>
      </c>
      <c r="S211" s="383"/>
    </row>
    <row r="212" spans="2:19" ht="15.75" customHeight="1">
      <c r="B212" s="851"/>
      <c r="C212" s="357" t="s">
        <v>478</v>
      </c>
      <c r="D212" s="358">
        <v>36.724981999999997</v>
      </c>
      <c r="E212" s="382">
        <v>31.870813999999999</v>
      </c>
      <c r="F212" s="382">
        <v>21.539608000000001</v>
      </c>
      <c r="G212" s="383"/>
      <c r="H212" s="358">
        <v>53.659174999999998</v>
      </c>
      <c r="I212" s="382">
        <v>38.049193000000002</v>
      </c>
      <c r="J212" s="382">
        <v>25.817627999999999</v>
      </c>
      <c r="K212" s="383"/>
      <c r="L212" s="358">
        <v>52.412151999999999</v>
      </c>
      <c r="M212" s="382">
        <v>42.085500000000003</v>
      </c>
      <c r="N212" s="382">
        <v>25.306930000000001</v>
      </c>
      <c r="O212" s="383"/>
      <c r="P212" s="358">
        <v>70.801812999999996</v>
      </c>
      <c r="Q212" s="382">
        <v>50.521391000000001</v>
      </c>
      <c r="R212" s="382">
        <v>28.597757000000001</v>
      </c>
      <c r="S212" s="383"/>
    </row>
    <row r="213" spans="2:19" ht="15.75" customHeight="1">
      <c r="B213" s="851"/>
      <c r="C213" s="357" t="s">
        <v>479</v>
      </c>
      <c r="D213" s="358">
        <v>2902.1506410000002</v>
      </c>
      <c r="E213" s="382">
        <v>2376.4962529999998</v>
      </c>
      <c r="F213" s="382">
        <v>2373.217181</v>
      </c>
      <c r="G213" s="383"/>
      <c r="H213" s="358">
        <v>3302.0415929999999</v>
      </c>
      <c r="I213" s="382">
        <v>2773.6847670000002</v>
      </c>
      <c r="J213" s="382">
        <v>2770.0906559999999</v>
      </c>
      <c r="K213" s="383"/>
      <c r="L213" s="358">
        <v>3306.6939309999998</v>
      </c>
      <c r="M213" s="382">
        <v>2789.2649569999999</v>
      </c>
      <c r="N213" s="382">
        <v>2785.6001729999998</v>
      </c>
      <c r="O213" s="383"/>
      <c r="P213" s="358">
        <v>3276.1677289999998</v>
      </c>
      <c r="Q213" s="382">
        <v>2764.6128939999999</v>
      </c>
      <c r="R213" s="382">
        <v>2761.520129</v>
      </c>
      <c r="S213" s="383"/>
    </row>
    <row r="214" spans="2:19" ht="15.75" customHeight="1">
      <c r="B214" s="851"/>
      <c r="C214" s="361" t="s">
        <v>480</v>
      </c>
      <c r="D214" s="358">
        <v>1550.6466600000001</v>
      </c>
      <c r="E214" s="382">
        <v>1237.095607</v>
      </c>
      <c r="F214" s="382">
        <v>1237.092985</v>
      </c>
      <c r="G214" s="383"/>
      <c r="H214" s="358">
        <v>1664.3769299999999</v>
      </c>
      <c r="I214" s="382">
        <v>1353.108976</v>
      </c>
      <c r="J214" s="382">
        <v>1353.1081670000001</v>
      </c>
      <c r="K214" s="383"/>
      <c r="L214" s="358">
        <v>1687.003784</v>
      </c>
      <c r="M214" s="382">
        <v>1375.293643</v>
      </c>
      <c r="N214" s="382">
        <v>1375.1816550000001</v>
      </c>
      <c r="O214" s="383"/>
      <c r="P214" s="358">
        <v>1465.473158</v>
      </c>
      <c r="Q214" s="382">
        <v>1194.0584879999999</v>
      </c>
      <c r="R214" s="382">
        <v>1193.946003</v>
      </c>
      <c r="S214" s="383"/>
    </row>
    <row r="215" spans="2:19" ht="15.75" customHeight="1">
      <c r="B215" s="851"/>
      <c r="C215" s="357" t="s">
        <v>481</v>
      </c>
      <c r="D215" s="358">
        <v>3574.0123699999999</v>
      </c>
      <c r="E215" s="382">
        <v>2717.4148810000002</v>
      </c>
      <c r="F215" s="382">
        <v>2038.042862</v>
      </c>
      <c r="G215" s="383"/>
      <c r="H215" s="358">
        <v>3534.3704739999998</v>
      </c>
      <c r="I215" s="382">
        <v>2666.8996010000001</v>
      </c>
      <c r="J215" s="382">
        <v>2000.1590180000001</v>
      </c>
      <c r="K215" s="383"/>
      <c r="L215" s="358">
        <v>3462.3067299999998</v>
      </c>
      <c r="M215" s="382">
        <v>2603.5551610000002</v>
      </c>
      <c r="N215" s="382">
        <v>1952.6524509999999</v>
      </c>
      <c r="O215" s="383"/>
      <c r="P215" s="358">
        <v>3580.7492769999999</v>
      </c>
      <c r="Q215" s="382">
        <v>2670.5251539999999</v>
      </c>
      <c r="R215" s="382">
        <v>2002.887037</v>
      </c>
      <c r="S215" s="383"/>
    </row>
    <row r="216" spans="2:19" ht="15.75" customHeight="1">
      <c r="B216" s="851"/>
      <c r="C216" s="361" t="s">
        <v>480</v>
      </c>
      <c r="D216" s="358">
        <v>74.896118000000001</v>
      </c>
      <c r="E216" s="382">
        <v>65.828530999999998</v>
      </c>
      <c r="F216" s="382">
        <v>49.353099</v>
      </c>
      <c r="G216" s="383"/>
      <c r="H216" s="358">
        <v>80.558576000000002</v>
      </c>
      <c r="I216" s="382">
        <v>71.833663999999999</v>
      </c>
      <c r="J216" s="382">
        <v>53.859565000000003</v>
      </c>
      <c r="K216" s="383"/>
      <c r="L216" s="358">
        <v>76.281357999999997</v>
      </c>
      <c r="M216" s="382">
        <v>67.760311000000002</v>
      </c>
      <c r="N216" s="382">
        <v>50.806317999999997</v>
      </c>
      <c r="O216" s="383"/>
      <c r="P216" s="358">
        <v>79.987973999999994</v>
      </c>
      <c r="Q216" s="382">
        <v>71.761983999999998</v>
      </c>
      <c r="R216" s="382">
        <v>53.814658999999999</v>
      </c>
      <c r="S216" s="383"/>
    </row>
    <row r="217" spans="2:19" ht="15.75" customHeight="1">
      <c r="B217" s="851"/>
      <c r="C217" s="357" t="s">
        <v>482</v>
      </c>
      <c r="D217" s="358">
        <v>1399.1192590000001</v>
      </c>
      <c r="E217" s="382">
        <v>1392.736592</v>
      </c>
      <c r="F217" s="382">
        <v>487.457808</v>
      </c>
      <c r="G217" s="383"/>
      <c r="H217" s="358">
        <v>1470.525752</v>
      </c>
      <c r="I217" s="382">
        <v>1464.072551</v>
      </c>
      <c r="J217" s="382">
        <v>512.42539199999999</v>
      </c>
      <c r="K217" s="383"/>
      <c r="L217" s="358">
        <v>1492.99602</v>
      </c>
      <c r="M217" s="382">
        <v>1486.0870440000001</v>
      </c>
      <c r="N217" s="382">
        <v>520.13046499999996</v>
      </c>
      <c r="O217" s="383"/>
      <c r="P217" s="358">
        <v>1517.4015220000001</v>
      </c>
      <c r="Q217" s="382">
        <v>1510.6502809999999</v>
      </c>
      <c r="R217" s="382">
        <v>528.72759799999994</v>
      </c>
      <c r="S217" s="383"/>
    </row>
    <row r="218" spans="2:19" ht="15.75" customHeight="1">
      <c r="B218" s="851"/>
      <c r="C218" s="361" t="s">
        <v>480</v>
      </c>
      <c r="D218" s="358">
        <v>6.6168100000000001</v>
      </c>
      <c r="E218" s="382">
        <v>6.3709629999999997</v>
      </c>
      <c r="F218" s="382">
        <v>2.2298369999999998</v>
      </c>
      <c r="G218" s="383"/>
      <c r="H218" s="358">
        <v>8.7702080000000002</v>
      </c>
      <c r="I218" s="382">
        <v>8.5143599999999999</v>
      </c>
      <c r="J218" s="382">
        <v>2.9800260000000001</v>
      </c>
      <c r="K218" s="383"/>
      <c r="L218" s="358">
        <v>8.453678</v>
      </c>
      <c r="M218" s="382">
        <v>8.2605400000000007</v>
      </c>
      <c r="N218" s="382">
        <v>2.8911889999999998</v>
      </c>
      <c r="O218" s="383"/>
      <c r="P218" s="358">
        <v>7.0269789999999999</v>
      </c>
      <c r="Q218" s="382">
        <v>6.8402909999999997</v>
      </c>
      <c r="R218" s="382">
        <v>2.3941020000000002</v>
      </c>
      <c r="S218" s="383"/>
    </row>
    <row r="219" spans="2:19" ht="15.75" customHeight="1">
      <c r="B219" s="851"/>
      <c r="C219" s="357" t="s">
        <v>483</v>
      </c>
      <c r="D219" s="358">
        <v>453.55347999999998</v>
      </c>
      <c r="E219" s="382">
        <v>224.64908299999999</v>
      </c>
      <c r="F219" s="382">
        <v>268.77870200000001</v>
      </c>
      <c r="G219" s="384">
        <v>211.27635799999999</v>
      </c>
      <c r="H219" s="358">
        <v>412.80726800000002</v>
      </c>
      <c r="I219" s="382">
        <v>205.49004099999999</v>
      </c>
      <c r="J219" s="382">
        <v>246.73965899999999</v>
      </c>
      <c r="K219" s="384">
        <v>190.238753</v>
      </c>
      <c r="L219" s="358">
        <v>409.40510799999998</v>
      </c>
      <c r="M219" s="382">
        <v>185.18907200000001</v>
      </c>
      <c r="N219" s="382">
        <v>215.929104</v>
      </c>
      <c r="O219" s="384">
        <v>204.26172500000001</v>
      </c>
      <c r="P219" s="358">
        <v>422.75458400000002</v>
      </c>
      <c r="Q219" s="382">
        <v>188.781542</v>
      </c>
      <c r="R219" s="382">
        <v>217.83938699999999</v>
      </c>
      <c r="S219" s="384">
        <v>212.257665</v>
      </c>
    </row>
    <row r="220" spans="2:19" ht="15.75" customHeight="1">
      <c r="B220" s="851"/>
      <c r="C220" s="357" t="s">
        <v>484</v>
      </c>
      <c r="D220" s="358">
        <v>41.000663000000003</v>
      </c>
      <c r="E220" s="382">
        <v>36.810988999999999</v>
      </c>
      <c r="F220" s="382">
        <v>55.216484000000001</v>
      </c>
      <c r="G220" s="383"/>
      <c r="H220" s="358">
        <v>69.847223999999997</v>
      </c>
      <c r="I220" s="382">
        <v>35.861891999999997</v>
      </c>
      <c r="J220" s="382">
        <v>53.792838000000003</v>
      </c>
      <c r="K220" s="383"/>
      <c r="L220" s="358">
        <v>62.280974999999998</v>
      </c>
      <c r="M220" s="382">
        <v>45.536580000000001</v>
      </c>
      <c r="N220" s="382">
        <v>68.304869999999994</v>
      </c>
      <c r="O220" s="383"/>
      <c r="P220" s="358">
        <v>63.468933999999997</v>
      </c>
      <c r="Q220" s="382">
        <v>41.427332</v>
      </c>
      <c r="R220" s="382">
        <v>62.140998000000003</v>
      </c>
      <c r="S220" s="383"/>
    </row>
    <row r="221" spans="2:19" ht="15.75" customHeight="1">
      <c r="B221" s="851"/>
      <c r="C221" s="357" t="s">
        <v>485</v>
      </c>
      <c r="D221" s="358">
        <v>0</v>
      </c>
      <c r="E221" s="382">
        <v>0</v>
      </c>
      <c r="F221" s="382">
        <v>0</v>
      </c>
      <c r="G221" s="383"/>
      <c r="H221" s="358">
        <v>0</v>
      </c>
      <c r="I221" s="382">
        <v>0</v>
      </c>
      <c r="J221" s="382">
        <v>0</v>
      </c>
      <c r="K221" s="383"/>
      <c r="L221" s="358">
        <v>0</v>
      </c>
      <c r="M221" s="382">
        <v>0</v>
      </c>
      <c r="N221" s="382">
        <v>0</v>
      </c>
      <c r="O221" s="383"/>
      <c r="P221" s="358">
        <v>0</v>
      </c>
      <c r="Q221" s="382">
        <v>0</v>
      </c>
      <c r="R221" s="382">
        <v>0</v>
      </c>
      <c r="S221" s="383"/>
    </row>
    <row r="222" spans="2:19" ht="15.75" customHeight="1">
      <c r="B222" s="851"/>
      <c r="C222" s="357" t="s">
        <v>486</v>
      </c>
      <c r="D222" s="358">
        <v>0</v>
      </c>
      <c r="E222" s="382">
        <v>0</v>
      </c>
      <c r="F222" s="382">
        <v>0</v>
      </c>
      <c r="G222" s="383"/>
      <c r="H222" s="358">
        <v>0</v>
      </c>
      <c r="I222" s="382">
        <v>0</v>
      </c>
      <c r="J222" s="382">
        <v>0</v>
      </c>
      <c r="K222" s="383"/>
      <c r="L222" s="358">
        <v>0</v>
      </c>
      <c r="M222" s="382">
        <v>0</v>
      </c>
      <c r="N222" s="382">
        <v>0</v>
      </c>
      <c r="O222" s="383"/>
      <c r="P222" s="358">
        <v>0</v>
      </c>
      <c r="Q222" s="382">
        <v>0</v>
      </c>
      <c r="R222" s="382">
        <v>0</v>
      </c>
      <c r="S222" s="383"/>
    </row>
    <row r="223" spans="2:19" ht="15.75" customHeight="1">
      <c r="B223" s="851"/>
      <c r="C223" s="357" t="s">
        <v>487</v>
      </c>
      <c r="D223" s="358">
        <v>0.26593800000000001</v>
      </c>
      <c r="E223" s="382">
        <v>0.26593800000000001</v>
      </c>
      <c r="F223" s="382">
        <v>3.32423</v>
      </c>
      <c r="G223" s="383"/>
      <c r="H223" s="358">
        <v>0.16697200000000001</v>
      </c>
      <c r="I223" s="382">
        <v>0.16697200000000001</v>
      </c>
      <c r="J223" s="382">
        <v>2.0871550000000001</v>
      </c>
      <c r="K223" s="383"/>
      <c r="L223" s="358">
        <v>0</v>
      </c>
      <c r="M223" s="382">
        <v>0</v>
      </c>
      <c r="N223" s="382">
        <v>0</v>
      </c>
      <c r="O223" s="383"/>
      <c r="P223" s="358">
        <v>0</v>
      </c>
      <c r="Q223" s="382">
        <v>0</v>
      </c>
      <c r="R223" s="382">
        <v>0</v>
      </c>
      <c r="S223" s="383"/>
    </row>
    <row r="224" spans="2:19" ht="15.75" customHeight="1">
      <c r="B224" s="851"/>
      <c r="C224" s="357" t="s">
        <v>488</v>
      </c>
      <c r="D224" s="358">
        <v>1.932493</v>
      </c>
      <c r="E224" s="382">
        <v>1.932493</v>
      </c>
      <c r="F224" s="382">
        <v>1.932493</v>
      </c>
      <c r="G224" s="383"/>
      <c r="H224" s="358">
        <v>2.1426980000000002</v>
      </c>
      <c r="I224" s="382">
        <v>2.1426980000000002</v>
      </c>
      <c r="J224" s="382">
        <v>2.1426980000000002</v>
      </c>
      <c r="K224" s="383"/>
      <c r="L224" s="358">
        <v>1.917192</v>
      </c>
      <c r="M224" s="382">
        <v>1.917192</v>
      </c>
      <c r="N224" s="382">
        <v>1.917192</v>
      </c>
      <c r="O224" s="383"/>
      <c r="P224" s="358">
        <v>2.1171929999999999</v>
      </c>
      <c r="Q224" s="382">
        <v>2.1171929999999999</v>
      </c>
      <c r="R224" s="382">
        <v>2.1171929999999999</v>
      </c>
      <c r="S224" s="383"/>
    </row>
    <row r="225" spans="2:19" ht="15.75" hidden="1" customHeight="1">
      <c r="B225" s="851"/>
      <c r="C225" s="363"/>
      <c r="D225" s="364"/>
      <c r="E225" s="385"/>
      <c r="F225" s="385"/>
      <c r="G225" s="386"/>
      <c r="H225" s="364"/>
      <c r="I225" s="385"/>
      <c r="J225" s="385"/>
      <c r="K225" s="386"/>
      <c r="L225" s="364"/>
      <c r="M225" s="385"/>
      <c r="N225" s="385"/>
      <c r="O225" s="386"/>
      <c r="P225" s="364"/>
      <c r="Q225" s="385"/>
      <c r="R225" s="385"/>
      <c r="S225" s="386"/>
    </row>
    <row r="226" spans="2:19" ht="15.75" customHeight="1" thickBot="1">
      <c r="B226" s="851"/>
      <c r="C226" s="367" t="s">
        <v>489</v>
      </c>
      <c r="D226" s="358">
        <v>585.70817499999998</v>
      </c>
      <c r="E226" s="382">
        <v>570.35853199999997</v>
      </c>
      <c r="F226" s="382">
        <v>227.935892</v>
      </c>
      <c r="G226" s="383"/>
      <c r="H226" s="358">
        <v>626.17120999999997</v>
      </c>
      <c r="I226" s="382">
        <v>612.23562600000002</v>
      </c>
      <c r="J226" s="382">
        <v>257.98569300000003</v>
      </c>
      <c r="K226" s="383"/>
      <c r="L226" s="358">
        <v>653.99243200000001</v>
      </c>
      <c r="M226" s="382">
        <v>639.52727400000003</v>
      </c>
      <c r="N226" s="382">
        <v>257.857798</v>
      </c>
      <c r="O226" s="383"/>
      <c r="P226" s="358">
        <v>875.22703799999999</v>
      </c>
      <c r="Q226" s="382">
        <v>860.873738</v>
      </c>
      <c r="R226" s="382">
        <v>259.48234100000002</v>
      </c>
      <c r="S226" s="383"/>
    </row>
    <row r="227" spans="2:19" ht="18" customHeight="1" thickBot="1">
      <c r="B227" s="852"/>
      <c r="C227" s="387" t="s">
        <v>496</v>
      </c>
      <c r="D227" s="388"/>
      <c r="E227" s="389"/>
      <c r="F227" s="389"/>
      <c r="G227" s="390">
        <v>322.50989299999998</v>
      </c>
      <c r="H227" s="388"/>
      <c r="I227" s="389"/>
      <c r="J227" s="389"/>
      <c r="K227" s="390">
        <v>299.41060400000003</v>
      </c>
      <c r="L227" s="388"/>
      <c r="M227" s="389"/>
      <c r="N227" s="389"/>
      <c r="O227" s="390">
        <v>323.88039900000001</v>
      </c>
      <c r="P227" s="388"/>
      <c r="Q227" s="389"/>
      <c r="R227" s="389"/>
      <c r="S227" s="390">
        <v>328.078148</v>
      </c>
    </row>
    <row r="228" spans="2:19" ht="18" customHeight="1">
      <c r="B228" s="375"/>
      <c r="D228" s="375" t="s">
        <v>491</v>
      </c>
    </row>
    <row r="229" spans="2:19" ht="18" customHeight="1">
      <c r="B229" s="375"/>
      <c r="D229" s="375" t="s">
        <v>497</v>
      </c>
    </row>
    <row r="230" spans="2:19" ht="18" customHeight="1" thickBot="1">
      <c r="D230" s="392" t="s">
        <v>498</v>
      </c>
    </row>
    <row r="231" spans="2:19" ht="32.25" customHeight="1" thickBot="1">
      <c r="B231" s="343"/>
      <c r="C231" s="347"/>
      <c r="D231" s="853" t="s">
        <v>467</v>
      </c>
      <c r="E231" s="739"/>
      <c r="F231" s="739"/>
      <c r="G231" s="739"/>
      <c r="H231" s="739"/>
      <c r="I231" s="739"/>
      <c r="J231" s="739"/>
      <c r="K231" s="739"/>
      <c r="L231" s="854" t="str">
        <f>$D$6</f>
        <v>Standardised Approach</v>
      </c>
      <c r="M231" s="739"/>
      <c r="N231" s="739"/>
      <c r="O231" s="739"/>
      <c r="P231" s="739"/>
      <c r="Q231" s="739"/>
      <c r="R231" s="739"/>
      <c r="S231" s="740"/>
    </row>
    <row r="232" spans="2:19" ht="32.25" customHeight="1" thickBot="1">
      <c r="B232" s="343"/>
      <c r="C232" s="347"/>
      <c r="D232" s="853" t="s">
        <v>12</v>
      </c>
      <c r="E232" s="854"/>
      <c r="F232" s="854"/>
      <c r="G232" s="855"/>
      <c r="H232" s="853" t="s">
        <v>13</v>
      </c>
      <c r="I232" s="854"/>
      <c r="J232" s="854"/>
      <c r="K232" s="855"/>
      <c r="L232" s="853" t="s">
        <v>14</v>
      </c>
      <c r="M232" s="854"/>
      <c r="N232" s="854"/>
      <c r="O232" s="855"/>
      <c r="P232" s="853" t="s">
        <v>15</v>
      </c>
      <c r="Q232" s="854"/>
      <c r="R232" s="854"/>
      <c r="S232" s="855"/>
    </row>
    <row r="233" spans="2:19" ht="51" customHeight="1">
      <c r="B233" s="350"/>
      <c r="C233" s="347"/>
      <c r="D233" s="842" t="s">
        <v>468</v>
      </c>
      <c r="E233" s="844" t="s">
        <v>469</v>
      </c>
      <c r="F233" s="846" t="s">
        <v>470</v>
      </c>
      <c r="G233" s="848" t="s">
        <v>495</v>
      </c>
      <c r="H233" s="842" t="s">
        <v>468</v>
      </c>
      <c r="I233" s="844" t="s">
        <v>469</v>
      </c>
      <c r="J233" s="846" t="s">
        <v>470</v>
      </c>
      <c r="K233" s="848" t="s">
        <v>495</v>
      </c>
      <c r="L233" s="842" t="s">
        <v>468</v>
      </c>
      <c r="M233" s="844" t="s">
        <v>469</v>
      </c>
      <c r="N233" s="846" t="s">
        <v>470</v>
      </c>
      <c r="O233" s="848" t="s">
        <v>495</v>
      </c>
      <c r="P233" s="842" t="s">
        <v>468</v>
      </c>
      <c r="Q233" s="844" t="s">
        <v>469</v>
      </c>
      <c r="R233" s="846" t="s">
        <v>470</v>
      </c>
      <c r="S233" s="848" t="s">
        <v>495</v>
      </c>
    </row>
    <row r="234" spans="2:19" ht="33" customHeight="1" thickBot="1">
      <c r="B234" s="379">
        <v>8</v>
      </c>
      <c r="C234" s="351" t="s">
        <v>11</v>
      </c>
      <c r="D234" s="843"/>
      <c r="E234" s="845"/>
      <c r="F234" s="847"/>
      <c r="G234" s="849"/>
      <c r="H234" s="843"/>
      <c r="I234" s="845"/>
      <c r="J234" s="847"/>
      <c r="K234" s="849"/>
      <c r="L234" s="843"/>
      <c r="M234" s="845"/>
      <c r="N234" s="847"/>
      <c r="O234" s="849"/>
      <c r="P234" s="843"/>
      <c r="Q234" s="845"/>
      <c r="R234" s="847"/>
      <c r="S234" s="849"/>
    </row>
    <row r="235" spans="2:19" ht="15.75" customHeight="1">
      <c r="B235" s="850" t="s">
        <v>691</v>
      </c>
      <c r="C235" s="352" t="s">
        <v>473</v>
      </c>
      <c r="D235" s="353">
        <v>1189.785294</v>
      </c>
      <c r="E235" s="380">
        <v>1304.848939</v>
      </c>
      <c r="F235" s="380">
        <v>0</v>
      </c>
      <c r="G235" s="381"/>
      <c r="H235" s="353">
        <v>854.95748400000002</v>
      </c>
      <c r="I235" s="380">
        <v>958.45402300000001</v>
      </c>
      <c r="J235" s="380">
        <v>0</v>
      </c>
      <c r="K235" s="381"/>
      <c r="L235" s="353">
        <v>1609.2915929999999</v>
      </c>
      <c r="M235" s="380">
        <v>1712.4894609999999</v>
      </c>
      <c r="N235" s="380">
        <v>0</v>
      </c>
      <c r="O235" s="381"/>
      <c r="P235" s="353">
        <v>807.39693399999999</v>
      </c>
      <c r="Q235" s="380">
        <v>1091.435434</v>
      </c>
      <c r="R235" s="380">
        <v>0</v>
      </c>
      <c r="S235" s="381"/>
    </row>
    <row r="236" spans="2:19" ht="15.75" customHeight="1">
      <c r="B236" s="851"/>
      <c r="C236" s="357" t="s">
        <v>474</v>
      </c>
      <c r="D236" s="358">
        <v>7.9115799999999998</v>
      </c>
      <c r="E236" s="382">
        <v>7.9114339999999999</v>
      </c>
      <c r="F236" s="382">
        <v>1.582287</v>
      </c>
      <c r="G236" s="383"/>
      <c r="H236" s="358">
        <v>7.8432700000000004</v>
      </c>
      <c r="I236" s="382">
        <v>7.8430609999999996</v>
      </c>
      <c r="J236" s="382">
        <v>1.5686119999999999</v>
      </c>
      <c r="K236" s="383"/>
      <c r="L236" s="358">
        <v>7.3468840000000002</v>
      </c>
      <c r="M236" s="382">
        <v>7.3464349999999996</v>
      </c>
      <c r="N236" s="382">
        <v>1.469287</v>
      </c>
      <c r="O236" s="383"/>
      <c r="P236" s="358">
        <v>221.457908</v>
      </c>
      <c r="Q236" s="382">
        <v>221.43518399999999</v>
      </c>
      <c r="R236" s="382">
        <v>1.3925860000000001</v>
      </c>
      <c r="S236" s="383"/>
    </row>
    <row r="237" spans="2:19" ht="15.75" customHeight="1">
      <c r="B237" s="851"/>
      <c r="C237" s="357" t="s">
        <v>475</v>
      </c>
      <c r="D237" s="358">
        <v>0</v>
      </c>
      <c r="E237" s="382">
        <v>0</v>
      </c>
      <c r="F237" s="382">
        <v>0</v>
      </c>
      <c r="G237" s="383"/>
      <c r="H237" s="358">
        <v>0</v>
      </c>
      <c r="I237" s="382">
        <v>0</v>
      </c>
      <c r="J237" s="382">
        <v>0</v>
      </c>
      <c r="K237" s="383"/>
      <c r="L237" s="358">
        <v>0</v>
      </c>
      <c r="M237" s="382">
        <v>0</v>
      </c>
      <c r="N237" s="382">
        <v>0</v>
      </c>
      <c r="O237" s="383"/>
      <c r="P237" s="358">
        <v>0</v>
      </c>
      <c r="Q237" s="382">
        <v>0</v>
      </c>
      <c r="R237" s="382">
        <v>0</v>
      </c>
      <c r="S237" s="383"/>
    </row>
    <row r="238" spans="2:19" ht="15.75" customHeight="1">
      <c r="B238" s="851"/>
      <c r="C238" s="357" t="s">
        <v>476</v>
      </c>
      <c r="D238" s="358">
        <v>0</v>
      </c>
      <c r="E238" s="382">
        <v>0</v>
      </c>
      <c r="F238" s="382">
        <v>0</v>
      </c>
      <c r="G238" s="383"/>
      <c r="H238" s="358">
        <v>0</v>
      </c>
      <c r="I238" s="382">
        <v>0</v>
      </c>
      <c r="J238" s="382">
        <v>0</v>
      </c>
      <c r="K238" s="383"/>
      <c r="L238" s="358">
        <v>0</v>
      </c>
      <c r="M238" s="382">
        <v>0</v>
      </c>
      <c r="N238" s="382">
        <v>0</v>
      </c>
      <c r="O238" s="383"/>
      <c r="P238" s="358">
        <v>0</v>
      </c>
      <c r="Q238" s="382">
        <v>0</v>
      </c>
      <c r="R238" s="382">
        <v>0</v>
      </c>
      <c r="S238" s="383"/>
    </row>
    <row r="239" spans="2:19" ht="15.75" customHeight="1">
      <c r="B239" s="851"/>
      <c r="C239" s="357" t="s">
        <v>477</v>
      </c>
      <c r="D239" s="358">
        <v>0</v>
      </c>
      <c r="E239" s="382">
        <v>0</v>
      </c>
      <c r="F239" s="382">
        <v>0</v>
      </c>
      <c r="G239" s="383"/>
      <c r="H239" s="358">
        <v>0</v>
      </c>
      <c r="I239" s="382">
        <v>0</v>
      </c>
      <c r="J239" s="382">
        <v>0</v>
      </c>
      <c r="K239" s="383"/>
      <c r="L239" s="358">
        <v>0</v>
      </c>
      <c r="M239" s="382">
        <v>0</v>
      </c>
      <c r="N239" s="382">
        <v>0</v>
      </c>
      <c r="O239" s="383"/>
      <c r="P239" s="358">
        <v>0</v>
      </c>
      <c r="Q239" s="382">
        <v>0</v>
      </c>
      <c r="R239" s="382">
        <v>0</v>
      </c>
      <c r="S239" s="383"/>
    </row>
    <row r="240" spans="2:19" ht="15.75" customHeight="1">
      <c r="B240" s="851"/>
      <c r="C240" s="357" t="s">
        <v>478</v>
      </c>
      <c r="D240" s="358">
        <v>4528.2152050000004</v>
      </c>
      <c r="E240" s="382">
        <v>4392.9857899999997</v>
      </c>
      <c r="F240" s="382">
        <v>429.48038600000001</v>
      </c>
      <c r="G240" s="383"/>
      <c r="H240" s="358">
        <v>5039.0203329999995</v>
      </c>
      <c r="I240" s="382">
        <v>4835.9821179999999</v>
      </c>
      <c r="J240" s="382">
        <v>300.05860300000001</v>
      </c>
      <c r="K240" s="383"/>
      <c r="L240" s="358">
        <v>5216.7032879999997</v>
      </c>
      <c r="M240" s="382">
        <v>5080.9637950000006</v>
      </c>
      <c r="N240" s="382">
        <v>397.01622300000002</v>
      </c>
      <c r="O240" s="383"/>
      <c r="P240" s="358">
        <v>4828.5806679999996</v>
      </c>
      <c r="Q240" s="382">
        <v>4783.8497880000004</v>
      </c>
      <c r="R240" s="382">
        <v>299.108495</v>
      </c>
      <c r="S240" s="383"/>
    </row>
    <row r="241" spans="2:19" ht="15.75" customHeight="1">
      <c r="B241" s="851"/>
      <c r="C241" s="357" t="s">
        <v>479</v>
      </c>
      <c r="D241" s="358">
        <v>377.559281</v>
      </c>
      <c r="E241" s="382">
        <v>382.69435299999998</v>
      </c>
      <c r="F241" s="382">
        <v>292.93575600000003</v>
      </c>
      <c r="G241" s="383"/>
      <c r="H241" s="358">
        <v>372.22785399999998</v>
      </c>
      <c r="I241" s="382">
        <v>393.09235200000001</v>
      </c>
      <c r="J241" s="382">
        <v>281.57688300000001</v>
      </c>
      <c r="K241" s="383"/>
      <c r="L241" s="358">
        <v>359.11322200000001</v>
      </c>
      <c r="M241" s="382">
        <v>348.039286</v>
      </c>
      <c r="N241" s="382">
        <v>262.69498399999998</v>
      </c>
      <c r="O241" s="383"/>
      <c r="P241" s="358">
        <v>373.24309499999998</v>
      </c>
      <c r="Q241" s="382">
        <v>375.95856600000002</v>
      </c>
      <c r="R241" s="382">
        <v>285.00848999999999</v>
      </c>
      <c r="S241" s="383"/>
    </row>
    <row r="242" spans="2:19" ht="15.75" customHeight="1">
      <c r="B242" s="851"/>
      <c r="C242" s="361" t="s">
        <v>480</v>
      </c>
      <c r="D242" s="358">
        <v>0</v>
      </c>
      <c r="E242" s="382">
        <v>0</v>
      </c>
      <c r="F242" s="382">
        <v>0</v>
      </c>
      <c r="G242" s="383"/>
      <c r="H242" s="358">
        <v>0.50061100000000003</v>
      </c>
      <c r="I242" s="382">
        <v>0.123417</v>
      </c>
      <c r="J242" s="382">
        <v>9.4031000000000003E-2</v>
      </c>
      <c r="K242" s="383"/>
      <c r="L242" s="358">
        <v>0.50009400000000004</v>
      </c>
      <c r="M242" s="382">
        <v>0.15707099999999999</v>
      </c>
      <c r="N242" s="382">
        <v>0.119672</v>
      </c>
      <c r="O242" s="383"/>
      <c r="P242" s="358">
        <v>0.50024299999999999</v>
      </c>
      <c r="Q242" s="382">
        <v>0.15126300000000001</v>
      </c>
      <c r="R242" s="382">
        <v>0.115247</v>
      </c>
      <c r="S242" s="383"/>
    </row>
    <row r="243" spans="2:19" ht="15.75" customHeight="1">
      <c r="B243" s="851"/>
      <c r="C243" s="357" t="s">
        <v>481</v>
      </c>
      <c r="D243" s="358">
        <v>5.0271480000000004</v>
      </c>
      <c r="E243" s="382">
        <v>3.6167280000000002</v>
      </c>
      <c r="F243" s="382">
        <v>2.5633840000000001</v>
      </c>
      <c r="G243" s="383"/>
      <c r="H243" s="358">
        <v>4.6186439999999997</v>
      </c>
      <c r="I243" s="382">
        <v>3.6449020000000001</v>
      </c>
      <c r="J243" s="382">
        <v>2.616886</v>
      </c>
      <c r="K243" s="383"/>
      <c r="L243" s="358">
        <v>5.5500499999999997</v>
      </c>
      <c r="M243" s="382">
        <v>4.3502099999999997</v>
      </c>
      <c r="N243" s="382">
        <v>3.0296940000000001</v>
      </c>
      <c r="O243" s="383"/>
      <c r="P243" s="358">
        <v>6.7113699999999996</v>
      </c>
      <c r="Q243" s="382">
        <v>5.4638749999999998</v>
      </c>
      <c r="R243" s="382">
        <v>3.8962780000000001</v>
      </c>
      <c r="S243" s="383"/>
    </row>
    <row r="244" spans="2:19" ht="15.75" customHeight="1">
      <c r="B244" s="851"/>
      <c r="C244" s="361" t="s">
        <v>480</v>
      </c>
      <c r="D244" s="358">
        <v>2.7827799999999998</v>
      </c>
      <c r="E244" s="382">
        <v>2.3777279999999998</v>
      </c>
      <c r="F244" s="382">
        <v>1.634134</v>
      </c>
      <c r="G244" s="383"/>
      <c r="H244" s="358">
        <v>2.2619560000000001</v>
      </c>
      <c r="I244" s="382">
        <v>2.261085</v>
      </c>
      <c r="J244" s="382">
        <v>1.5790249999999999</v>
      </c>
      <c r="K244" s="383"/>
      <c r="L244" s="358">
        <v>3.056324</v>
      </c>
      <c r="M244" s="382">
        <v>2.9793630000000002</v>
      </c>
      <c r="N244" s="382">
        <v>2.0015610000000001</v>
      </c>
      <c r="O244" s="383"/>
      <c r="P244" s="358">
        <v>3.321679</v>
      </c>
      <c r="Q244" s="382">
        <v>3.2442310000000001</v>
      </c>
      <c r="R244" s="382">
        <v>2.2315450000000001</v>
      </c>
      <c r="S244" s="383"/>
    </row>
    <row r="245" spans="2:19" ht="15.75" customHeight="1">
      <c r="B245" s="851"/>
      <c r="C245" s="357" t="s">
        <v>482</v>
      </c>
      <c r="D245" s="358">
        <v>1.591736</v>
      </c>
      <c r="E245" s="382">
        <v>1.525536</v>
      </c>
      <c r="F245" s="382">
        <v>0.53547</v>
      </c>
      <c r="G245" s="383"/>
      <c r="H245" s="358">
        <v>1.6053329999999999</v>
      </c>
      <c r="I245" s="382">
        <v>1.556368</v>
      </c>
      <c r="J245" s="382">
        <v>0.54601100000000002</v>
      </c>
      <c r="K245" s="383"/>
      <c r="L245" s="358">
        <v>1.6782790000000001</v>
      </c>
      <c r="M245" s="382">
        <v>1.636131</v>
      </c>
      <c r="N245" s="382">
        <v>0.57264400000000004</v>
      </c>
      <c r="O245" s="383"/>
      <c r="P245" s="358">
        <v>1.217422</v>
      </c>
      <c r="Q245" s="382">
        <v>1.2093430000000001</v>
      </c>
      <c r="R245" s="382">
        <v>0.42326999999999998</v>
      </c>
      <c r="S245" s="383"/>
    </row>
    <row r="246" spans="2:19" ht="15.75" customHeight="1">
      <c r="B246" s="851"/>
      <c r="C246" s="361" t="s">
        <v>480</v>
      </c>
      <c r="D246" s="358">
        <v>0</v>
      </c>
      <c r="E246" s="382">
        <v>0</v>
      </c>
      <c r="F246" s="382">
        <v>0</v>
      </c>
      <c r="G246" s="383"/>
      <c r="H246" s="358">
        <v>0</v>
      </c>
      <c r="I246" s="382">
        <v>0</v>
      </c>
      <c r="J246" s="382">
        <v>0</v>
      </c>
      <c r="K246" s="383"/>
      <c r="L246" s="358">
        <v>0</v>
      </c>
      <c r="M246" s="382">
        <v>0</v>
      </c>
      <c r="N246" s="382">
        <v>0</v>
      </c>
      <c r="O246" s="383"/>
      <c r="P246" s="358">
        <v>0</v>
      </c>
      <c r="Q246" s="382">
        <v>0</v>
      </c>
      <c r="R246" s="382">
        <v>0</v>
      </c>
      <c r="S246" s="383"/>
    </row>
    <row r="247" spans="2:19" ht="15.75" customHeight="1">
      <c r="B247" s="851"/>
      <c r="C247" s="357" t="s">
        <v>483</v>
      </c>
      <c r="D247" s="358">
        <v>0.74023700000000003</v>
      </c>
      <c r="E247" s="382">
        <v>0.48788999999999999</v>
      </c>
      <c r="F247" s="382">
        <v>0.50201899999999999</v>
      </c>
      <c r="G247" s="384">
        <v>0.25234600000000001</v>
      </c>
      <c r="H247" s="358">
        <v>0.73123899999999997</v>
      </c>
      <c r="I247" s="382">
        <v>0.41148299999999999</v>
      </c>
      <c r="J247" s="382">
        <v>0.42979200000000001</v>
      </c>
      <c r="K247" s="384">
        <v>0.31975599999999998</v>
      </c>
      <c r="L247" s="358">
        <v>0.74285699999999999</v>
      </c>
      <c r="M247" s="382">
        <v>0.45724300000000001</v>
      </c>
      <c r="N247" s="382">
        <v>0.47354800000000002</v>
      </c>
      <c r="O247" s="384">
        <v>0.28520299999999998</v>
      </c>
      <c r="P247" s="358">
        <v>0.35137200000000002</v>
      </c>
      <c r="Q247" s="382">
        <v>0.29300199999999998</v>
      </c>
      <c r="R247" s="382">
        <v>0.30898700000000001</v>
      </c>
      <c r="S247" s="384">
        <v>5.6494999999999997E-2</v>
      </c>
    </row>
    <row r="248" spans="2:19" ht="15.75" customHeight="1">
      <c r="B248" s="851"/>
      <c r="C248" s="357" t="s">
        <v>484</v>
      </c>
      <c r="D248" s="358">
        <v>0</v>
      </c>
      <c r="E248" s="382">
        <v>0</v>
      </c>
      <c r="F248" s="382">
        <v>0</v>
      </c>
      <c r="G248" s="383"/>
      <c r="H248" s="358">
        <v>0</v>
      </c>
      <c r="I248" s="382">
        <v>0</v>
      </c>
      <c r="J248" s="382">
        <v>0</v>
      </c>
      <c r="K248" s="383"/>
      <c r="L248" s="358">
        <v>0</v>
      </c>
      <c r="M248" s="382">
        <v>0</v>
      </c>
      <c r="N248" s="382">
        <v>0</v>
      </c>
      <c r="O248" s="383"/>
      <c r="P248" s="358">
        <v>0</v>
      </c>
      <c r="Q248" s="382">
        <v>0</v>
      </c>
      <c r="R248" s="382">
        <v>0</v>
      </c>
      <c r="S248" s="383"/>
    </row>
    <row r="249" spans="2:19" ht="15.75" customHeight="1">
      <c r="B249" s="851"/>
      <c r="C249" s="357" t="s">
        <v>485</v>
      </c>
      <c r="D249" s="358">
        <v>38.191436000000003</v>
      </c>
      <c r="E249" s="382">
        <v>38.163868000000001</v>
      </c>
      <c r="F249" s="382">
        <v>3.8163860000000001</v>
      </c>
      <c r="G249" s="383"/>
      <c r="H249" s="358">
        <v>42.811624000000002</v>
      </c>
      <c r="I249" s="382">
        <v>42.797372000000003</v>
      </c>
      <c r="J249" s="382">
        <v>4.2797369999999999</v>
      </c>
      <c r="K249" s="383"/>
      <c r="L249" s="358">
        <v>40.230998999999997</v>
      </c>
      <c r="M249" s="382">
        <v>40.211441999999998</v>
      </c>
      <c r="N249" s="382">
        <v>4.0211449999999997</v>
      </c>
      <c r="O249" s="383"/>
      <c r="P249" s="358">
        <v>27.263833000000002</v>
      </c>
      <c r="Q249" s="382">
        <v>27.238809</v>
      </c>
      <c r="R249" s="382">
        <v>2.723881</v>
      </c>
      <c r="S249" s="383"/>
    </row>
    <row r="250" spans="2:19" ht="15.75" customHeight="1">
      <c r="B250" s="851"/>
      <c r="C250" s="357" t="s">
        <v>486</v>
      </c>
      <c r="D250" s="358">
        <v>0</v>
      </c>
      <c r="E250" s="382">
        <v>0</v>
      </c>
      <c r="F250" s="382">
        <v>0</v>
      </c>
      <c r="G250" s="383"/>
      <c r="H250" s="358">
        <v>0</v>
      </c>
      <c r="I250" s="382">
        <v>0</v>
      </c>
      <c r="J250" s="382">
        <v>0</v>
      </c>
      <c r="K250" s="383"/>
      <c r="L250" s="358">
        <v>0</v>
      </c>
      <c r="M250" s="382">
        <v>0</v>
      </c>
      <c r="N250" s="382">
        <v>0</v>
      </c>
      <c r="O250" s="383"/>
      <c r="P250" s="358">
        <v>0</v>
      </c>
      <c r="Q250" s="382">
        <v>0</v>
      </c>
      <c r="R250" s="382">
        <v>0</v>
      </c>
      <c r="S250" s="383"/>
    </row>
    <row r="251" spans="2:19" ht="15.75" customHeight="1">
      <c r="B251" s="851"/>
      <c r="C251" s="357" t="s">
        <v>487</v>
      </c>
      <c r="D251" s="358">
        <v>0</v>
      </c>
      <c r="E251" s="382">
        <v>0</v>
      </c>
      <c r="F251" s="382">
        <v>0</v>
      </c>
      <c r="G251" s="383"/>
      <c r="H251" s="358">
        <v>0</v>
      </c>
      <c r="I251" s="382">
        <v>0</v>
      </c>
      <c r="J251" s="382">
        <v>0</v>
      </c>
      <c r="K251" s="383"/>
      <c r="L251" s="358">
        <v>3.9926949999999999</v>
      </c>
      <c r="M251" s="382">
        <v>3.9926949999999999</v>
      </c>
      <c r="N251" s="382">
        <v>3.9926949999999999</v>
      </c>
      <c r="O251" s="383"/>
      <c r="P251" s="358">
        <v>4.2106469999999998</v>
      </c>
      <c r="Q251" s="382">
        <v>4.2106469999999998</v>
      </c>
      <c r="R251" s="382">
        <v>3.029979</v>
      </c>
      <c r="S251" s="383"/>
    </row>
    <row r="252" spans="2:19" ht="15.75" customHeight="1">
      <c r="B252" s="851"/>
      <c r="C252" s="357" t="s">
        <v>488</v>
      </c>
      <c r="D252" s="358">
        <v>0.37775500000000001</v>
      </c>
      <c r="E252" s="382">
        <v>0.37775500000000001</v>
      </c>
      <c r="F252" s="382">
        <v>0.37775500000000001</v>
      </c>
      <c r="G252" s="383"/>
      <c r="H252" s="358">
        <v>0.37775500000000001</v>
      </c>
      <c r="I252" s="382">
        <v>0.37775500000000001</v>
      </c>
      <c r="J252" s="382">
        <v>0.37775500000000001</v>
      </c>
      <c r="K252" s="383"/>
      <c r="L252" s="358">
        <v>0.37775500000000001</v>
      </c>
      <c r="M252" s="382">
        <v>0.37775500000000001</v>
      </c>
      <c r="N252" s="382">
        <v>0.37775500000000001</v>
      </c>
      <c r="O252" s="383"/>
      <c r="P252" s="358">
        <v>0.37775500000000001</v>
      </c>
      <c r="Q252" s="382">
        <v>0.37775500000000001</v>
      </c>
      <c r="R252" s="382">
        <v>0.37775500000000001</v>
      </c>
      <c r="S252" s="383"/>
    </row>
    <row r="253" spans="2:19" ht="15.75" hidden="1" customHeight="1">
      <c r="B253" s="851"/>
      <c r="C253" s="363"/>
      <c r="D253" s="364"/>
      <c r="E253" s="385"/>
      <c r="F253" s="385"/>
      <c r="G253" s="386"/>
      <c r="H253" s="364"/>
      <c r="I253" s="385"/>
      <c r="J253" s="385"/>
      <c r="K253" s="386"/>
      <c r="L253" s="364"/>
      <c r="M253" s="385"/>
      <c r="N253" s="385"/>
      <c r="O253" s="386"/>
      <c r="P253" s="364"/>
      <c r="Q253" s="385"/>
      <c r="R253" s="385"/>
      <c r="S253" s="386"/>
    </row>
    <row r="254" spans="2:19" ht="15.75" customHeight="1" thickBot="1">
      <c r="B254" s="851"/>
      <c r="C254" s="367" t="s">
        <v>489</v>
      </c>
      <c r="D254" s="358">
        <v>5.0049999999999999E-3</v>
      </c>
      <c r="E254" s="382">
        <v>5.0049999999999999E-3</v>
      </c>
      <c r="F254" s="382">
        <v>5.0049999999999999E-3</v>
      </c>
      <c r="G254" s="383"/>
      <c r="H254" s="358">
        <v>5.0049999999999999E-3</v>
      </c>
      <c r="I254" s="382">
        <v>5.0049999999999999E-3</v>
      </c>
      <c r="J254" s="382">
        <v>5.0049999999999999E-3</v>
      </c>
      <c r="K254" s="383"/>
      <c r="L254" s="358">
        <v>0.217281</v>
      </c>
      <c r="M254" s="382">
        <v>0.217281</v>
      </c>
      <c r="N254" s="382">
        <v>0.217281</v>
      </c>
      <c r="O254" s="383"/>
      <c r="P254" s="358">
        <v>5.3051000000000001E-2</v>
      </c>
      <c r="Q254" s="382">
        <v>5.3051000000000001E-2</v>
      </c>
      <c r="R254" s="382">
        <v>5.3051000000000001E-2</v>
      </c>
      <c r="S254" s="383"/>
    </row>
    <row r="255" spans="2:19" ht="18" customHeight="1" thickBot="1">
      <c r="B255" s="852"/>
      <c r="C255" s="387" t="s">
        <v>496</v>
      </c>
      <c r="D255" s="388"/>
      <c r="E255" s="389"/>
      <c r="F255" s="389"/>
      <c r="G255" s="390">
        <v>1.9658229999999999</v>
      </c>
      <c r="H255" s="388"/>
      <c r="I255" s="389"/>
      <c r="J255" s="389"/>
      <c r="K255" s="390">
        <v>1.5249959999999998</v>
      </c>
      <c r="L255" s="388"/>
      <c r="M255" s="389"/>
      <c r="N255" s="389"/>
      <c r="O255" s="390">
        <v>3.1827719999999999</v>
      </c>
      <c r="P255" s="388"/>
      <c r="Q255" s="389"/>
      <c r="R255" s="389"/>
      <c r="S255" s="390">
        <v>2.0416609999999999</v>
      </c>
    </row>
    <row r="256" spans="2:19" ht="18" customHeight="1">
      <c r="B256" s="375"/>
      <c r="D256" s="375" t="s">
        <v>491</v>
      </c>
    </row>
    <row r="257" spans="2:19" ht="18" customHeight="1">
      <c r="B257" s="375"/>
      <c r="D257" s="375" t="s">
        <v>497</v>
      </c>
    </row>
    <row r="258" spans="2:19" ht="18" customHeight="1" thickBot="1">
      <c r="D258" s="392" t="s">
        <v>498</v>
      </c>
    </row>
    <row r="259" spans="2:19" ht="32.25" customHeight="1" thickBot="1">
      <c r="B259" s="343"/>
      <c r="C259" s="347"/>
      <c r="D259" s="853" t="s">
        <v>467</v>
      </c>
      <c r="E259" s="739"/>
      <c r="F259" s="739"/>
      <c r="G259" s="739"/>
      <c r="H259" s="739"/>
      <c r="I259" s="739"/>
      <c r="J259" s="739"/>
      <c r="K259" s="739"/>
      <c r="L259" s="854" t="str">
        <f>$D$6</f>
        <v>Standardised Approach</v>
      </c>
      <c r="M259" s="739"/>
      <c r="N259" s="739"/>
      <c r="O259" s="739"/>
      <c r="P259" s="739"/>
      <c r="Q259" s="739"/>
      <c r="R259" s="739"/>
      <c r="S259" s="740"/>
    </row>
    <row r="260" spans="2:19" ht="32.25" customHeight="1" thickBot="1">
      <c r="B260" s="343"/>
      <c r="C260" s="347"/>
      <c r="D260" s="853" t="s">
        <v>12</v>
      </c>
      <c r="E260" s="854"/>
      <c r="F260" s="854"/>
      <c r="G260" s="855"/>
      <c r="H260" s="853" t="s">
        <v>13</v>
      </c>
      <c r="I260" s="854"/>
      <c r="J260" s="854"/>
      <c r="K260" s="855"/>
      <c r="L260" s="853" t="s">
        <v>14</v>
      </c>
      <c r="M260" s="854"/>
      <c r="N260" s="854"/>
      <c r="O260" s="855"/>
      <c r="P260" s="853" t="s">
        <v>15</v>
      </c>
      <c r="Q260" s="854"/>
      <c r="R260" s="854"/>
      <c r="S260" s="855"/>
    </row>
    <row r="261" spans="2:19" ht="51" customHeight="1">
      <c r="B261" s="350"/>
      <c r="C261" s="347"/>
      <c r="D261" s="842" t="s">
        <v>468</v>
      </c>
      <c r="E261" s="844" t="s">
        <v>469</v>
      </c>
      <c r="F261" s="846" t="s">
        <v>470</v>
      </c>
      <c r="G261" s="848" t="s">
        <v>495</v>
      </c>
      <c r="H261" s="842" t="s">
        <v>468</v>
      </c>
      <c r="I261" s="844" t="s">
        <v>469</v>
      </c>
      <c r="J261" s="846" t="s">
        <v>470</v>
      </c>
      <c r="K261" s="848" t="s">
        <v>495</v>
      </c>
      <c r="L261" s="842" t="s">
        <v>468</v>
      </c>
      <c r="M261" s="844" t="s">
        <v>469</v>
      </c>
      <c r="N261" s="846" t="s">
        <v>470</v>
      </c>
      <c r="O261" s="848" t="s">
        <v>495</v>
      </c>
      <c r="P261" s="842" t="s">
        <v>468</v>
      </c>
      <c r="Q261" s="844" t="s">
        <v>469</v>
      </c>
      <c r="R261" s="846" t="s">
        <v>470</v>
      </c>
      <c r="S261" s="848" t="s">
        <v>495</v>
      </c>
    </row>
    <row r="262" spans="2:19" ht="33" customHeight="1" thickBot="1">
      <c r="B262" s="379">
        <v>9</v>
      </c>
      <c r="C262" s="351" t="s">
        <v>11</v>
      </c>
      <c r="D262" s="843"/>
      <c r="E262" s="845"/>
      <c r="F262" s="847"/>
      <c r="G262" s="849"/>
      <c r="H262" s="843"/>
      <c r="I262" s="845"/>
      <c r="J262" s="847"/>
      <c r="K262" s="849"/>
      <c r="L262" s="843"/>
      <c r="M262" s="845"/>
      <c r="N262" s="847"/>
      <c r="O262" s="849"/>
      <c r="P262" s="843"/>
      <c r="Q262" s="845"/>
      <c r="R262" s="847"/>
      <c r="S262" s="849"/>
    </row>
    <row r="263" spans="2:19" ht="15.75" customHeight="1">
      <c r="B263" s="850" t="s">
        <v>693</v>
      </c>
      <c r="C263" s="352" t="s">
        <v>473</v>
      </c>
      <c r="D263" s="353">
        <v>879.84945000000005</v>
      </c>
      <c r="E263" s="380">
        <v>133.80648199999999</v>
      </c>
      <c r="F263" s="380">
        <v>0</v>
      </c>
      <c r="G263" s="381"/>
      <c r="H263" s="353">
        <v>951.91808300000002</v>
      </c>
      <c r="I263" s="380">
        <v>191.86763099999999</v>
      </c>
      <c r="J263" s="380">
        <v>0</v>
      </c>
      <c r="K263" s="381"/>
      <c r="L263" s="353">
        <v>937.77576499999998</v>
      </c>
      <c r="M263" s="380">
        <v>183.91986900000001</v>
      </c>
      <c r="N263" s="380">
        <v>0</v>
      </c>
      <c r="O263" s="381"/>
      <c r="P263" s="353">
        <v>917.94848100000002</v>
      </c>
      <c r="Q263" s="380">
        <v>172.803596</v>
      </c>
      <c r="R263" s="380">
        <v>0</v>
      </c>
      <c r="S263" s="381"/>
    </row>
    <row r="264" spans="2:19" ht="15.75" customHeight="1">
      <c r="B264" s="851"/>
      <c r="C264" s="357" t="s">
        <v>474</v>
      </c>
      <c r="D264" s="358">
        <v>0</v>
      </c>
      <c r="E264" s="382">
        <v>0</v>
      </c>
      <c r="F264" s="382">
        <v>0</v>
      </c>
      <c r="G264" s="383"/>
      <c r="H264" s="358">
        <v>0</v>
      </c>
      <c r="I264" s="382">
        <v>0</v>
      </c>
      <c r="J264" s="382">
        <v>0</v>
      </c>
      <c r="K264" s="383"/>
      <c r="L264" s="358">
        <v>0</v>
      </c>
      <c r="M264" s="382">
        <v>0</v>
      </c>
      <c r="N264" s="382">
        <v>0</v>
      </c>
      <c r="O264" s="383"/>
      <c r="P264" s="358">
        <v>0</v>
      </c>
      <c r="Q264" s="382">
        <v>0</v>
      </c>
      <c r="R264" s="382">
        <v>0</v>
      </c>
      <c r="S264" s="383"/>
    </row>
    <row r="265" spans="2:19" ht="15.75" customHeight="1">
      <c r="B265" s="851"/>
      <c r="C265" s="357" t="s">
        <v>475</v>
      </c>
      <c r="D265" s="358">
        <v>1.9599999999999999E-4</v>
      </c>
      <c r="E265" s="382">
        <v>1.93E-4</v>
      </c>
      <c r="F265" s="382">
        <v>3.8999999999999999E-5</v>
      </c>
      <c r="G265" s="383"/>
      <c r="H265" s="358">
        <v>3.1599999999999998E-4</v>
      </c>
      <c r="I265" s="382">
        <v>3.1100000000000002E-4</v>
      </c>
      <c r="J265" s="382">
        <v>6.2000000000000003E-5</v>
      </c>
      <c r="K265" s="383"/>
      <c r="L265" s="358">
        <v>4.4000000000000002E-4</v>
      </c>
      <c r="M265" s="382">
        <v>4.3100000000000001E-4</v>
      </c>
      <c r="N265" s="382">
        <v>8.6000000000000003E-5</v>
      </c>
      <c r="O265" s="383"/>
      <c r="P265" s="358">
        <v>5.6899999999999995E-4</v>
      </c>
      <c r="Q265" s="382">
        <v>5.5500000000000005E-4</v>
      </c>
      <c r="R265" s="382">
        <v>1.11E-4</v>
      </c>
      <c r="S265" s="383"/>
    </row>
    <row r="266" spans="2:19" ht="15.75" customHeight="1">
      <c r="B266" s="851"/>
      <c r="C266" s="357" t="s">
        <v>476</v>
      </c>
      <c r="D266" s="358">
        <v>6.9999999999999994E-5</v>
      </c>
      <c r="E266" s="382">
        <v>6.9999999999999994E-5</v>
      </c>
      <c r="F266" s="382">
        <v>0</v>
      </c>
      <c r="G266" s="383"/>
      <c r="H266" s="358">
        <v>3.4999999999999997E-5</v>
      </c>
      <c r="I266" s="382">
        <v>3.4999999999999997E-5</v>
      </c>
      <c r="J266" s="382">
        <v>0</v>
      </c>
      <c r="K266" s="383"/>
      <c r="L266" s="358">
        <v>0.32500600000000002</v>
      </c>
      <c r="M266" s="382">
        <v>0.323519</v>
      </c>
      <c r="N266" s="382">
        <v>0</v>
      </c>
      <c r="O266" s="383"/>
      <c r="P266" s="358">
        <v>0.28977399999999998</v>
      </c>
      <c r="Q266" s="382">
        <v>0.28844799999999998</v>
      </c>
      <c r="R266" s="382">
        <v>0</v>
      </c>
      <c r="S266" s="383"/>
    </row>
    <row r="267" spans="2:19" ht="15.75" customHeight="1">
      <c r="B267" s="851"/>
      <c r="C267" s="357" t="s">
        <v>477</v>
      </c>
      <c r="D267" s="358">
        <v>0</v>
      </c>
      <c r="E267" s="382">
        <v>0</v>
      </c>
      <c r="F267" s="382">
        <v>0</v>
      </c>
      <c r="G267" s="383"/>
      <c r="H267" s="358">
        <v>0</v>
      </c>
      <c r="I267" s="382">
        <v>0</v>
      </c>
      <c r="J267" s="382">
        <v>0</v>
      </c>
      <c r="K267" s="383"/>
      <c r="L267" s="358">
        <v>0</v>
      </c>
      <c r="M267" s="382">
        <v>0</v>
      </c>
      <c r="N267" s="382">
        <v>0</v>
      </c>
      <c r="O267" s="383"/>
      <c r="P267" s="358">
        <v>0</v>
      </c>
      <c r="Q267" s="382">
        <v>0</v>
      </c>
      <c r="R267" s="382">
        <v>0</v>
      </c>
      <c r="S267" s="383"/>
    </row>
    <row r="268" spans="2:19" ht="15.75" customHeight="1">
      <c r="B268" s="851"/>
      <c r="C268" s="357" t="s">
        <v>478</v>
      </c>
      <c r="D268" s="358">
        <v>1913.464307</v>
      </c>
      <c r="E268" s="382">
        <v>1846.164579</v>
      </c>
      <c r="F268" s="382">
        <v>436.358834</v>
      </c>
      <c r="G268" s="383"/>
      <c r="H268" s="358">
        <v>1485.3633729999999</v>
      </c>
      <c r="I268" s="382">
        <v>1404.8464200000001</v>
      </c>
      <c r="J268" s="382">
        <v>353.97157900000002</v>
      </c>
      <c r="K268" s="383"/>
      <c r="L268" s="358">
        <v>1359.844828</v>
      </c>
      <c r="M268" s="382">
        <v>1312.0635870000001</v>
      </c>
      <c r="N268" s="382">
        <v>359.23572999999999</v>
      </c>
      <c r="O268" s="383"/>
      <c r="P268" s="358">
        <v>1162.6686480000001</v>
      </c>
      <c r="Q268" s="382">
        <v>1070.431304</v>
      </c>
      <c r="R268" s="382">
        <v>255.277466</v>
      </c>
      <c r="S268" s="383"/>
    </row>
    <row r="269" spans="2:19" ht="15.75" customHeight="1">
      <c r="B269" s="851"/>
      <c r="C269" s="357" t="s">
        <v>479</v>
      </c>
      <c r="D269" s="358">
        <v>1184.2248059999999</v>
      </c>
      <c r="E269" s="382">
        <v>924.28957800000001</v>
      </c>
      <c r="F269" s="382">
        <v>791.738472</v>
      </c>
      <c r="G269" s="383"/>
      <c r="H269" s="358">
        <v>1065.485414</v>
      </c>
      <c r="I269" s="382">
        <v>854.03146800000002</v>
      </c>
      <c r="J269" s="382">
        <v>728.00239299999998</v>
      </c>
      <c r="K269" s="383"/>
      <c r="L269" s="358">
        <v>1037.626495</v>
      </c>
      <c r="M269" s="382">
        <v>819.33309399999996</v>
      </c>
      <c r="N269" s="382">
        <v>702.800389</v>
      </c>
      <c r="O269" s="383"/>
      <c r="P269" s="358">
        <v>1080.0627529999999</v>
      </c>
      <c r="Q269" s="382">
        <v>809.089023</v>
      </c>
      <c r="R269" s="382">
        <v>703.625045</v>
      </c>
      <c r="S269" s="383"/>
    </row>
    <row r="270" spans="2:19" ht="15.75" customHeight="1">
      <c r="B270" s="851"/>
      <c r="C270" s="361" t="s">
        <v>480</v>
      </c>
      <c r="D270" s="358">
        <v>2.6191990000000001</v>
      </c>
      <c r="E270" s="382">
        <v>0.278277</v>
      </c>
      <c r="F270" s="382">
        <v>0.23375199999999999</v>
      </c>
      <c r="G270" s="383"/>
      <c r="H270" s="358">
        <v>21.254978000000001</v>
      </c>
      <c r="I270" s="382">
        <v>12.387095</v>
      </c>
      <c r="J270" s="382">
        <v>12.336675</v>
      </c>
      <c r="K270" s="383"/>
      <c r="L270" s="358">
        <v>1.369685</v>
      </c>
      <c r="M270" s="382">
        <v>0.27298499999999998</v>
      </c>
      <c r="N270" s="382">
        <v>0.22614899999999999</v>
      </c>
      <c r="O270" s="383"/>
      <c r="P270" s="358">
        <v>1.3600699999999999</v>
      </c>
      <c r="Q270" s="382">
        <v>0.26438699999999998</v>
      </c>
      <c r="R270" s="382">
        <v>0.21788299999999999</v>
      </c>
      <c r="S270" s="383"/>
    </row>
    <row r="271" spans="2:19" ht="15.75" customHeight="1">
      <c r="B271" s="851"/>
      <c r="C271" s="357" t="s">
        <v>481</v>
      </c>
      <c r="D271" s="358">
        <v>67.712885</v>
      </c>
      <c r="E271" s="382">
        <v>21.250959999999999</v>
      </c>
      <c r="F271" s="382">
        <v>15.937849999999999</v>
      </c>
      <c r="G271" s="383"/>
      <c r="H271" s="358">
        <v>61.812735000000004</v>
      </c>
      <c r="I271" s="382">
        <v>25.964296000000001</v>
      </c>
      <c r="J271" s="382">
        <v>19.472614</v>
      </c>
      <c r="K271" s="383"/>
      <c r="L271" s="358">
        <v>65.669737999999995</v>
      </c>
      <c r="M271" s="382">
        <v>25.715325</v>
      </c>
      <c r="N271" s="382">
        <v>19.27366</v>
      </c>
      <c r="O271" s="383"/>
      <c r="P271" s="358">
        <v>57.435623</v>
      </c>
      <c r="Q271" s="382">
        <v>26.619954</v>
      </c>
      <c r="R271" s="382">
        <v>19.963208999999999</v>
      </c>
      <c r="S271" s="383"/>
    </row>
    <row r="272" spans="2:19" ht="15.75" customHeight="1">
      <c r="B272" s="851"/>
      <c r="C272" s="361" t="s">
        <v>480</v>
      </c>
      <c r="D272" s="358">
        <v>1.7499000000000001E-2</v>
      </c>
      <c r="E272" s="382">
        <v>1.6941999999999999E-2</v>
      </c>
      <c r="F272" s="382">
        <v>1.2337000000000001E-2</v>
      </c>
      <c r="G272" s="383"/>
      <c r="H272" s="358">
        <v>2.5937700000000001</v>
      </c>
      <c r="I272" s="382">
        <v>1.338457</v>
      </c>
      <c r="J272" s="382">
        <v>1.003236</v>
      </c>
      <c r="K272" s="383"/>
      <c r="L272" s="358">
        <v>9.529E-2</v>
      </c>
      <c r="M272" s="382">
        <v>9.2333999999999999E-2</v>
      </c>
      <c r="N272" s="382">
        <v>6.3962000000000005E-2</v>
      </c>
      <c r="O272" s="383"/>
      <c r="P272" s="358">
        <v>8.6457000000000006E-2</v>
      </c>
      <c r="Q272" s="382">
        <v>8.4391999999999995E-2</v>
      </c>
      <c r="R272" s="382">
        <v>6.1537000000000001E-2</v>
      </c>
      <c r="S272" s="383"/>
    </row>
    <row r="273" spans="2:19" ht="15.75" customHeight="1">
      <c r="B273" s="851"/>
      <c r="C273" s="357" t="s">
        <v>482</v>
      </c>
      <c r="D273" s="358">
        <v>18.32039</v>
      </c>
      <c r="E273" s="382">
        <v>8.7016570000000009</v>
      </c>
      <c r="F273" s="382">
        <v>3.1412279999999999</v>
      </c>
      <c r="G273" s="383"/>
      <c r="H273" s="358">
        <v>13.161621999999999</v>
      </c>
      <c r="I273" s="382">
        <v>6.9061779999999997</v>
      </c>
      <c r="J273" s="382">
        <v>2.5047380000000001</v>
      </c>
      <c r="K273" s="383"/>
      <c r="L273" s="358">
        <v>4.6405440000000002</v>
      </c>
      <c r="M273" s="382">
        <v>3.2213859999999999</v>
      </c>
      <c r="N273" s="382">
        <v>1.209999</v>
      </c>
      <c r="O273" s="383"/>
      <c r="P273" s="358">
        <v>7.0006120000000003</v>
      </c>
      <c r="Q273" s="382">
        <v>5.7790619999999997</v>
      </c>
      <c r="R273" s="382">
        <v>2.0978490000000001</v>
      </c>
      <c r="S273" s="383"/>
    </row>
    <row r="274" spans="2:19" ht="15.75" customHeight="1">
      <c r="B274" s="851"/>
      <c r="C274" s="361" t="s">
        <v>480</v>
      </c>
      <c r="D274" s="358">
        <v>0</v>
      </c>
      <c r="E274" s="382">
        <v>0</v>
      </c>
      <c r="F274" s="382">
        <v>0</v>
      </c>
      <c r="G274" s="383"/>
      <c r="H274" s="358">
        <v>2.3897000000000002E-2</v>
      </c>
      <c r="I274" s="382">
        <v>2.3719E-2</v>
      </c>
      <c r="J274" s="382">
        <v>6.3249999999999999E-3</v>
      </c>
      <c r="K274" s="383"/>
      <c r="L274" s="358">
        <v>0</v>
      </c>
      <c r="M274" s="382">
        <v>0</v>
      </c>
      <c r="N274" s="382">
        <v>0</v>
      </c>
      <c r="O274" s="383"/>
      <c r="P274" s="358">
        <v>0</v>
      </c>
      <c r="Q274" s="382">
        <v>0</v>
      </c>
      <c r="R274" s="382">
        <v>0</v>
      </c>
      <c r="S274" s="383"/>
    </row>
    <row r="275" spans="2:19" ht="15.75" customHeight="1">
      <c r="B275" s="851"/>
      <c r="C275" s="357" t="s">
        <v>483</v>
      </c>
      <c r="D275" s="358">
        <v>0.33271000000000001</v>
      </c>
      <c r="E275" s="382">
        <v>0.123682</v>
      </c>
      <c r="F275" s="382">
        <v>0.123682</v>
      </c>
      <c r="G275" s="384">
        <v>0.20902799999999999</v>
      </c>
      <c r="H275" s="358">
        <v>0.17904200000000001</v>
      </c>
      <c r="I275" s="382">
        <v>0.13864000000000001</v>
      </c>
      <c r="J275" s="382">
        <v>0.159687</v>
      </c>
      <c r="K275" s="384">
        <v>4.0402E-2</v>
      </c>
      <c r="L275" s="358">
        <v>0.12948799999999999</v>
      </c>
      <c r="M275" s="382">
        <v>9.1111999999999999E-2</v>
      </c>
      <c r="N275" s="382">
        <v>9.1111999999999999E-2</v>
      </c>
      <c r="O275" s="384">
        <v>3.8376E-2</v>
      </c>
      <c r="P275" s="358">
        <v>0.12837599999999999</v>
      </c>
      <c r="Q275" s="382">
        <v>9.1770000000000004E-2</v>
      </c>
      <c r="R275" s="382">
        <v>9.1793E-2</v>
      </c>
      <c r="S275" s="384">
        <v>3.6604999999999999E-2</v>
      </c>
    </row>
    <row r="276" spans="2:19" ht="15.75" customHeight="1">
      <c r="B276" s="851"/>
      <c r="C276" s="357" t="s">
        <v>484</v>
      </c>
      <c r="D276" s="358">
        <v>0</v>
      </c>
      <c r="E276" s="382">
        <v>0</v>
      </c>
      <c r="F276" s="382">
        <v>0</v>
      </c>
      <c r="G276" s="383"/>
      <c r="H276" s="358">
        <v>0</v>
      </c>
      <c r="I276" s="382">
        <v>0</v>
      </c>
      <c r="J276" s="382">
        <v>0</v>
      </c>
      <c r="K276" s="383"/>
      <c r="L276" s="358">
        <v>0</v>
      </c>
      <c r="M276" s="382">
        <v>0</v>
      </c>
      <c r="N276" s="382">
        <v>0</v>
      </c>
      <c r="O276" s="383"/>
      <c r="P276" s="358">
        <v>0</v>
      </c>
      <c r="Q276" s="382">
        <v>0</v>
      </c>
      <c r="R276" s="382">
        <v>0</v>
      </c>
      <c r="S276" s="383"/>
    </row>
    <row r="277" spans="2:19" ht="15.75" customHeight="1">
      <c r="B277" s="851"/>
      <c r="C277" s="357" t="s">
        <v>485</v>
      </c>
      <c r="D277" s="358">
        <v>110.482496</v>
      </c>
      <c r="E277" s="382">
        <v>110.465716</v>
      </c>
      <c r="F277" s="382">
        <v>11.046571999999999</v>
      </c>
      <c r="G277" s="383"/>
      <c r="H277" s="358">
        <v>109.729703</v>
      </c>
      <c r="I277" s="382">
        <v>109.723496</v>
      </c>
      <c r="J277" s="382">
        <v>10.972348999999999</v>
      </c>
      <c r="K277" s="383"/>
      <c r="L277" s="358">
        <v>106.18407999999999</v>
      </c>
      <c r="M277" s="382">
        <v>106.170879</v>
      </c>
      <c r="N277" s="382">
        <v>10.617088000000001</v>
      </c>
      <c r="O277" s="383"/>
      <c r="P277" s="358">
        <v>103.83328299999999</v>
      </c>
      <c r="Q277" s="382">
        <v>103.81818699999999</v>
      </c>
      <c r="R277" s="382">
        <v>10.381819</v>
      </c>
      <c r="S277" s="383"/>
    </row>
    <row r="278" spans="2:19" ht="15.75" customHeight="1">
      <c r="B278" s="851"/>
      <c r="C278" s="357" t="s">
        <v>486</v>
      </c>
      <c r="D278" s="358">
        <v>0</v>
      </c>
      <c r="E278" s="382">
        <v>0</v>
      </c>
      <c r="F278" s="382">
        <v>0</v>
      </c>
      <c r="G278" s="383"/>
      <c r="H278" s="358">
        <v>0</v>
      </c>
      <c r="I278" s="382">
        <v>0</v>
      </c>
      <c r="J278" s="382">
        <v>0</v>
      </c>
      <c r="K278" s="383"/>
      <c r="L278" s="358">
        <v>0</v>
      </c>
      <c r="M278" s="382">
        <v>0</v>
      </c>
      <c r="N278" s="382">
        <v>0</v>
      </c>
      <c r="O278" s="383"/>
      <c r="P278" s="358">
        <v>0</v>
      </c>
      <c r="Q278" s="382">
        <v>0</v>
      </c>
      <c r="R278" s="382">
        <v>0</v>
      </c>
      <c r="S278" s="383"/>
    </row>
    <row r="279" spans="2:19" ht="15.75" customHeight="1">
      <c r="B279" s="851"/>
      <c r="C279" s="357" t="s">
        <v>487</v>
      </c>
      <c r="D279" s="358">
        <v>11.707058999999999</v>
      </c>
      <c r="E279" s="382">
        <v>5.8704289999999997</v>
      </c>
      <c r="F279" s="382">
        <v>13.359162</v>
      </c>
      <c r="G279" s="383"/>
      <c r="H279" s="358">
        <v>8.1224319999999999</v>
      </c>
      <c r="I279" s="382">
        <v>4.0781159999999996</v>
      </c>
      <c r="J279" s="382">
        <v>8.3148370000000007</v>
      </c>
      <c r="K279" s="383"/>
      <c r="L279" s="358">
        <v>6.444788</v>
      </c>
      <c r="M279" s="382">
        <v>6.444788</v>
      </c>
      <c r="N279" s="382">
        <v>8.2223930000000003</v>
      </c>
      <c r="O279" s="383"/>
      <c r="P279" s="358">
        <v>8.7870469999999994</v>
      </c>
      <c r="Q279" s="382">
        <v>7.1475910000000002</v>
      </c>
      <c r="R279" s="382">
        <v>8.5316220000000005</v>
      </c>
      <c r="S279" s="383"/>
    </row>
    <row r="280" spans="2:19" ht="15.75" customHeight="1">
      <c r="B280" s="851"/>
      <c r="C280" s="357" t="s">
        <v>488</v>
      </c>
      <c r="D280" s="358">
        <v>0.218</v>
      </c>
      <c r="E280" s="382">
        <v>0.218</v>
      </c>
      <c r="F280" s="382">
        <v>0.54500000000000004</v>
      </c>
      <c r="G280" s="383"/>
      <c r="H280" s="358">
        <v>1.0385420000000001</v>
      </c>
      <c r="I280" s="382">
        <v>1.0385420000000001</v>
      </c>
      <c r="J280" s="382">
        <v>2.596355</v>
      </c>
      <c r="K280" s="383"/>
      <c r="L280" s="358">
        <v>1.0533859999999999</v>
      </c>
      <c r="M280" s="382">
        <v>1.0533859999999999</v>
      </c>
      <c r="N280" s="382">
        <v>2.6334650000000002</v>
      </c>
      <c r="O280" s="383"/>
      <c r="P280" s="358">
        <v>1.07131</v>
      </c>
      <c r="Q280" s="382">
        <v>1.07131</v>
      </c>
      <c r="R280" s="382">
        <v>2.6782759999999999</v>
      </c>
      <c r="S280" s="383"/>
    </row>
    <row r="281" spans="2:19" ht="15.75" hidden="1" customHeight="1">
      <c r="B281" s="851"/>
      <c r="C281" s="363"/>
      <c r="D281" s="364"/>
      <c r="E281" s="385"/>
      <c r="F281" s="385"/>
      <c r="G281" s="386"/>
      <c r="H281" s="364"/>
      <c r="I281" s="385"/>
      <c r="J281" s="385"/>
      <c r="K281" s="386"/>
      <c r="L281" s="364"/>
      <c r="M281" s="385"/>
      <c r="N281" s="385"/>
      <c r="O281" s="386"/>
      <c r="P281" s="364"/>
      <c r="Q281" s="385"/>
      <c r="R281" s="385"/>
      <c r="S281" s="386"/>
    </row>
    <row r="282" spans="2:19" ht="15.75" customHeight="1" thickBot="1">
      <c r="B282" s="851"/>
      <c r="C282" s="367" t="s">
        <v>489</v>
      </c>
      <c r="D282" s="358">
        <v>2.0730689999999998</v>
      </c>
      <c r="E282" s="382">
        <v>2.073493</v>
      </c>
      <c r="F282" s="382">
        <v>2.0730689999999998</v>
      </c>
      <c r="G282" s="383"/>
      <c r="H282" s="358">
        <v>1.343653</v>
      </c>
      <c r="I282" s="382">
        <v>1.344077</v>
      </c>
      <c r="J282" s="382">
        <v>1.343653</v>
      </c>
      <c r="K282" s="383"/>
      <c r="L282" s="358">
        <v>2.0357419999999999</v>
      </c>
      <c r="M282" s="382">
        <v>2.0361660000000001</v>
      </c>
      <c r="N282" s="382">
        <v>2.0357419999999999</v>
      </c>
      <c r="O282" s="383"/>
      <c r="P282" s="358">
        <v>1.7221070000000001</v>
      </c>
      <c r="Q282" s="382">
        <v>1.722531</v>
      </c>
      <c r="R282" s="382">
        <v>1.7221070000000001</v>
      </c>
      <c r="S282" s="383"/>
    </row>
    <row r="283" spans="2:19" ht="18" customHeight="1" thickBot="1">
      <c r="B283" s="852"/>
      <c r="C283" s="387" t="s">
        <v>496</v>
      </c>
      <c r="D283" s="388"/>
      <c r="E283" s="389"/>
      <c r="F283" s="389"/>
      <c r="G283" s="390">
        <v>3.8658799999999998</v>
      </c>
      <c r="H283" s="388"/>
      <c r="I283" s="389"/>
      <c r="J283" s="389"/>
      <c r="K283" s="390">
        <v>1.6879069999999998</v>
      </c>
      <c r="L283" s="388"/>
      <c r="M283" s="389"/>
      <c r="N283" s="389"/>
      <c r="O283" s="390">
        <v>1.4778090000000002</v>
      </c>
      <c r="P283" s="388"/>
      <c r="Q283" s="389"/>
      <c r="R283" s="389"/>
      <c r="S283" s="390">
        <v>1.3761380000000001</v>
      </c>
    </row>
    <row r="284" spans="2:19" ht="18" customHeight="1">
      <c r="B284" s="375"/>
      <c r="D284" s="375" t="s">
        <v>491</v>
      </c>
    </row>
    <row r="285" spans="2:19" ht="18" customHeight="1">
      <c r="B285" s="375"/>
      <c r="D285" s="375" t="s">
        <v>497</v>
      </c>
    </row>
    <row r="286" spans="2:19" ht="18" customHeight="1" thickBot="1">
      <c r="D286" s="392" t="s">
        <v>498</v>
      </c>
    </row>
    <row r="287" spans="2:19" ht="32.25" customHeight="1" thickBot="1">
      <c r="B287" s="343"/>
      <c r="C287" s="347"/>
      <c r="D287" s="853" t="s">
        <v>467</v>
      </c>
      <c r="E287" s="739"/>
      <c r="F287" s="739"/>
      <c r="G287" s="739"/>
      <c r="H287" s="739"/>
      <c r="I287" s="739"/>
      <c r="J287" s="739"/>
      <c r="K287" s="739"/>
      <c r="L287" s="854" t="str">
        <f>$D$6</f>
        <v>Standardised Approach</v>
      </c>
      <c r="M287" s="739"/>
      <c r="N287" s="739"/>
      <c r="O287" s="739"/>
      <c r="P287" s="739"/>
      <c r="Q287" s="739"/>
      <c r="R287" s="739"/>
      <c r="S287" s="740"/>
    </row>
    <row r="288" spans="2:19" ht="32.25" customHeight="1" thickBot="1">
      <c r="B288" s="343"/>
      <c r="C288" s="347"/>
      <c r="D288" s="853" t="s">
        <v>12</v>
      </c>
      <c r="E288" s="854"/>
      <c r="F288" s="854"/>
      <c r="G288" s="855"/>
      <c r="H288" s="853" t="s">
        <v>13</v>
      </c>
      <c r="I288" s="854"/>
      <c r="J288" s="854"/>
      <c r="K288" s="855"/>
      <c r="L288" s="853" t="s">
        <v>14</v>
      </c>
      <c r="M288" s="854"/>
      <c r="N288" s="854"/>
      <c r="O288" s="855"/>
      <c r="P288" s="853" t="s">
        <v>15</v>
      </c>
      <c r="Q288" s="854"/>
      <c r="R288" s="854"/>
      <c r="S288" s="855"/>
    </row>
    <row r="289" spans="2:19" ht="51" customHeight="1">
      <c r="B289" s="350"/>
      <c r="C289" s="347"/>
      <c r="D289" s="842" t="s">
        <v>468</v>
      </c>
      <c r="E289" s="844" t="s">
        <v>469</v>
      </c>
      <c r="F289" s="846" t="s">
        <v>470</v>
      </c>
      <c r="G289" s="848" t="s">
        <v>495</v>
      </c>
      <c r="H289" s="842" t="s">
        <v>468</v>
      </c>
      <c r="I289" s="844" t="s">
        <v>469</v>
      </c>
      <c r="J289" s="846" t="s">
        <v>470</v>
      </c>
      <c r="K289" s="848" t="s">
        <v>495</v>
      </c>
      <c r="L289" s="842" t="s">
        <v>468</v>
      </c>
      <c r="M289" s="844" t="s">
        <v>469</v>
      </c>
      <c r="N289" s="846" t="s">
        <v>470</v>
      </c>
      <c r="O289" s="848" t="s">
        <v>495</v>
      </c>
      <c r="P289" s="842" t="s">
        <v>468</v>
      </c>
      <c r="Q289" s="844" t="s">
        <v>469</v>
      </c>
      <c r="R289" s="846" t="s">
        <v>470</v>
      </c>
      <c r="S289" s="848" t="s">
        <v>495</v>
      </c>
    </row>
    <row r="290" spans="2:19" ht="33" customHeight="1" thickBot="1">
      <c r="B290" s="379">
        <v>10</v>
      </c>
      <c r="C290" s="351" t="s">
        <v>11</v>
      </c>
      <c r="D290" s="843"/>
      <c r="E290" s="845"/>
      <c r="F290" s="847"/>
      <c r="G290" s="849"/>
      <c r="H290" s="843"/>
      <c r="I290" s="845"/>
      <c r="J290" s="847"/>
      <c r="K290" s="849"/>
      <c r="L290" s="843"/>
      <c r="M290" s="845"/>
      <c r="N290" s="847"/>
      <c r="O290" s="849"/>
      <c r="P290" s="843"/>
      <c r="Q290" s="845"/>
      <c r="R290" s="847"/>
      <c r="S290" s="849"/>
    </row>
    <row r="291" spans="2:19" ht="15.75" customHeight="1">
      <c r="B291" s="850" t="s">
        <v>698</v>
      </c>
      <c r="C291" s="352" t="s">
        <v>473</v>
      </c>
      <c r="D291" s="353">
        <v>187.83198899999999</v>
      </c>
      <c r="E291" s="380">
        <v>187.83045300000001</v>
      </c>
      <c r="F291" s="380">
        <v>0</v>
      </c>
      <c r="G291" s="381"/>
      <c r="H291" s="353">
        <v>162.840892</v>
      </c>
      <c r="I291" s="380">
        <v>162.838854</v>
      </c>
      <c r="J291" s="380">
        <v>0</v>
      </c>
      <c r="K291" s="381"/>
      <c r="L291" s="353">
        <v>917.26136199999996</v>
      </c>
      <c r="M291" s="380">
        <v>917.24305600000002</v>
      </c>
      <c r="N291" s="380">
        <v>0</v>
      </c>
      <c r="O291" s="381"/>
      <c r="P291" s="353">
        <v>826.14177299999994</v>
      </c>
      <c r="Q291" s="380">
        <v>826.12537399999997</v>
      </c>
      <c r="R291" s="380">
        <v>0</v>
      </c>
      <c r="S291" s="381"/>
    </row>
    <row r="292" spans="2:19" ht="15.75" customHeight="1">
      <c r="B292" s="851"/>
      <c r="C292" s="357" t="s">
        <v>474</v>
      </c>
      <c r="D292" s="358">
        <v>0</v>
      </c>
      <c r="E292" s="382">
        <v>0</v>
      </c>
      <c r="F292" s="382">
        <v>0</v>
      </c>
      <c r="G292" s="383"/>
      <c r="H292" s="358">
        <v>0</v>
      </c>
      <c r="I292" s="382">
        <v>0</v>
      </c>
      <c r="J292" s="382">
        <v>0</v>
      </c>
      <c r="K292" s="383"/>
      <c r="L292" s="358">
        <v>0</v>
      </c>
      <c r="M292" s="382">
        <v>0</v>
      </c>
      <c r="N292" s="382">
        <v>0</v>
      </c>
      <c r="O292" s="383"/>
      <c r="P292" s="358">
        <v>0</v>
      </c>
      <c r="Q292" s="382">
        <v>0</v>
      </c>
      <c r="R292" s="382">
        <v>0</v>
      </c>
      <c r="S292" s="383"/>
    </row>
    <row r="293" spans="2:19" ht="15.75" customHeight="1">
      <c r="B293" s="851"/>
      <c r="C293" s="357" t="s">
        <v>475</v>
      </c>
      <c r="D293" s="358">
        <v>0</v>
      </c>
      <c r="E293" s="382">
        <v>0</v>
      </c>
      <c r="F293" s="382">
        <v>0</v>
      </c>
      <c r="G293" s="383"/>
      <c r="H293" s="358">
        <v>0</v>
      </c>
      <c r="I293" s="382">
        <v>0</v>
      </c>
      <c r="J293" s="382">
        <v>0</v>
      </c>
      <c r="K293" s="383"/>
      <c r="L293" s="358">
        <v>0</v>
      </c>
      <c r="M293" s="382">
        <v>0</v>
      </c>
      <c r="N293" s="382">
        <v>0</v>
      </c>
      <c r="O293" s="383"/>
      <c r="P293" s="358">
        <v>0</v>
      </c>
      <c r="Q293" s="382">
        <v>0</v>
      </c>
      <c r="R293" s="382">
        <v>0</v>
      </c>
      <c r="S293" s="383"/>
    </row>
    <row r="294" spans="2:19" ht="15.75" customHeight="1">
      <c r="B294" s="851"/>
      <c r="C294" s="357" t="s">
        <v>476</v>
      </c>
      <c r="D294" s="358">
        <v>0</v>
      </c>
      <c r="E294" s="382">
        <v>0</v>
      </c>
      <c r="F294" s="382">
        <v>0</v>
      </c>
      <c r="G294" s="383"/>
      <c r="H294" s="358">
        <v>0</v>
      </c>
      <c r="I294" s="382">
        <v>0</v>
      </c>
      <c r="J294" s="382">
        <v>0</v>
      </c>
      <c r="K294" s="383"/>
      <c r="L294" s="358">
        <v>0</v>
      </c>
      <c r="M294" s="382">
        <v>0</v>
      </c>
      <c r="N294" s="382">
        <v>0</v>
      </c>
      <c r="O294" s="383"/>
      <c r="P294" s="358">
        <v>0</v>
      </c>
      <c r="Q294" s="382">
        <v>0</v>
      </c>
      <c r="R294" s="382">
        <v>0</v>
      </c>
      <c r="S294" s="383"/>
    </row>
    <row r="295" spans="2:19" ht="15.75" customHeight="1">
      <c r="B295" s="851"/>
      <c r="C295" s="357" t="s">
        <v>477</v>
      </c>
      <c r="D295" s="358">
        <v>0</v>
      </c>
      <c r="E295" s="382">
        <v>0</v>
      </c>
      <c r="F295" s="382">
        <v>0</v>
      </c>
      <c r="G295" s="383"/>
      <c r="H295" s="358">
        <v>0</v>
      </c>
      <c r="I295" s="382">
        <v>0</v>
      </c>
      <c r="J295" s="382">
        <v>0</v>
      </c>
      <c r="K295" s="383"/>
      <c r="L295" s="358">
        <v>0</v>
      </c>
      <c r="M295" s="382">
        <v>0</v>
      </c>
      <c r="N295" s="382">
        <v>0</v>
      </c>
      <c r="O295" s="383"/>
      <c r="P295" s="358">
        <v>0</v>
      </c>
      <c r="Q295" s="382">
        <v>0</v>
      </c>
      <c r="R295" s="382">
        <v>0</v>
      </c>
      <c r="S295" s="383"/>
    </row>
    <row r="296" spans="2:19" ht="15.75" customHeight="1">
      <c r="B296" s="851"/>
      <c r="C296" s="357" t="s">
        <v>478</v>
      </c>
      <c r="D296" s="358">
        <v>157.150881</v>
      </c>
      <c r="E296" s="382">
        <v>167.19762299999999</v>
      </c>
      <c r="F296" s="382">
        <v>51.357055000000003</v>
      </c>
      <c r="G296" s="383"/>
      <c r="H296" s="358">
        <v>193.072294</v>
      </c>
      <c r="I296" s="382">
        <v>151.63703100000001</v>
      </c>
      <c r="J296" s="382">
        <v>49.955120999999998</v>
      </c>
      <c r="K296" s="383"/>
      <c r="L296" s="358">
        <v>173.63606200000001</v>
      </c>
      <c r="M296" s="382">
        <v>173.508646</v>
      </c>
      <c r="N296" s="382">
        <v>54.109074999999997</v>
      </c>
      <c r="O296" s="383"/>
      <c r="P296" s="358">
        <v>181.705252</v>
      </c>
      <c r="Q296" s="382">
        <v>181.69591500000001</v>
      </c>
      <c r="R296" s="382">
        <v>66.394013999999999</v>
      </c>
      <c r="S296" s="383"/>
    </row>
    <row r="297" spans="2:19" ht="15.75" customHeight="1">
      <c r="B297" s="851"/>
      <c r="C297" s="357" t="s">
        <v>479</v>
      </c>
      <c r="D297" s="358">
        <v>829.50829599999997</v>
      </c>
      <c r="E297" s="382">
        <v>675.72603400000003</v>
      </c>
      <c r="F297" s="382">
        <v>565.88962500000002</v>
      </c>
      <c r="G297" s="383"/>
      <c r="H297" s="358">
        <v>895.171018</v>
      </c>
      <c r="I297" s="382">
        <v>724.92965700000002</v>
      </c>
      <c r="J297" s="382">
        <v>616.20890899999995</v>
      </c>
      <c r="K297" s="383"/>
      <c r="L297" s="358">
        <v>634.02034800000001</v>
      </c>
      <c r="M297" s="382">
        <v>516.34671000000003</v>
      </c>
      <c r="N297" s="382">
        <v>447.61327599999998</v>
      </c>
      <c r="O297" s="383"/>
      <c r="P297" s="358">
        <v>705.00403500000004</v>
      </c>
      <c r="Q297" s="382">
        <v>587.859961</v>
      </c>
      <c r="R297" s="382">
        <v>492.72064999999998</v>
      </c>
      <c r="S297" s="383"/>
    </row>
    <row r="298" spans="2:19" ht="15.75" customHeight="1">
      <c r="B298" s="851"/>
      <c r="C298" s="361" t="s">
        <v>480</v>
      </c>
      <c r="D298" s="358">
        <v>27.001528</v>
      </c>
      <c r="E298" s="382">
        <v>26.999212</v>
      </c>
      <c r="F298" s="382">
        <v>10.956415</v>
      </c>
      <c r="G298" s="383"/>
      <c r="H298" s="358">
        <v>27.121155000000002</v>
      </c>
      <c r="I298" s="382">
        <v>27.119868</v>
      </c>
      <c r="J298" s="382">
        <v>11.011684000000001</v>
      </c>
      <c r="K298" s="383"/>
      <c r="L298" s="358">
        <v>16.604803</v>
      </c>
      <c r="M298" s="382">
        <v>16.603383000000001</v>
      </c>
      <c r="N298" s="382">
        <v>6.5707370000000003</v>
      </c>
      <c r="O298" s="383"/>
      <c r="P298" s="358">
        <v>22.723786</v>
      </c>
      <c r="Q298" s="382">
        <v>22.715797999999999</v>
      </c>
      <c r="R298" s="382">
        <v>9.194699</v>
      </c>
      <c r="S298" s="383"/>
    </row>
    <row r="299" spans="2:19" ht="15.75" customHeight="1">
      <c r="B299" s="851"/>
      <c r="C299" s="357" t="s">
        <v>481</v>
      </c>
      <c r="D299" s="358">
        <v>6.1995979999999999</v>
      </c>
      <c r="E299" s="382">
        <v>2.1738200000000001</v>
      </c>
      <c r="F299" s="382">
        <v>1.6303099999999999</v>
      </c>
      <c r="G299" s="383"/>
      <c r="H299" s="358">
        <v>1.2476860000000001</v>
      </c>
      <c r="I299" s="382">
        <v>0.63327199999999995</v>
      </c>
      <c r="J299" s="382">
        <v>0.47490100000000002</v>
      </c>
      <c r="K299" s="383"/>
      <c r="L299" s="358">
        <v>7.1639410000000003</v>
      </c>
      <c r="M299" s="382">
        <v>2.9647519999999998</v>
      </c>
      <c r="N299" s="382">
        <v>2.223516</v>
      </c>
      <c r="O299" s="383"/>
      <c r="P299" s="358">
        <v>7.8022210000000003</v>
      </c>
      <c r="Q299" s="382">
        <v>3.953846</v>
      </c>
      <c r="R299" s="382">
        <v>2.965338</v>
      </c>
      <c r="S299" s="383"/>
    </row>
    <row r="300" spans="2:19" ht="15.75" customHeight="1">
      <c r="B300" s="851"/>
      <c r="C300" s="361" t="s">
        <v>480</v>
      </c>
      <c r="D300" s="358">
        <v>3.1500000000000001E-4</v>
      </c>
      <c r="E300" s="382">
        <v>3.0699999999999998E-4</v>
      </c>
      <c r="F300" s="382">
        <v>1.75E-4</v>
      </c>
      <c r="G300" s="383"/>
      <c r="H300" s="358">
        <v>3.1700000000000001E-4</v>
      </c>
      <c r="I300" s="382">
        <v>3.1100000000000002E-4</v>
      </c>
      <c r="J300" s="382">
        <v>1.7899999999999999E-4</v>
      </c>
      <c r="K300" s="383"/>
      <c r="L300" s="358">
        <v>2.81E-4</v>
      </c>
      <c r="M300" s="382">
        <v>2.7E-4</v>
      </c>
      <c r="N300" s="382">
        <v>1.55E-4</v>
      </c>
      <c r="O300" s="383"/>
      <c r="P300" s="358">
        <v>2.6200000000000003E-4</v>
      </c>
      <c r="Q300" s="382">
        <v>2.4899999999999998E-4</v>
      </c>
      <c r="R300" s="382">
        <v>1.4300000000000001E-4</v>
      </c>
      <c r="S300" s="383"/>
    </row>
    <row r="301" spans="2:19" ht="15.75" customHeight="1">
      <c r="B301" s="851"/>
      <c r="C301" s="357" t="s">
        <v>482</v>
      </c>
      <c r="D301" s="358">
        <v>8.3636429999999997</v>
      </c>
      <c r="E301" s="382">
        <v>2.9353210000000001</v>
      </c>
      <c r="F301" s="382">
        <v>1.027361</v>
      </c>
      <c r="G301" s="383"/>
      <c r="H301" s="358">
        <v>8.3409479999999991</v>
      </c>
      <c r="I301" s="382">
        <v>3.7994490000000001</v>
      </c>
      <c r="J301" s="382">
        <v>1.329807</v>
      </c>
      <c r="K301" s="383"/>
      <c r="L301" s="358">
        <v>9.1070119999999992</v>
      </c>
      <c r="M301" s="382">
        <v>3.8277770000000002</v>
      </c>
      <c r="N301" s="382">
        <v>1.339723</v>
      </c>
      <c r="O301" s="383"/>
      <c r="P301" s="358">
        <v>9.0934209999999993</v>
      </c>
      <c r="Q301" s="382">
        <v>4.5994859999999997</v>
      </c>
      <c r="R301" s="382">
        <v>1.6098209999999999</v>
      </c>
      <c r="S301" s="383"/>
    </row>
    <row r="302" spans="2:19" ht="15.75" customHeight="1">
      <c r="B302" s="851"/>
      <c r="C302" s="361" t="s">
        <v>480</v>
      </c>
      <c r="D302" s="358">
        <v>0</v>
      </c>
      <c r="E302" s="382">
        <v>0</v>
      </c>
      <c r="F302" s="382">
        <v>0</v>
      </c>
      <c r="G302" s="383"/>
      <c r="H302" s="358">
        <v>0</v>
      </c>
      <c r="I302" s="382">
        <v>0</v>
      </c>
      <c r="J302" s="382">
        <v>0</v>
      </c>
      <c r="K302" s="383"/>
      <c r="L302" s="358">
        <v>0</v>
      </c>
      <c r="M302" s="382">
        <v>0</v>
      </c>
      <c r="N302" s="382">
        <v>0</v>
      </c>
      <c r="O302" s="383"/>
      <c r="P302" s="358">
        <v>0</v>
      </c>
      <c r="Q302" s="382">
        <v>0</v>
      </c>
      <c r="R302" s="382">
        <v>0</v>
      </c>
      <c r="S302" s="383"/>
    </row>
    <row r="303" spans="2:19" ht="15.75" customHeight="1">
      <c r="B303" s="851"/>
      <c r="C303" s="357" t="s">
        <v>483</v>
      </c>
      <c r="D303" s="358">
        <v>4.47E-3</v>
      </c>
      <c r="E303" s="382">
        <v>3.421E-3</v>
      </c>
      <c r="F303" s="382">
        <v>3.421E-3</v>
      </c>
      <c r="G303" s="384">
        <v>1.049E-3</v>
      </c>
      <c r="H303" s="358">
        <v>2.9548999999999999E-2</v>
      </c>
      <c r="I303" s="382">
        <v>2.1347999999999999E-2</v>
      </c>
      <c r="J303" s="382">
        <v>3.0630000000000001E-2</v>
      </c>
      <c r="K303" s="384">
        <v>5.6880000000000003E-3</v>
      </c>
      <c r="L303" s="358">
        <v>2.8922E-2</v>
      </c>
      <c r="M303" s="382">
        <v>2.0428000000000002E-2</v>
      </c>
      <c r="N303" s="382">
        <v>2.0500000000000001E-2</v>
      </c>
      <c r="O303" s="384">
        <v>5.9810000000000002E-3</v>
      </c>
      <c r="P303" s="358">
        <v>3.8089999999999999E-3</v>
      </c>
      <c r="Q303" s="382">
        <v>2.4480000000000001E-3</v>
      </c>
      <c r="R303" s="382">
        <v>2.4480000000000001E-3</v>
      </c>
      <c r="S303" s="384">
        <v>1.3619999999999999E-3</v>
      </c>
    </row>
    <row r="304" spans="2:19" ht="15.75" customHeight="1">
      <c r="B304" s="851"/>
      <c r="C304" s="357" t="s">
        <v>484</v>
      </c>
      <c r="D304" s="358">
        <v>9.4499999999999998E-4</v>
      </c>
      <c r="E304" s="382">
        <v>9.4499999999999998E-4</v>
      </c>
      <c r="F304" s="382">
        <v>1.4170000000000001E-3</v>
      </c>
      <c r="G304" s="383"/>
      <c r="H304" s="358">
        <v>9.4399999999999996E-4</v>
      </c>
      <c r="I304" s="382">
        <v>9.4399999999999996E-4</v>
      </c>
      <c r="J304" s="382">
        <v>1.4159999999999999E-3</v>
      </c>
      <c r="K304" s="383"/>
      <c r="L304" s="358">
        <v>9.4399999999999996E-4</v>
      </c>
      <c r="M304" s="382">
        <v>9.4399999999999996E-4</v>
      </c>
      <c r="N304" s="382">
        <v>1.4159999999999999E-3</v>
      </c>
      <c r="O304" s="383"/>
      <c r="P304" s="358">
        <v>1.8860000000000001E-3</v>
      </c>
      <c r="Q304" s="382">
        <v>1.8860000000000001E-3</v>
      </c>
      <c r="R304" s="382">
        <v>2.8300000000000001E-3</v>
      </c>
      <c r="S304" s="383"/>
    </row>
    <row r="305" spans="2:19" ht="15.75" customHeight="1">
      <c r="B305" s="851"/>
      <c r="C305" s="357" t="s">
        <v>485</v>
      </c>
      <c r="D305" s="358">
        <v>92.781180000000006</v>
      </c>
      <c r="E305" s="382">
        <v>92.770133000000001</v>
      </c>
      <c r="F305" s="382">
        <v>9.2770130000000002</v>
      </c>
      <c r="G305" s="383"/>
      <c r="H305" s="358">
        <v>106.765936</v>
      </c>
      <c r="I305" s="382">
        <v>106.75873799999999</v>
      </c>
      <c r="J305" s="382">
        <v>10.675874</v>
      </c>
      <c r="K305" s="383"/>
      <c r="L305" s="358">
        <v>111.128396</v>
      </c>
      <c r="M305" s="382">
        <v>111.115672</v>
      </c>
      <c r="N305" s="382">
        <v>11.111567000000001</v>
      </c>
      <c r="O305" s="383"/>
      <c r="P305" s="358">
        <v>130.677775</v>
      </c>
      <c r="Q305" s="382">
        <v>130.65718100000001</v>
      </c>
      <c r="R305" s="382">
        <v>13.065719</v>
      </c>
      <c r="S305" s="383"/>
    </row>
    <row r="306" spans="2:19" ht="15.75" customHeight="1">
      <c r="B306" s="851"/>
      <c r="C306" s="357" t="s">
        <v>486</v>
      </c>
      <c r="D306" s="358">
        <v>0</v>
      </c>
      <c r="E306" s="382">
        <v>0</v>
      </c>
      <c r="F306" s="382">
        <v>0</v>
      </c>
      <c r="G306" s="383"/>
      <c r="H306" s="358">
        <v>0</v>
      </c>
      <c r="I306" s="382">
        <v>0</v>
      </c>
      <c r="J306" s="382">
        <v>0</v>
      </c>
      <c r="K306" s="383"/>
      <c r="L306" s="358">
        <v>0</v>
      </c>
      <c r="M306" s="382">
        <v>0</v>
      </c>
      <c r="N306" s="382">
        <v>0</v>
      </c>
      <c r="O306" s="383"/>
      <c r="P306" s="358">
        <v>0</v>
      </c>
      <c r="Q306" s="382">
        <v>0</v>
      </c>
      <c r="R306" s="382">
        <v>0</v>
      </c>
      <c r="S306" s="383"/>
    </row>
    <row r="307" spans="2:19" ht="15.75" customHeight="1">
      <c r="B307" s="851"/>
      <c r="C307" s="357" t="s">
        <v>487</v>
      </c>
      <c r="D307" s="358">
        <v>0.42866700000000002</v>
      </c>
      <c r="E307" s="382">
        <v>0.42866700000000002</v>
      </c>
      <c r="F307" s="382">
        <v>0.42866700000000002</v>
      </c>
      <c r="G307" s="383"/>
      <c r="H307" s="358">
        <v>0.43995800000000002</v>
      </c>
      <c r="I307" s="382">
        <v>0.43995800000000002</v>
      </c>
      <c r="J307" s="382">
        <v>0.43995800000000002</v>
      </c>
      <c r="K307" s="383"/>
      <c r="L307" s="358">
        <v>3.1681699999999999</v>
      </c>
      <c r="M307" s="382">
        <v>3.1681699999999999</v>
      </c>
      <c r="N307" s="382">
        <v>3.1681699999999999</v>
      </c>
      <c r="O307" s="383"/>
      <c r="P307" s="358">
        <v>4.6432710000000004</v>
      </c>
      <c r="Q307" s="382">
        <v>4.6432710000000004</v>
      </c>
      <c r="R307" s="382">
        <v>4.6432710000000004</v>
      </c>
      <c r="S307" s="383"/>
    </row>
    <row r="308" spans="2:19" ht="15.75" customHeight="1">
      <c r="B308" s="851"/>
      <c r="C308" s="357" t="s">
        <v>488</v>
      </c>
      <c r="D308" s="358">
        <v>0</v>
      </c>
      <c r="E308" s="382">
        <v>0</v>
      </c>
      <c r="F308" s="382">
        <v>0</v>
      </c>
      <c r="G308" s="383"/>
      <c r="H308" s="358">
        <v>0</v>
      </c>
      <c r="I308" s="382">
        <v>0</v>
      </c>
      <c r="J308" s="382">
        <v>0</v>
      </c>
      <c r="K308" s="383"/>
      <c r="L308" s="358">
        <v>0</v>
      </c>
      <c r="M308" s="382">
        <v>0</v>
      </c>
      <c r="N308" s="382">
        <v>0</v>
      </c>
      <c r="O308" s="383"/>
      <c r="P308" s="358">
        <v>0</v>
      </c>
      <c r="Q308" s="382">
        <v>0</v>
      </c>
      <c r="R308" s="382">
        <v>0</v>
      </c>
      <c r="S308" s="383"/>
    </row>
    <row r="309" spans="2:19" ht="15.75" hidden="1" customHeight="1">
      <c r="B309" s="851"/>
      <c r="C309" s="363"/>
      <c r="D309" s="364"/>
      <c r="E309" s="385"/>
      <c r="F309" s="385"/>
      <c r="G309" s="386"/>
      <c r="H309" s="364"/>
      <c r="I309" s="385"/>
      <c r="J309" s="385"/>
      <c r="K309" s="386"/>
      <c r="L309" s="364"/>
      <c r="M309" s="385"/>
      <c r="N309" s="385"/>
      <c r="O309" s="386"/>
      <c r="P309" s="364"/>
      <c r="Q309" s="385"/>
      <c r="R309" s="385"/>
      <c r="S309" s="386"/>
    </row>
    <row r="310" spans="2:19" ht="15.75" customHeight="1" thickBot="1">
      <c r="B310" s="851"/>
      <c r="C310" s="367" t="s">
        <v>489</v>
      </c>
      <c r="D310" s="358">
        <v>0</v>
      </c>
      <c r="E310" s="382">
        <v>0</v>
      </c>
      <c r="F310" s="382">
        <v>0</v>
      </c>
      <c r="G310" s="383"/>
      <c r="H310" s="358">
        <v>0</v>
      </c>
      <c r="I310" s="382">
        <v>0</v>
      </c>
      <c r="J310" s="382">
        <v>0</v>
      </c>
      <c r="K310" s="383"/>
      <c r="L310" s="358">
        <v>0</v>
      </c>
      <c r="M310" s="382">
        <v>0</v>
      </c>
      <c r="N310" s="382">
        <v>0</v>
      </c>
      <c r="O310" s="383"/>
      <c r="P310" s="358">
        <v>0</v>
      </c>
      <c r="Q310" s="382">
        <v>0</v>
      </c>
      <c r="R310" s="382">
        <v>0</v>
      </c>
      <c r="S310" s="383"/>
    </row>
    <row r="311" spans="2:19" ht="18" customHeight="1" thickBot="1">
      <c r="B311" s="852"/>
      <c r="C311" s="387" t="s">
        <v>496</v>
      </c>
      <c r="D311" s="388"/>
      <c r="E311" s="389"/>
      <c r="F311" s="389"/>
      <c r="G311" s="390">
        <v>1.0154019999999999</v>
      </c>
      <c r="H311" s="388"/>
      <c r="I311" s="389"/>
      <c r="J311" s="389"/>
      <c r="K311" s="390">
        <v>0.42960100000000001</v>
      </c>
      <c r="L311" s="388"/>
      <c r="M311" s="389"/>
      <c r="N311" s="389"/>
      <c r="O311" s="390">
        <v>0.61219999999999997</v>
      </c>
      <c r="P311" s="388"/>
      <c r="Q311" s="389"/>
      <c r="R311" s="389"/>
      <c r="S311" s="390">
        <v>0.7952999999999999</v>
      </c>
    </row>
    <row r="312" spans="2:19" ht="18" customHeight="1">
      <c r="B312" s="375"/>
      <c r="D312" s="375" t="s">
        <v>491</v>
      </c>
    </row>
    <row r="313" spans="2:19" ht="18" customHeight="1">
      <c r="B313" s="375"/>
      <c r="D313" s="375" t="s">
        <v>497</v>
      </c>
    </row>
    <row r="314" spans="2:19" ht="18" customHeight="1">
      <c r="D314" s="392" t="s">
        <v>498</v>
      </c>
    </row>
    <row r="315" spans="2:19" ht="13.8"/>
    <row r="316" spans="2:19" ht="13.8"/>
    <row r="317" spans="2:19" ht="13.8"/>
    <row r="318" spans="2:19" ht="13.8"/>
    <row r="319" spans="2:19" ht="13.8"/>
    <row r="320" spans="2:19" ht="13.8"/>
    <row r="321" ht="13.8"/>
    <row r="322" ht="13.8"/>
    <row r="323" ht="13.8"/>
    <row r="324" ht="13.8"/>
    <row r="325" ht="13.8"/>
    <row r="326" ht="13.8"/>
    <row r="327" ht="13.8"/>
    <row r="328" ht="13.8"/>
    <row r="329" ht="13.8"/>
    <row r="330" ht="13.8"/>
    <row r="331" ht="13.8"/>
    <row r="332" ht="13.8"/>
    <row r="333" ht="13.8"/>
    <row r="334" ht="13.8"/>
    <row r="335" ht="13.8"/>
    <row r="336" ht="13.8"/>
    <row r="337" ht="13.8"/>
    <row r="338" ht="13.8"/>
    <row r="339" ht="13.8"/>
    <row r="340" ht="13.8"/>
    <row r="341" ht="13.8"/>
    <row r="342" ht="13.8"/>
    <row r="343" ht="13.8"/>
    <row r="344" ht="13.8"/>
    <row r="345" ht="13.8"/>
    <row r="346" ht="13.8"/>
    <row r="347" ht="13.8"/>
    <row r="348" ht="13.8"/>
    <row r="349" ht="13.8"/>
    <row r="350" ht="13.8"/>
    <row r="351" ht="13.8"/>
    <row r="352" ht="13.8"/>
    <row r="353" ht="13.8"/>
    <row r="354" ht="13.8"/>
    <row r="355" ht="13.8"/>
    <row r="356" ht="13.8"/>
    <row r="357" ht="13.8"/>
    <row r="358" ht="13.8"/>
    <row r="359" ht="13.8"/>
    <row r="360" ht="13.8"/>
    <row r="361" ht="13.8"/>
    <row r="362" ht="13.8"/>
    <row r="363" ht="13.8"/>
    <row r="364" ht="13.8"/>
    <row r="365" ht="13.8"/>
    <row r="366" ht="13.8"/>
    <row r="367" ht="13.8"/>
  </sheetData>
  <sheetProtection algorithmName="SHA-512" hashValue="3WPDIvz7TF/Jgk72kOOK7F6dXDFLt937k5CDfFNWPJ4NO/2jQypt7u8VstHaKHJOgPW2199Yux5zOkhdJyEPBw==" saltValue="bpEblvlJ38mMxX+C6bfIqQ==" spinCount="100000" sheet="1" objects="1" scenarios="1" formatCells="0" formatColumns="0" formatRows="0"/>
  <dataConsolidate/>
  <mergeCells count="253">
    <mergeCell ref="D6:K6"/>
    <mergeCell ref="L6:S6"/>
    <mergeCell ref="D7:G7"/>
    <mergeCell ref="H7:K7"/>
    <mergeCell ref="L7:O7"/>
    <mergeCell ref="P7:S7"/>
    <mergeCell ref="P8:P9"/>
    <mergeCell ref="Q8:Q9"/>
    <mergeCell ref="R8:R9"/>
    <mergeCell ref="S8:S9"/>
    <mergeCell ref="B10:B30"/>
    <mergeCell ref="D35:K35"/>
    <mergeCell ref="L35:S35"/>
    <mergeCell ref="J8:J9"/>
    <mergeCell ref="K8:K9"/>
    <mergeCell ref="L8:L9"/>
    <mergeCell ref="M8:M9"/>
    <mergeCell ref="N8:N9"/>
    <mergeCell ref="O8:O9"/>
    <mergeCell ref="D8:D9"/>
    <mergeCell ref="E8:E9"/>
    <mergeCell ref="F8:F9"/>
    <mergeCell ref="G8:G9"/>
    <mergeCell ref="H8:H9"/>
    <mergeCell ref="I8:I9"/>
    <mergeCell ref="D36:G36"/>
    <mergeCell ref="H36:K36"/>
    <mergeCell ref="L36:O36"/>
    <mergeCell ref="P36:S36"/>
    <mergeCell ref="D37:D38"/>
    <mergeCell ref="E37:E38"/>
    <mergeCell ref="F37:F38"/>
    <mergeCell ref="G37:G38"/>
    <mergeCell ref="H37:H38"/>
    <mergeCell ref="I37:I38"/>
    <mergeCell ref="P37:P38"/>
    <mergeCell ref="Q37:Q38"/>
    <mergeCell ref="R37:R38"/>
    <mergeCell ref="S37:S38"/>
    <mergeCell ref="B39:B59"/>
    <mergeCell ref="D63:K63"/>
    <mergeCell ref="L63:S63"/>
    <mergeCell ref="J37:J38"/>
    <mergeCell ref="K37:K38"/>
    <mergeCell ref="L37:L38"/>
    <mergeCell ref="M37:M38"/>
    <mergeCell ref="N37:N38"/>
    <mergeCell ref="O37:O38"/>
    <mergeCell ref="D64:G64"/>
    <mergeCell ref="H64:K64"/>
    <mergeCell ref="L64:O64"/>
    <mergeCell ref="P64:S64"/>
    <mergeCell ref="D65:D66"/>
    <mergeCell ref="E65:E66"/>
    <mergeCell ref="F65:F66"/>
    <mergeCell ref="G65:G66"/>
    <mergeCell ref="H65:H66"/>
    <mergeCell ref="I65:I66"/>
    <mergeCell ref="P65:P66"/>
    <mergeCell ref="Q65:Q66"/>
    <mergeCell ref="R65:R66"/>
    <mergeCell ref="S65:S66"/>
    <mergeCell ref="B67:B87"/>
    <mergeCell ref="D91:K91"/>
    <mergeCell ref="L91:S91"/>
    <mergeCell ref="J65:J66"/>
    <mergeCell ref="K65:K66"/>
    <mergeCell ref="L65:L66"/>
    <mergeCell ref="M65:M66"/>
    <mergeCell ref="N65:N66"/>
    <mergeCell ref="O65:O66"/>
    <mergeCell ref="D92:G92"/>
    <mergeCell ref="H92:K92"/>
    <mergeCell ref="L92:O92"/>
    <mergeCell ref="P92:S92"/>
    <mergeCell ref="D93:D94"/>
    <mergeCell ref="E93:E94"/>
    <mergeCell ref="F93:F94"/>
    <mergeCell ref="G93:G94"/>
    <mergeCell ref="H93:H94"/>
    <mergeCell ref="I93:I94"/>
    <mergeCell ref="P93:P94"/>
    <mergeCell ref="Q93:Q94"/>
    <mergeCell ref="R93:R94"/>
    <mergeCell ref="S93:S94"/>
    <mergeCell ref="B95:B115"/>
    <mergeCell ref="D119:K119"/>
    <mergeCell ref="L119:S119"/>
    <mergeCell ref="J93:J94"/>
    <mergeCell ref="K93:K94"/>
    <mergeCell ref="L93:L94"/>
    <mergeCell ref="M93:M94"/>
    <mergeCell ref="N93:N94"/>
    <mergeCell ref="O93:O94"/>
    <mergeCell ref="D120:G120"/>
    <mergeCell ref="H120:K120"/>
    <mergeCell ref="L120:O120"/>
    <mergeCell ref="P120:S120"/>
    <mergeCell ref="D121:D122"/>
    <mergeCell ref="E121:E122"/>
    <mergeCell ref="F121:F122"/>
    <mergeCell ref="G121:G122"/>
    <mergeCell ref="H121:H122"/>
    <mergeCell ref="I121:I122"/>
    <mergeCell ref="P121:P122"/>
    <mergeCell ref="Q121:Q122"/>
    <mergeCell ref="R121:R122"/>
    <mergeCell ref="S121:S122"/>
    <mergeCell ref="B123:B143"/>
    <mergeCell ref="D147:K147"/>
    <mergeCell ref="L147:S147"/>
    <mergeCell ref="J121:J122"/>
    <mergeCell ref="K121:K122"/>
    <mergeCell ref="L121:L122"/>
    <mergeCell ref="M121:M122"/>
    <mergeCell ref="N121:N122"/>
    <mergeCell ref="O121:O122"/>
    <mergeCell ref="D148:G148"/>
    <mergeCell ref="H148:K148"/>
    <mergeCell ref="L148:O148"/>
    <mergeCell ref="P148:S148"/>
    <mergeCell ref="D149:D150"/>
    <mergeCell ref="E149:E150"/>
    <mergeCell ref="F149:F150"/>
    <mergeCell ref="G149:G150"/>
    <mergeCell ref="H149:H150"/>
    <mergeCell ref="I149:I150"/>
    <mergeCell ref="P149:P150"/>
    <mergeCell ref="Q149:Q150"/>
    <mergeCell ref="R149:R150"/>
    <mergeCell ref="S149:S150"/>
    <mergeCell ref="B151:B171"/>
    <mergeCell ref="D175:K175"/>
    <mergeCell ref="L175:S175"/>
    <mergeCell ref="J149:J150"/>
    <mergeCell ref="K149:K150"/>
    <mergeCell ref="L149:L150"/>
    <mergeCell ref="M149:M150"/>
    <mergeCell ref="N149:N150"/>
    <mergeCell ref="O149:O150"/>
    <mergeCell ref="D176:G176"/>
    <mergeCell ref="H176:K176"/>
    <mergeCell ref="L176:O176"/>
    <mergeCell ref="P176:S176"/>
    <mergeCell ref="D177:D178"/>
    <mergeCell ref="E177:E178"/>
    <mergeCell ref="F177:F178"/>
    <mergeCell ref="G177:G178"/>
    <mergeCell ref="H177:H178"/>
    <mergeCell ref="I177:I178"/>
    <mergeCell ref="P177:P178"/>
    <mergeCell ref="Q177:Q178"/>
    <mergeCell ref="R177:R178"/>
    <mergeCell ref="S177:S178"/>
    <mergeCell ref="B179:B199"/>
    <mergeCell ref="D203:K203"/>
    <mergeCell ref="L203:S203"/>
    <mergeCell ref="J177:J178"/>
    <mergeCell ref="K177:K178"/>
    <mergeCell ref="L177:L178"/>
    <mergeCell ref="M177:M178"/>
    <mergeCell ref="N177:N178"/>
    <mergeCell ref="O177:O178"/>
    <mergeCell ref="D204:G204"/>
    <mergeCell ref="H204:K204"/>
    <mergeCell ref="L204:O204"/>
    <mergeCell ref="P204:S204"/>
    <mergeCell ref="D205:D206"/>
    <mergeCell ref="E205:E206"/>
    <mergeCell ref="F205:F206"/>
    <mergeCell ref="G205:G206"/>
    <mergeCell ref="H205:H206"/>
    <mergeCell ref="I205:I206"/>
    <mergeCell ref="P205:P206"/>
    <mergeCell ref="Q205:Q206"/>
    <mergeCell ref="R205:R206"/>
    <mergeCell ref="S205:S206"/>
    <mergeCell ref="B207:B227"/>
    <mergeCell ref="D231:K231"/>
    <mergeCell ref="L231:S231"/>
    <mergeCell ref="J205:J206"/>
    <mergeCell ref="K205:K206"/>
    <mergeCell ref="L205:L206"/>
    <mergeCell ref="M205:M206"/>
    <mergeCell ref="N205:N206"/>
    <mergeCell ref="O205:O206"/>
    <mergeCell ref="D232:G232"/>
    <mergeCell ref="H232:K232"/>
    <mergeCell ref="L232:O232"/>
    <mergeCell ref="P232:S232"/>
    <mergeCell ref="D233:D234"/>
    <mergeCell ref="E233:E234"/>
    <mergeCell ref="F233:F234"/>
    <mergeCell ref="G233:G234"/>
    <mergeCell ref="H233:H234"/>
    <mergeCell ref="I233:I234"/>
    <mergeCell ref="P233:P234"/>
    <mergeCell ref="Q233:Q234"/>
    <mergeCell ref="R233:R234"/>
    <mergeCell ref="S233:S234"/>
    <mergeCell ref="B235:B255"/>
    <mergeCell ref="D259:K259"/>
    <mergeCell ref="L259:S259"/>
    <mergeCell ref="J233:J234"/>
    <mergeCell ref="K233:K234"/>
    <mergeCell ref="L233:L234"/>
    <mergeCell ref="M233:M234"/>
    <mergeCell ref="N233:N234"/>
    <mergeCell ref="O233:O234"/>
    <mergeCell ref="D260:G260"/>
    <mergeCell ref="H260:K260"/>
    <mergeCell ref="L260:O260"/>
    <mergeCell ref="P260:S260"/>
    <mergeCell ref="D261:D262"/>
    <mergeCell ref="E261:E262"/>
    <mergeCell ref="F261:F262"/>
    <mergeCell ref="G261:G262"/>
    <mergeCell ref="H261:H262"/>
    <mergeCell ref="I261:I262"/>
    <mergeCell ref="P261:P262"/>
    <mergeCell ref="Q261:Q262"/>
    <mergeCell ref="R261:R262"/>
    <mergeCell ref="S261:S262"/>
    <mergeCell ref="B263:B283"/>
    <mergeCell ref="D287:K287"/>
    <mergeCell ref="L287:S287"/>
    <mergeCell ref="J261:J262"/>
    <mergeCell ref="K261:K262"/>
    <mergeCell ref="L261:L262"/>
    <mergeCell ref="M261:M262"/>
    <mergeCell ref="N261:N262"/>
    <mergeCell ref="O261:O262"/>
    <mergeCell ref="D288:G288"/>
    <mergeCell ref="H288:K288"/>
    <mergeCell ref="L288:O288"/>
    <mergeCell ref="P288:S288"/>
    <mergeCell ref="D289:D290"/>
    <mergeCell ref="E289:E290"/>
    <mergeCell ref="F289:F290"/>
    <mergeCell ref="G289:G290"/>
    <mergeCell ref="H289:H290"/>
    <mergeCell ref="I289:I290"/>
    <mergeCell ref="P289:P290"/>
    <mergeCell ref="Q289:Q290"/>
    <mergeCell ref="R289:R290"/>
    <mergeCell ref="S289:S290"/>
    <mergeCell ref="B291:B311"/>
    <mergeCell ref="J289:J290"/>
    <mergeCell ref="K289:K290"/>
    <mergeCell ref="L289:L290"/>
    <mergeCell ref="M289:M290"/>
    <mergeCell ref="N289:N290"/>
    <mergeCell ref="O289:O290"/>
  </mergeCells>
  <pageMargins left="0.70866141732283472" right="0.70866141732283472" top="0.74803149606299213" bottom="0.74803149606299213" header="0.31496062992125984" footer="0.31496062992125984"/>
  <pageSetup paperSize="9" scale="23" fitToHeight="3" orientation="portrait" r:id="rId1"/>
  <rowBreaks count="1" manualBreakCount="1">
    <brk id="146" max="18" man="1"/>
  </rowBreaks>
  <colBreaks count="1" manualBreakCount="1">
    <brk id="11" max="31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A273"/>
  <sheetViews>
    <sheetView showGridLines="0" topLeftCell="E1" zoomScale="70" zoomScaleNormal="70" zoomScaleSheetLayoutView="40" workbookViewId="0">
      <selection activeCell="AC1" sqref="AC1"/>
    </sheetView>
  </sheetViews>
  <sheetFormatPr defaultColWidth="9.109375" defaultRowHeight="0" customHeight="1" zeroHeight="1"/>
  <cols>
    <col min="1" max="1" width="2.5546875" style="345" customWidth="1"/>
    <col min="2" max="2" width="46.44140625" style="343" customWidth="1"/>
    <col min="3" max="3" width="79.44140625" style="345" customWidth="1"/>
    <col min="4" max="6" width="14.5546875" style="345" customWidth="1"/>
    <col min="7" max="7" width="21.109375" style="345" customWidth="1"/>
    <col min="8" max="12" width="14.5546875" style="345" customWidth="1"/>
    <col min="13" max="13" width="21.109375" style="345" customWidth="1"/>
    <col min="14" max="18" width="14.5546875" style="345" customWidth="1"/>
    <col min="19" max="19" width="21.109375" style="345" customWidth="1"/>
    <col min="20" max="24" width="14.5546875" style="345" customWidth="1"/>
    <col min="25" max="25" width="21.109375" style="345" customWidth="1"/>
    <col min="26" max="27" width="14.5546875" style="345" customWidth="1"/>
    <col min="28" max="16384" width="9.109375" style="345"/>
  </cols>
  <sheetData>
    <row r="1" spans="2:27" s="341" customFormat="1" ht="22.2">
      <c r="B1" s="340"/>
      <c r="C1" s="342"/>
      <c r="D1" s="342">
        <v>202109</v>
      </c>
      <c r="E1" s="342">
        <v>202109</v>
      </c>
      <c r="F1" s="342">
        <v>202109</v>
      </c>
      <c r="G1" s="342">
        <v>202109</v>
      </c>
      <c r="H1" s="342">
        <v>202109</v>
      </c>
      <c r="I1" s="342">
        <v>202109</v>
      </c>
      <c r="J1" s="342">
        <v>202112</v>
      </c>
      <c r="K1" s="342">
        <v>202112</v>
      </c>
      <c r="L1" s="342">
        <v>202112</v>
      </c>
      <c r="M1" s="342">
        <v>202112</v>
      </c>
      <c r="N1" s="342">
        <v>202112</v>
      </c>
      <c r="O1" s="342">
        <v>202112</v>
      </c>
      <c r="P1" s="342">
        <v>202203</v>
      </c>
      <c r="Q1" s="342">
        <v>202203</v>
      </c>
      <c r="R1" s="342">
        <v>202203</v>
      </c>
      <c r="S1" s="342">
        <v>202203</v>
      </c>
      <c r="T1" s="342">
        <v>202203</v>
      </c>
      <c r="U1" s="342">
        <v>202203</v>
      </c>
      <c r="V1" s="342">
        <v>202206</v>
      </c>
      <c r="W1" s="342">
        <v>202206</v>
      </c>
      <c r="X1" s="342">
        <v>202206</v>
      </c>
      <c r="Y1" s="342">
        <v>202206</v>
      </c>
      <c r="Z1" s="342">
        <v>202206</v>
      </c>
      <c r="AA1" s="342">
        <v>202206</v>
      </c>
    </row>
    <row r="2" spans="2:27" ht="49.5" customHeight="1">
      <c r="C2" s="344" t="s">
        <v>1</v>
      </c>
      <c r="E2" s="271"/>
      <c r="F2" s="271"/>
      <c r="G2" s="271"/>
      <c r="H2" s="271"/>
      <c r="I2" s="271"/>
      <c r="J2" s="271"/>
      <c r="K2" s="271"/>
      <c r="L2" s="271"/>
      <c r="M2" s="271"/>
      <c r="N2" s="271"/>
      <c r="O2" s="271"/>
    </row>
    <row r="3" spans="2:27" ht="25.5" customHeight="1">
      <c r="C3" s="346" t="s">
        <v>499</v>
      </c>
      <c r="E3" s="347"/>
      <c r="F3" s="347"/>
      <c r="G3" s="347"/>
      <c r="H3" s="347"/>
      <c r="I3" s="347"/>
      <c r="J3" s="347"/>
      <c r="K3" s="347"/>
      <c r="L3" s="347"/>
      <c r="M3" s="347"/>
      <c r="N3" s="347"/>
      <c r="O3" s="347"/>
    </row>
    <row r="4" spans="2:27" ht="58.5" customHeight="1">
      <c r="C4" s="348" t="str">
        <f>Cover!C5</f>
        <v>Intesa Sanpaolo S.p.A.</v>
      </c>
      <c r="E4" s="349"/>
      <c r="F4" s="349"/>
      <c r="G4" s="349"/>
      <c r="H4" s="349"/>
      <c r="I4" s="349"/>
      <c r="J4" s="349"/>
      <c r="K4" s="349"/>
      <c r="L4" s="349"/>
      <c r="M4" s="349"/>
      <c r="N4" s="349"/>
      <c r="O4" s="349"/>
    </row>
    <row r="5" spans="2:27" ht="9.75" customHeight="1" thickBot="1">
      <c r="C5" s="346"/>
    </row>
    <row r="6" spans="2:27" ht="32.25" customHeight="1" thickBot="1">
      <c r="D6" s="853" t="s">
        <v>500</v>
      </c>
      <c r="E6" s="854"/>
      <c r="F6" s="854"/>
      <c r="G6" s="854"/>
      <c r="H6" s="854"/>
      <c r="I6" s="854"/>
      <c r="J6" s="854"/>
      <c r="K6" s="854"/>
      <c r="L6" s="854"/>
      <c r="M6" s="854"/>
      <c r="N6" s="854"/>
      <c r="O6" s="854"/>
      <c r="P6" s="854" t="str">
        <f>D6</f>
        <v>IRB Approach</v>
      </c>
      <c r="Q6" s="854"/>
      <c r="R6" s="854"/>
      <c r="S6" s="854"/>
      <c r="T6" s="854"/>
      <c r="U6" s="854"/>
      <c r="V6" s="854"/>
      <c r="W6" s="854"/>
      <c r="X6" s="854"/>
      <c r="Y6" s="854"/>
      <c r="Z6" s="854"/>
      <c r="AA6" s="854"/>
    </row>
    <row r="7" spans="2:27" ht="32.25" customHeight="1" thickBot="1">
      <c r="C7" s="347"/>
      <c r="D7" s="853" t="s">
        <v>12</v>
      </c>
      <c r="E7" s="854"/>
      <c r="F7" s="854"/>
      <c r="G7" s="854"/>
      <c r="H7" s="854"/>
      <c r="I7" s="855"/>
      <c r="J7" s="853" t="s">
        <v>13</v>
      </c>
      <c r="K7" s="854"/>
      <c r="L7" s="854"/>
      <c r="M7" s="854"/>
      <c r="N7" s="854"/>
      <c r="O7" s="855"/>
      <c r="P7" s="853" t="s">
        <v>14</v>
      </c>
      <c r="Q7" s="854"/>
      <c r="R7" s="854"/>
      <c r="S7" s="854"/>
      <c r="T7" s="854"/>
      <c r="U7" s="855"/>
      <c r="V7" s="853" t="s">
        <v>15</v>
      </c>
      <c r="W7" s="854"/>
      <c r="X7" s="854"/>
      <c r="Y7" s="854"/>
      <c r="Z7" s="854"/>
      <c r="AA7" s="855"/>
    </row>
    <row r="8" spans="2:27" ht="51" customHeight="1">
      <c r="B8" s="350"/>
      <c r="C8" s="347"/>
      <c r="D8" s="842" t="s">
        <v>468</v>
      </c>
      <c r="E8" s="864"/>
      <c r="F8" s="865" t="s">
        <v>469</v>
      </c>
      <c r="G8" s="867" t="s">
        <v>470</v>
      </c>
      <c r="H8" s="868"/>
      <c r="I8" s="869" t="s">
        <v>471</v>
      </c>
      <c r="J8" s="842" t="s">
        <v>468</v>
      </c>
      <c r="K8" s="864"/>
      <c r="L8" s="865" t="s">
        <v>469</v>
      </c>
      <c r="M8" s="867" t="s">
        <v>470</v>
      </c>
      <c r="N8" s="868"/>
      <c r="O8" s="869" t="s">
        <v>471</v>
      </c>
      <c r="P8" s="842" t="s">
        <v>468</v>
      </c>
      <c r="Q8" s="864"/>
      <c r="R8" s="865" t="s">
        <v>469</v>
      </c>
      <c r="S8" s="867" t="s">
        <v>470</v>
      </c>
      <c r="T8" s="868"/>
      <c r="U8" s="869" t="s">
        <v>471</v>
      </c>
      <c r="V8" s="842" t="s">
        <v>468</v>
      </c>
      <c r="W8" s="864"/>
      <c r="X8" s="865" t="s">
        <v>469</v>
      </c>
      <c r="Y8" s="867" t="s">
        <v>470</v>
      </c>
      <c r="Z8" s="868"/>
      <c r="AA8" s="869" t="s">
        <v>471</v>
      </c>
    </row>
    <row r="9" spans="2:27" ht="33" customHeight="1" thickBot="1">
      <c r="B9" s="393"/>
      <c r="C9" s="351" t="s">
        <v>11</v>
      </c>
      <c r="D9" s="394"/>
      <c r="E9" s="395" t="s">
        <v>501</v>
      </c>
      <c r="F9" s="866"/>
      <c r="G9" s="394"/>
      <c r="H9" s="395" t="s">
        <v>501</v>
      </c>
      <c r="I9" s="870"/>
      <c r="J9" s="394"/>
      <c r="K9" s="395" t="s">
        <v>501</v>
      </c>
      <c r="L9" s="866"/>
      <c r="M9" s="394"/>
      <c r="N9" s="395" t="s">
        <v>501</v>
      </c>
      <c r="O9" s="870"/>
      <c r="P9" s="394"/>
      <c r="Q9" s="395" t="s">
        <v>501</v>
      </c>
      <c r="R9" s="866"/>
      <c r="S9" s="394"/>
      <c r="T9" s="395" t="s">
        <v>501</v>
      </c>
      <c r="U9" s="870"/>
      <c r="V9" s="394"/>
      <c r="W9" s="395" t="s">
        <v>501</v>
      </c>
      <c r="X9" s="866"/>
      <c r="Y9" s="394"/>
      <c r="Z9" s="395" t="s">
        <v>501</v>
      </c>
      <c r="AA9" s="870"/>
    </row>
    <row r="10" spans="2:27" ht="15.75" customHeight="1">
      <c r="B10" s="850" t="s">
        <v>472</v>
      </c>
      <c r="C10" s="396" t="s">
        <v>502</v>
      </c>
      <c r="D10" s="397">
        <v>0</v>
      </c>
      <c r="E10" s="398">
        <v>0</v>
      </c>
      <c r="F10" s="399">
        <v>0</v>
      </c>
      <c r="G10" s="400">
        <v>0</v>
      </c>
      <c r="H10" s="401">
        <v>0</v>
      </c>
      <c r="I10" s="402">
        <v>0</v>
      </c>
      <c r="J10" s="397">
        <v>0</v>
      </c>
      <c r="K10" s="398">
        <v>0</v>
      </c>
      <c r="L10" s="399">
        <v>0</v>
      </c>
      <c r="M10" s="400">
        <v>0</v>
      </c>
      <c r="N10" s="401">
        <v>0</v>
      </c>
      <c r="O10" s="402">
        <v>0</v>
      </c>
      <c r="P10" s="397">
        <v>0</v>
      </c>
      <c r="Q10" s="398">
        <v>0</v>
      </c>
      <c r="R10" s="399">
        <v>0</v>
      </c>
      <c r="S10" s="400">
        <v>0</v>
      </c>
      <c r="T10" s="401">
        <v>0</v>
      </c>
      <c r="U10" s="402">
        <v>0</v>
      </c>
      <c r="V10" s="397">
        <v>0</v>
      </c>
      <c r="W10" s="398">
        <v>0</v>
      </c>
      <c r="X10" s="399">
        <v>0</v>
      </c>
      <c r="Y10" s="400">
        <v>0</v>
      </c>
      <c r="Z10" s="401">
        <v>0</v>
      </c>
      <c r="AA10" s="402">
        <v>0</v>
      </c>
    </row>
    <row r="11" spans="2:27" ht="15.75" customHeight="1">
      <c r="B11" s="851"/>
      <c r="C11" s="403" t="s">
        <v>478</v>
      </c>
      <c r="D11" s="397">
        <v>75505.644834999985</v>
      </c>
      <c r="E11" s="398">
        <v>416.87273800000003</v>
      </c>
      <c r="F11" s="399">
        <v>37975.881275</v>
      </c>
      <c r="G11" s="399">
        <v>17930.108304000001</v>
      </c>
      <c r="H11" s="398">
        <v>673.31304899999998</v>
      </c>
      <c r="I11" s="402">
        <v>287.91914400000002</v>
      </c>
      <c r="J11" s="397">
        <v>76806.533723999994</v>
      </c>
      <c r="K11" s="398">
        <v>409.44821000000002</v>
      </c>
      <c r="L11" s="399">
        <v>36865.708565000001</v>
      </c>
      <c r="M11" s="399">
        <v>19025.986009</v>
      </c>
      <c r="N11" s="398">
        <v>459.25514099999998</v>
      </c>
      <c r="O11" s="402">
        <v>295.82084300000002</v>
      </c>
      <c r="P11" s="397">
        <v>76618.730838999996</v>
      </c>
      <c r="Q11" s="398">
        <v>402.88843300000002</v>
      </c>
      <c r="R11" s="399">
        <v>38622.833025</v>
      </c>
      <c r="S11" s="399">
        <v>19780.587148999999</v>
      </c>
      <c r="T11" s="398">
        <v>452.45265599999999</v>
      </c>
      <c r="U11" s="402">
        <v>321.30203499999999</v>
      </c>
      <c r="V11" s="397">
        <v>75467.261534000005</v>
      </c>
      <c r="W11" s="398">
        <v>382.48738800000001</v>
      </c>
      <c r="X11" s="399">
        <v>36930.404927000003</v>
      </c>
      <c r="Y11" s="399">
        <v>20091.061399999999</v>
      </c>
      <c r="Z11" s="398">
        <v>422.28787199999999</v>
      </c>
      <c r="AA11" s="402">
        <v>314.995498</v>
      </c>
    </row>
    <row r="12" spans="2:27" ht="15.75" customHeight="1">
      <c r="B12" s="851"/>
      <c r="C12" s="404" t="s">
        <v>503</v>
      </c>
      <c r="D12" s="397">
        <v>362047.09173999995</v>
      </c>
      <c r="E12" s="398">
        <v>17017.890833000001</v>
      </c>
      <c r="F12" s="399">
        <v>195603.42658500001</v>
      </c>
      <c r="G12" s="399">
        <v>99678.979878999991</v>
      </c>
      <c r="H12" s="398">
        <v>3739.9918419999999</v>
      </c>
      <c r="I12" s="402">
        <v>10732.961696</v>
      </c>
      <c r="J12" s="397">
        <v>365169.098536</v>
      </c>
      <c r="K12" s="398">
        <v>13990.376971</v>
      </c>
      <c r="L12" s="399">
        <v>196622.91732800001</v>
      </c>
      <c r="M12" s="399">
        <v>100633.094027</v>
      </c>
      <c r="N12" s="398">
        <v>3148.3441720000001</v>
      </c>
      <c r="O12" s="402">
        <v>9537.4791389999991</v>
      </c>
      <c r="P12" s="397">
        <v>362862.19829500001</v>
      </c>
      <c r="Q12" s="398">
        <v>13513.252849999999</v>
      </c>
      <c r="R12" s="399">
        <v>198902.210288</v>
      </c>
      <c r="S12" s="399">
        <v>105712.527999</v>
      </c>
      <c r="T12" s="398">
        <v>3005.339183</v>
      </c>
      <c r="U12" s="402">
        <v>9878.8207640000001</v>
      </c>
      <c r="V12" s="397">
        <v>367120.02821299998</v>
      </c>
      <c r="W12" s="398">
        <v>11309.453657</v>
      </c>
      <c r="X12" s="399">
        <v>200487.15021499997</v>
      </c>
      <c r="Y12" s="399">
        <v>104012.102592</v>
      </c>
      <c r="Z12" s="398">
        <v>2769.9697289999999</v>
      </c>
      <c r="AA12" s="402">
        <v>8019.7980169999992</v>
      </c>
    </row>
    <row r="13" spans="2:27" ht="15.75" customHeight="1">
      <c r="B13" s="851"/>
      <c r="C13" s="405" t="s">
        <v>504</v>
      </c>
      <c r="D13" s="397">
        <v>15864.440979999999</v>
      </c>
      <c r="E13" s="398">
        <v>959.85984399999995</v>
      </c>
      <c r="F13" s="399">
        <v>13236.738817999998</v>
      </c>
      <c r="G13" s="399">
        <v>7732.92263</v>
      </c>
      <c r="H13" s="398">
        <v>250.32933499999999</v>
      </c>
      <c r="I13" s="402">
        <v>766.07720600000005</v>
      </c>
      <c r="J13" s="397">
        <v>16199.601283</v>
      </c>
      <c r="K13" s="398">
        <v>1004.824309</v>
      </c>
      <c r="L13" s="399">
        <v>13426.987408000001</v>
      </c>
      <c r="M13" s="399">
        <v>7739.6201259999998</v>
      </c>
      <c r="N13" s="398">
        <v>247.68574799999999</v>
      </c>
      <c r="O13" s="402">
        <v>727.29920600000003</v>
      </c>
      <c r="P13" s="397">
        <v>16139.352672999999</v>
      </c>
      <c r="Q13" s="398">
        <v>975.81380899999999</v>
      </c>
      <c r="R13" s="399">
        <v>13421.623629</v>
      </c>
      <c r="S13" s="399">
        <v>8572.7515039999998</v>
      </c>
      <c r="T13" s="398">
        <v>247.484928</v>
      </c>
      <c r="U13" s="402">
        <v>809.04190500000004</v>
      </c>
      <c r="V13" s="397">
        <v>16926.978166000001</v>
      </c>
      <c r="W13" s="398">
        <v>835.34973400000001</v>
      </c>
      <c r="X13" s="399">
        <v>13867.501330999999</v>
      </c>
      <c r="Y13" s="399">
        <v>8225.9347460000008</v>
      </c>
      <c r="Z13" s="398">
        <v>217.009984</v>
      </c>
      <c r="AA13" s="402">
        <v>718.89614200000005</v>
      </c>
    </row>
    <row r="14" spans="2:27" ht="15.75" customHeight="1">
      <c r="B14" s="851"/>
      <c r="C14" s="405" t="s">
        <v>505</v>
      </c>
      <c r="D14" s="397">
        <v>92888.267647999994</v>
      </c>
      <c r="E14" s="398">
        <v>9496.7352009999995</v>
      </c>
      <c r="F14" s="399">
        <v>49241.431219000006</v>
      </c>
      <c r="G14" s="399">
        <v>27659.496050999995</v>
      </c>
      <c r="H14" s="398">
        <v>2096.735271</v>
      </c>
      <c r="I14" s="402">
        <v>6106.8053549999995</v>
      </c>
      <c r="J14" s="397">
        <v>91279.949139999997</v>
      </c>
      <c r="K14" s="398">
        <v>7731.7843480000001</v>
      </c>
      <c r="L14" s="399">
        <v>47628.081705999997</v>
      </c>
      <c r="M14" s="399">
        <v>27233.194477999998</v>
      </c>
      <c r="N14" s="398">
        <v>1717.2437769999999</v>
      </c>
      <c r="O14" s="402">
        <v>5399.3578759999991</v>
      </c>
      <c r="P14" s="397">
        <v>90997.009128999998</v>
      </c>
      <c r="Q14" s="398">
        <v>7525.1453569999994</v>
      </c>
      <c r="R14" s="399">
        <v>47121.247002999997</v>
      </c>
      <c r="S14" s="399">
        <v>26687.137479000001</v>
      </c>
      <c r="T14" s="398">
        <v>1606.274453</v>
      </c>
      <c r="U14" s="402">
        <v>5201.8646220000001</v>
      </c>
      <c r="V14" s="397">
        <v>87356.806450999997</v>
      </c>
      <c r="W14" s="398">
        <v>5785.2862160000004</v>
      </c>
      <c r="X14" s="399">
        <v>44266.270854999995</v>
      </c>
      <c r="Y14" s="399">
        <v>25804.413171</v>
      </c>
      <c r="Z14" s="398">
        <v>1427.200278</v>
      </c>
      <c r="AA14" s="402">
        <v>3751.312328</v>
      </c>
    </row>
    <row r="15" spans="2:27" ht="15.75" customHeight="1">
      <c r="B15" s="851"/>
      <c r="C15" s="404" t="s">
        <v>481</v>
      </c>
      <c r="D15" s="406">
        <f>+D16+D19+D20</f>
        <v>179419.42815200001</v>
      </c>
      <c r="E15" s="398">
        <v>7396.4591119999995</v>
      </c>
      <c r="F15" s="407">
        <f>+F16+F19+F20</f>
        <v>160913.848482</v>
      </c>
      <c r="G15" s="407">
        <f>+G16+G19+G20</f>
        <v>33461.784013999997</v>
      </c>
      <c r="H15" s="398">
        <v>2013.469597</v>
      </c>
      <c r="I15" s="408">
        <f>+I16+I19+I20</f>
        <v>4169.149128</v>
      </c>
      <c r="J15" s="406">
        <f>+J16+J19+J20</f>
        <v>179915.99655899999</v>
      </c>
      <c r="K15" s="398">
        <v>5955.1104409999989</v>
      </c>
      <c r="L15" s="407">
        <f>+L16+L19+L20</f>
        <v>159809.231631</v>
      </c>
      <c r="M15" s="407">
        <f>+M16+M19+M20</f>
        <v>32939.742751000005</v>
      </c>
      <c r="N15" s="398">
        <v>1586.5420220000001</v>
      </c>
      <c r="O15" s="408">
        <f>+O16+O19+O20</f>
        <v>3527.8436179999999</v>
      </c>
      <c r="P15" s="406">
        <f>+P16+P19+P20</f>
        <v>181740.578175</v>
      </c>
      <c r="Q15" s="398">
        <v>5889.1865019999996</v>
      </c>
      <c r="R15" s="407">
        <f>+R16+R19+R20</f>
        <v>160131.54016199999</v>
      </c>
      <c r="S15" s="407">
        <f>+S16+S19+S20</f>
        <v>32093.316156000001</v>
      </c>
      <c r="T15" s="398">
        <v>1511.499851</v>
      </c>
      <c r="U15" s="408">
        <f>+U16+U19+U20</f>
        <v>3429.218535</v>
      </c>
      <c r="V15" s="406">
        <f>+V16+V19+V20</f>
        <v>180542.986875</v>
      </c>
      <c r="W15" s="398">
        <v>4440.7283989999996</v>
      </c>
      <c r="X15" s="407">
        <f>+X16+X19+X20</f>
        <v>157484.85825200001</v>
      </c>
      <c r="Y15" s="407">
        <f>+Y16+Y19+Y20</f>
        <v>29962.121614999996</v>
      </c>
      <c r="Z15" s="398">
        <v>1129.125622</v>
      </c>
      <c r="AA15" s="408">
        <f>+AA16+AA19+AA20</f>
        <v>2346.8674249999999</v>
      </c>
    </row>
    <row r="16" spans="2:27" ht="15.75" customHeight="1">
      <c r="B16" s="851"/>
      <c r="C16" s="409" t="s">
        <v>506</v>
      </c>
      <c r="D16" s="406">
        <f>+D17+D18</f>
        <v>126950.696597</v>
      </c>
      <c r="E16" s="398">
        <v>4135.5548150000004</v>
      </c>
      <c r="F16" s="407">
        <f>+F17+F18</f>
        <v>125206.33067700001</v>
      </c>
      <c r="G16" s="407">
        <f>+G17+G18</f>
        <v>23874.516857999999</v>
      </c>
      <c r="H16" s="398">
        <v>1317.37736</v>
      </c>
      <c r="I16" s="408">
        <f>+I17+I18</f>
        <v>1873.5630879999999</v>
      </c>
      <c r="J16" s="406">
        <f>+J17+J18</f>
        <v>127029.43305399999</v>
      </c>
      <c r="K16" s="398">
        <v>3069.1035179999999</v>
      </c>
      <c r="L16" s="407">
        <f>+L17+L18</f>
        <v>124705.837327</v>
      </c>
      <c r="M16" s="407">
        <f>+M17+M18</f>
        <v>23627.961193000003</v>
      </c>
      <c r="N16" s="398">
        <v>1034.2539979999999</v>
      </c>
      <c r="O16" s="408">
        <f>+O17+O18</f>
        <v>1418.1253310000002</v>
      </c>
      <c r="P16" s="406">
        <f>+P17+P18</f>
        <v>128558.32064999999</v>
      </c>
      <c r="Q16" s="398">
        <v>2953.0051570000001</v>
      </c>
      <c r="R16" s="407">
        <f>+R17+R18</f>
        <v>125363.89213199999</v>
      </c>
      <c r="S16" s="407">
        <f>+S17+S18</f>
        <v>22930.611564999999</v>
      </c>
      <c r="T16" s="398">
        <v>955.86919599999999</v>
      </c>
      <c r="U16" s="408">
        <f>+U17+U18</f>
        <v>1316.1059279999999</v>
      </c>
      <c r="V16" s="406">
        <f>+V17+V18</f>
        <v>127551.764459</v>
      </c>
      <c r="W16" s="398">
        <v>2172.6556369999998</v>
      </c>
      <c r="X16" s="407">
        <f>+X17+X18</f>
        <v>123256.035708</v>
      </c>
      <c r="Y16" s="407">
        <f>+Y17+Y18</f>
        <v>20954.613276999997</v>
      </c>
      <c r="Z16" s="398">
        <v>713.06337599999995</v>
      </c>
      <c r="AA16" s="408">
        <f>+AA17+AA18</f>
        <v>846.17521399999998</v>
      </c>
    </row>
    <row r="17" spans="2:27" ht="15.75" customHeight="1">
      <c r="B17" s="851"/>
      <c r="C17" s="410" t="s">
        <v>507</v>
      </c>
      <c r="D17" s="397">
        <v>6582.6890430000012</v>
      </c>
      <c r="E17" s="398">
        <v>909.52146700000003</v>
      </c>
      <c r="F17" s="399">
        <v>6386.4600799999998</v>
      </c>
      <c r="G17" s="399">
        <v>1794.1466170000001</v>
      </c>
      <c r="H17" s="398">
        <v>287.70802600000002</v>
      </c>
      <c r="I17" s="402">
        <v>425.73164800000001</v>
      </c>
      <c r="J17" s="397">
        <v>6296.0009630000013</v>
      </c>
      <c r="K17" s="398">
        <v>669.70829300000003</v>
      </c>
      <c r="L17" s="399">
        <v>6116.933536999999</v>
      </c>
      <c r="M17" s="399">
        <v>1772.9126920000001</v>
      </c>
      <c r="N17" s="398">
        <v>225.059313</v>
      </c>
      <c r="O17" s="402">
        <v>318.64237700000001</v>
      </c>
      <c r="P17" s="397">
        <v>6163.4700150000008</v>
      </c>
      <c r="Q17" s="398">
        <v>653.80243399999995</v>
      </c>
      <c r="R17" s="399">
        <v>6000.2349289999993</v>
      </c>
      <c r="S17" s="399">
        <v>1681.248114</v>
      </c>
      <c r="T17" s="398">
        <v>219.67016699999999</v>
      </c>
      <c r="U17" s="402">
        <v>293.78224699999998</v>
      </c>
      <c r="V17" s="397">
        <v>5845.0228319999997</v>
      </c>
      <c r="W17" s="398">
        <v>426.67728199999999</v>
      </c>
      <c r="X17" s="399">
        <v>5692.8030609999987</v>
      </c>
      <c r="Y17" s="399">
        <v>1557.9241259999999</v>
      </c>
      <c r="Z17" s="398">
        <v>132.84603999999999</v>
      </c>
      <c r="AA17" s="402">
        <v>162.25062399999999</v>
      </c>
    </row>
    <row r="18" spans="2:27" ht="15.75" customHeight="1">
      <c r="B18" s="851"/>
      <c r="C18" s="410" t="s">
        <v>508</v>
      </c>
      <c r="D18" s="397">
        <v>120368.007554</v>
      </c>
      <c r="E18" s="398">
        <v>3226.0333479999999</v>
      </c>
      <c r="F18" s="399">
        <v>118819.870597</v>
      </c>
      <c r="G18" s="399">
        <v>22080.370241000001</v>
      </c>
      <c r="H18" s="398">
        <v>1029.6693339999999</v>
      </c>
      <c r="I18" s="402">
        <v>1447.8314399999999</v>
      </c>
      <c r="J18" s="397">
        <v>120733.432091</v>
      </c>
      <c r="K18" s="398">
        <v>2399.3952250000002</v>
      </c>
      <c r="L18" s="399">
        <v>118588.90379</v>
      </c>
      <c r="M18" s="399">
        <v>21855.048501000001</v>
      </c>
      <c r="N18" s="398">
        <v>809.19468500000005</v>
      </c>
      <c r="O18" s="402">
        <v>1099.4829540000001</v>
      </c>
      <c r="P18" s="397">
        <v>122394.850635</v>
      </c>
      <c r="Q18" s="398">
        <v>2299.2027229999999</v>
      </c>
      <c r="R18" s="399">
        <v>119363.657203</v>
      </c>
      <c r="S18" s="399">
        <v>21249.363451000001</v>
      </c>
      <c r="T18" s="398">
        <v>736.199029</v>
      </c>
      <c r="U18" s="402">
        <v>1022.323681</v>
      </c>
      <c r="V18" s="397">
        <v>121706.741627</v>
      </c>
      <c r="W18" s="398">
        <v>1745.978355</v>
      </c>
      <c r="X18" s="399">
        <v>117563.232647</v>
      </c>
      <c r="Y18" s="399">
        <v>19396.689150999999</v>
      </c>
      <c r="Z18" s="398">
        <v>580.21733600000005</v>
      </c>
      <c r="AA18" s="402">
        <v>683.92458999999997</v>
      </c>
    </row>
    <row r="19" spans="2:27" ht="15.75" customHeight="1">
      <c r="B19" s="851"/>
      <c r="C19" s="409" t="s">
        <v>509</v>
      </c>
      <c r="D19" s="397">
        <v>0</v>
      </c>
      <c r="E19" s="398">
        <v>0</v>
      </c>
      <c r="F19" s="399">
        <v>0</v>
      </c>
      <c r="G19" s="399">
        <v>0</v>
      </c>
      <c r="H19" s="398">
        <v>0</v>
      </c>
      <c r="I19" s="402">
        <v>0</v>
      </c>
      <c r="J19" s="397">
        <v>0</v>
      </c>
      <c r="K19" s="398">
        <v>0</v>
      </c>
      <c r="L19" s="399">
        <v>0</v>
      </c>
      <c r="M19" s="399">
        <v>0</v>
      </c>
      <c r="N19" s="398">
        <v>0</v>
      </c>
      <c r="O19" s="402">
        <v>0</v>
      </c>
      <c r="P19" s="397">
        <v>0</v>
      </c>
      <c r="Q19" s="398">
        <v>0</v>
      </c>
      <c r="R19" s="399">
        <v>0</v>
      </c>
      <c r="S19" s="399">
        <v>0</v>
      </c>
      <c r="T19" s="398">
        <v>0</v>
      </c>
      <c r="U19" s="402">
        <v>0</v>
      </c>
      <c r="V19" s="397">
        <v>0</v>
      </c>
      <c r="W19" s="398">
        <v>0</v>
      </c>
      <c r="X19" s="399">
        <v>0</v>
      </c>
      <c r="Y19" s="399">
        <v>0</v>
      </c>
      <c r="Z19" s="398">
        <v>0</v>
      </c>
      <c r="AA19" s="402">
        <v>0</v>
      </c>
    </row>
    <row r="20" spans="2:27" ht="15.75" customHeight="1">
      <c r="B20" s="851"/>
      <c r="C20" s="409" t="s">
        <v>510</v>
      </c>
      <c r="D20" s="406">
        <f>+D21+D22</f>
        <v>52468.731555000006</v>
      </c>
      <c r="E20" s="398">
        <v>3260.904297</v>
      </c>
      <c r="F20" s="407">
        <f>+F21+F22</f>
        <v>35707.517805000003</v>
      </c>
      <c r="G20" s="407">
        <f>+G21+G22</f>
        <v>9587.2671559999999</v>
      </c>
      <c r="H20" s="398">
        <v>696.09223699999995</v>
      </c>
      <c r="I20" s="408">
        <f>+I21+I22</f>
        <v>2295.5860400000001</v>
      </c>
      <c r="J20" s="406">
        <f>+J21+J22</f>
        <v>52886.563504999998</v>
      </c>
      <c r="K20" s="398">
        <v>2886.0069229999999</v>
      </c>
      <c r="L20" s="407">
        <f>+L21+L22</f>
        <v>35103.394304000001</v>
      </c>
      <c r="M20" s="407">
        <f>+M21+M22</f>
        <v>9311.7815580000006</v>
      </c>
      <c r="N20" s="398">
        <v>552.28802399999995</v>
      </c>
      <c r="O20" s="408">
        <f>+O21+O22</f>
        <v>2109.7182869999997</v>
      </c>
      <c r="P20" s="406">
        <f>+P21+P22</f>
        <v>53182.257525000001</v>
      </c>
      <c r="Q20" s="398">
        <v>2936.181345</v>
      </c>
      <c r="R20" s="407">
        <f>+R21+R22</f>
        <v>34767.648029999997</v>
      </c>
      <c r="S20" s="407">
        <f>+S21+S22</f>
        <v>9162.7045909999997</v>
      </c>
      <c r="T20" s="398">
        <v>555.63065500000005</v>
      </c>
      <c r="U20" s="408">
        <f>+U21+U22</f>
        <v>2113.112607</v>
      </c>
      <c r="V20" s="406">
        <f>+V21+V22</f>
        <v>52991.222416000004</v>
      </c>
      <c r="W20" s="398">
        <v>2268.0727619999998</v>
      </c>
      <c r="X20" s="407">
        <f>+X21+X22</f>
        <v>34228.822544000002</v>
      </c>
      <c r="Y20" s="407">
        <f>+Y21+Y22</f>
        <v>9007.5083380000015</v>
      </c>
      <c r="Z20" s="398">
        <v>416.06224600000002</v>
      </c>
      <c r="AA20" s="408">
        <f>+AA21+AA22</f>
        <v>1500.692211</v>
      </c>
    </row>
    <row r="21" spans="2:27" ht="15.75" customHeight="1">
      <c r="B21" s="851"/>
      <c r="C21" s="410" t="s">
        <v>511</v>
      </c>
      <c r="D21" s="397">
        <v>28710.737431000001</v>
      </c>
      <c r="E21" s="398">
        <v>2050.125634</v>
      </c>
      <c r="F21" s="399">
        <v>14418.362289000001</v>
      </c>
      <c r="G21" s="399">
        <v>3738.557632</v>
      </c>
      <c r="H21" s="398">
        <v>541.44581500000004</v>
      </c>
      <c r="I21" s="402">
        <v>1411.907183</v>
      </c>
      <c r="J21" s="397">
        <v>29212.642970000001</v>
      </c>
      <c r="K21" s="398">
        <v>1807.6087230000001</v>
      </c>
      <c r="L21" s="399">
        <v>14017.309310000002</v>
      </c>
      <c r="M21" s="399">
        <v>3497.167027</v>
      </c>
      <c r="N21" s="398">
        <v>411.16127699999998</v>
      </c>
      <c r="O21" s="402">
        <v>1335.0311509999999</v>
      </c>
      <c r="P21" s="397">
        <v>29800.778533000001</v>
      </c>
      <c r="Q21" s="398">
        <v>1844.8521459999999</v>
      </c>
      <c r="R21" s="399">
        <v>14066.414742999999</v>
      </c>
      <c r="S21" s="399">
        <v>3517.4157449999998</v>
      </c>
      <c r="T21" s="398">
        <v>416.36639200000002</v>
      </c>
      <c r="U21" s="402">
        <v>1323.7467200000001</v>
      </c>
      <c r="V21" s="397">
        <v>29515.156307000001</v>
      </c>
      <c r="W21" s="398">
        <v>1297.7741659999999</v>
      </c>
      <c r="X21" s="399">
        <v>13486.789283</v>
      </c>
      <c r="Y21" s="399">
        <v>3379.5085629999999</v>
      </c>
      <c r="Z21" s="398">
        <v>286.81005199999998</v>
      </c>
      <c r="AA21" s="402">
        <v>824.95682099999999</v>
      </c>
    </row>
    <row r="22" spans="2:27" ht="15.75" customHeight="1">
      <c r="B22" s="851"/>
      <c r="C22" s="411" t="s">
        <v>512</v>
      </c>
      <c r="D22" s="397">
        <v>23757.994124000004</v>
      </c>
      <c r="E22" s="398">
        <v>1210.7786630000001</v>
      </c>
      <c r="F22" s="399">
        <v>21289.155516000003</v>
      </c>
      <c r="G22" s="399">
        <v>5848.7095239999999</v>
      </c>
      <c r="H22" s="398">
        <v>154.646422</v>
      </c>
      <c r="I22" s="402">
        <v>883.67885699999999</v>
      </c>
      <c r="J22" s="397">
        <v>23673.920535000001</v>
      </c>
      <c r="K22" s="398">
        <v>1078.3982000000001</v>
      </c>
      <c r="L22" s="399">
        <v>21086.084994000001</v>
      </c>
      <c r="M22" s="399">
        <v>5814.6145310000011</v>
      </c>
      <c r="N22" s="398">
        <v>141.12674699999999</v>
      </c>
      <c r="O22" s="402">
        <v>774.68713600000001</v>
      </c>
      <c r="P22" s="397">
        <v>23381.478992</v>
      </c>
      <c r="Q22" s="398">
        <v>1091.329199</v>
      </c>
      <c r="R22" s="399">
        <v>20701.233286999999</v>
      </c>
      <c r="S22" s="399">
        <v>5645.2888460000004</v>
      </c>
      <c r="T22" s="398">
        <v>139.264263</v>
      </c>
      <c r="U22" s="402">
        <v>789.36588700000004</v>
      </c>
      <c r="V22" s="397">
        <v>23476.066108999999</v>
      </c>
      <c r="W22" s="398">
        <v>970.29859599999997</v>
      </c>
      <c r="X22" s="399">
        <v>20742.033261</v>
      </c>
      <c r="Y22" s="399">
        <v>5627.9997750000011</v>
      </c>
      <c r="Z22" s="398">
        <v>129.252194</v>
      </c>
      <c r="AA22" s="402">
        <v>675.73539000000005</v>
      </c>
    </row>
    <row r="23" spans="2:27" ht="15.75" customHeight="1">
      <c r="B23" s="851"/>
      <c r="C23" s="404" t="s">
        <v>488</v>
      </c>
      <c r="D23" s="397">
        <v>11159.982593000001</v>
      </c>
      <c r="E23" s="398">
        <v>74.819967000000005</v>
      </c>
      <c r="F23" s="399">
        <v>11141.521433999998</v>
      </c>
      <c r="G23" s="397">
        <v>35404.793947999999</v>
      </c>
      <c r="H23" s="398">
        <v>3.9999999999999998E-6</v>
      </c>
      <c r="I23" s="412"/>
      <c r="J23" s="397">
        <v>11129.387143</v>
      </c>
      <c r="K23" s="398">
        <v>91.856667000000002</v>
      </c>
      <c r="L23" s="399">
        <v>11110.925993000001</v>
      </c>
      <c r="M23" s="397">
        <v>36712.954483000001</v>
      </c>
      <c r="N23" s="398">
        <v>3.9999999999999998E-6</v>
      </c>
      <c r="O23" s="412"/>
      <c r="P23" s="397">
        <v>10329.306096</v>
      </c>
      <c r="Q23" s="398">
        <v>87.194727999999998</v>
      </c>
      <c r="R23" s="399">
        <v>10319.065159</v>
      </c>
      <c r="S23" s="397">
        <v>33471.673056</v>
      </c>
      <c r="T23" s="398">
        <v>9.0000000000000002E-6</v>
      </c>
      <c r="U23" s="412"/>
      <c r="V23" s="397">
        <v>9743.4216130000004</v>
      </c>
      <c r="W23" s="398">
        <v>86.814307999999997</v>
      </c>
      <c r="X23" s="399">
        <v>9732.7275289999998</v>
      </c>
      <c r="Y23" s="397">
        <v>31797.741922000001</v>
      </c>
      <c r="Z23" s="398">
        <v>1.8308999999999999E-2</v>
      </c>
      <c r="AA23" s="412"/>
    </row>
    <row r="24" spans="2:27" ht="15.75" hidden="1" customHeight="1">
      <c r="B24" s="851"/>
      <c r="C24" s="413"/>
      <c r="D24" s="406"/>
      <c r="E24" s="414"/>
      <c r="F24" s="407"/>
      <c r="G24" s="406"/>
      <c r="H24" s="414"/>
      <c r="I24" s="415"/>
      <c r="J24" s="406"/>
      <c r="K24" s="414"/>
      <c r="L24" s="407"/>
      <c r="M24" s="406"/>
      <c r="N24" s="414"/>
      <c r="O24" s="415"/>
      <c r="P24" s="406"/>
      <c r="Q24" s="414"/>
      <c r="R24" s="407"/>
      <c r="S24" s="406"/>
      <c r="T24" s="414"/>
      <c r="U24" s="415"/>
      <c r="V24" s="406"/>
      <c r="W24" s="414"/>
      <c r="X24" s="407"/>
      <c r="Y24" s="406"/>
      <c r="Z24" s="414"/>
      <c r="AA24" s="415"/>
    </row>
    <row r="25" spans="2:27" ht="15.75" customHeight="1">
      <c r="B25" s="851"/>
      <c r="C25" s="416" t="s">
        <v>513</v>
      </c>
      <c r="D25" s="417"/>
      <c r="E25" s="418"/>
      <c r="F25" s="419"/>
      <c r="G25" s="420">
        <v>0</v>
      </c>
      <c r="H25" s="418"/>
      <c r="I25" s="421"/>
      <c r="J25" s="417"/>
      <c r="K25" s="418"/>
      <c r="L25" s="419"/>
      <c r="M25" s="420">
        <v>0</v>
      </c>
      <c r="N25" s="418"/>
      <c r="O25" s="421"/>
      <c r="P25" s="417"/>
      <c r="Q25" s="418"/>
      <c r="R25" s="419"/>
      <c r="S25" s="420">
        <v>0</v>
      </c>
      <c r="T25" s="418"/>
      <c r="U25" s="421"/>
      <c r="V25" s="417"/>
      <c r="W25" s="418"/>
      <c r="X25" s="419"/>
      <c r="Y25" s="420">
        <v>0</v>
      </c>
      <c r="Z25" s="418"/>
      <c r="AA25" s="421"/>
    </row>
    <row r="26" spans="2:27" ht="19.5" customHeight="1" thickBot="1">
      <c r="B26" s="852"/>
      <c r="C26" s="422" t="s">
        <v>514</v>
      </c>
      <c r="D26" s="423"/>
      <c r="E26" s="424"/>
      <c r="F26" s="425"/>
      <c r="G26" s="426">
        <f>+G10+G11+G12+G15+G23+G25</f>
        <v>186475.666145</v>
      </c>
      <c r="H26" s="424"/>
      <c r="I26" s="427"/>
      <c r="J26" s="423"/>
      <c r="K26" s="424"/>
      <c r="L26" s="425"/>
      <c r="M26" s="426">
        <f>+M10+M11+M12+M15+M23+M25</f>
        <v>189311.77727000002</v>
      </c>
      <c r="N26" s="424"/>
      <c r="O26" s="427"/>
      <c r="P26" s="423"/>
      <c r="Q26" s="424"/>
      <c r="R26" s="425"/>
      <c r="S26" s="426">
        <f>+S10+S11+S12+S15+S23+S25</f>
        <v>191058.10436</v>
      </c>
      <c r="T26" s="424"/>
      <c r="U26" s="427"/>
      <c r="V26" s="423"/>
      <c r="W26" s="424"/>
      <c r="X26" s="425"/>
      <c r="Y26" s="426">
        <f>+Y10+Y11+Y12+Y15+Y23+Y25</f>
        <v>185863.02752900001</v>
      </c>
      <c r="Z26" s="424"/>
      <c r="AA26" s="427"/>
    </row>
    <row r="27" spans="2:27" ht="17.25" customHeight="1">
      <c r="B27" s="375"/>
      <c r="D27" s="376" t="s">
        <v>515</v>
      </c>
      <c r="E27" s="428"/>
      <c r="F27" s="428"/>
      <c r="G27" s="428"/>
      <c r="H27" s="428"/>
      <c r="I27" s="428"/>
      <c r="J27" s="428"/>
      <c r="K27" s="428"/>
      <c r="L27" s="428"/>
      <c r="M27" s="428"/>
      <c r="N27" s="428"/>
      <c r="O27" s="428"/>
    </row>
    <row r="28" spans="2:27" ht="17.25" customHeight="1">
      <c r="B28" s="375"/>
      <c r="D28" s="376" t="s">
        <v>516</v>
      </c>
      <c r="E28" s="428"/>
      <c r="F28" s="428"/>
      <c r="G28" s="428"/>
      <c r="H28" s="428"/>
      <c r="I28" s="428"/>
      <c r="J28" s="428"/>
      <c r="K28" s="428"/>
      <c r="L28" s="428"/>
      <c r="M28" s="428"/>
      <c r="N28" s="428"/>
      <c r="O28" s="428"/>
    </row>
    <row r="29" spans="2:27" ht="40.5" customHeight="1" thickBot="1">
      <c r="C29" s="347"/>
      <c r="D29" s="871" t="s">
        <v>517</v>
      </c>
      <c r="E29" s="871"/>
      <c r="F29" s="871"/>
      <c r="G29" s="871"/>
      <c r="H29" s="871"/>
      <c r="I29" s="871"/>
      <c r="J29" s="871"/>
      <c r="K29" s="871"/>
      <c r="L29" s="871"/>
      <c r="M29" s="871"/>
      <c r="N29" s="871"/>
      <c r="O29" s="871"/>
      <c r="P29" s="872"/>
      <c r="Q29" s="872"/>
      <c r="R29" s="872"/>
      <c r="S29" s="872"/>
      <c r="T29" s="872"/>
      <c r="U29" s="872"/>
      <c r="V29" s="872"/>
      <c r="W29" s="872"/>
      <c r="X29" s="872"/>
      <c r="Y29" s="872"/>
      <c r="Z29" s="872"/>
      <c r="AA29" s="872"/>
    </row>
    <row r="30" spans="2:27" s="429" customFormat="1" ht="32.25" customHeight="1" thickBot="1">
      <c r="B30" s="343"/>
      <c r="C30" s="347"/>
      <c r="D30" s="853" t="s">
        <v>500</v>
      </c>
      <c r="E30" s="854"/>
      <c r="F30" s="854"/>
      <c r="G30" s="854"/>
      <c r="H30" s="854"/>
      <c r="I30" s="854"/>
      <c r="J30" s="854"/>
      <c r="K30" s="854"/>
      <c r="L30" s="854"/>
      <c r="M30" s="854"/>
      <c r="N30" s="854"/>
      <c r="O30" s="854"/>
      <c r="P30" s="854" t="str">
        <f>D30</f>
        <v>IRB Approach</v>
      </c>
      <c r="Q30" s="854"/>
      <c r="R30" s="854"/>
      <c r="S30" s="854"/>
      <c r="T30" s="854"/>
      <c r="U30" s="854"/>
      <c r="V30" s="854"/>
      <c r="W30" s="854"/>
      <c r="X30" s="854"/>
      <c r="Y30" s="854"/>
      <c r="Z30" s="854"/>
      <c r="AA30" s="855"/>
    </row>
    <row r="31" spans="2:27" s="429" customFormat="1" ht="32.25" customHeight="1" thickBot="1">
      <c r="B31" s="343"/>
      <c r="C31" s="347"/>
      <c r="D31" s="853" t="s">
        <v>12</v>
      </c>
      <c r="E31" s="854"/>
      <c r="F31" s="854"/>
      <c r="G31" s="854"/>
      <c r="H31" s="854"/>
      <c r="I31" s="855"/>
      <c r="J31" s="853" t="s">
        <v>13</v>
      </c>
      <c r="K31" s="854"/>
      <c r="L31" s="854"/>
      <c r="M31" s="854"/>
      <c r="N31" s="854"/>
      <c r="O31" s="855"/>
      <c r="P31" s="853" t="s">
        <v>14</v>
      </c>
      <c r="Q31" s="854"/>
      <c r="R31" s="854"/>
      <c r="S31" s="854"/>
      <c r="T31" s="854"/>
      <c r="U31" s="855"/>
      <c r="V31" s="853" t="s">
        <v>15</v>
      </c>
      <c r="W31" s="854"/>
      <c r="X31" s="854"/>
      <c r="Y31" s="854"/>
      <c r="Z31" s="854"/>
      <c r="AA31" s="855"/>
    </row>
    <row r="32" spans="2:27" s="429" customFormat="1" ht="51" customHeight="1">
      <c r="B32" s="350"/>
      <c r="C32" s="347"/>
      <c r="D32" s="842" t="s">
        <v>468</v>
      </c>
      <c r="E32" s="864"/>
      <c r="F32" s="865" t="s">
        <v>469</v>
      </c>
      <c r="G32" s="867" t="s">
        <v>470</v>
      </c>
      <c r="H32" s="868"/>
      <c r="I32" s="869" t="s">
        <v>471</v>
      </c>
      <c r="J32" s="842" t="s">
        <v>468</v>
      </c>
      <c r="K32" s="864"/>
      <c r="L32" s="865" t="s">
        <v>469</v>
      </c>
      <c r="M32" s="867" t="s">
        <v>470</v>
      </c>
      <c r="N32" s="868"/>
      <c r="O32" s="869" t="s">
        <v>471</v>
      </c>
      <c r="P32" s="842" t="s">
        <v>468</v>
      </c>
      <c r="Q32" s="864"/>
      <c r="R32" s="865" t="s">
        <v>469</v>
      </c>
      <c r="S32" s="867" t="s">
        <v>470</v>
      </c>
      <c r="T32" s="868"/>
      <c r="U32" s="869" t="s">
        <v>471</v>
      </c>
      <c r="V32" s="842" t="s">
        <v>468</v>
      </c>
      <c r="W32" s="864"/>
      <c r="X32" s="865" t="s">
        <v>469</v>
      </c>
      <c r="Y32" s="867" t="s">
        <v>470</v>
      </c>
      <c r="Z32" s="868"/>
      <c r="AA32" s="869" t="s">
        <v>471</v>
      </c>
    </row>
    <row r="33" spans="2:27" s="429" customFormat="1" ht="33" customHeight="1" thickBot="1">
      <c r="B33" s="430">
        <v>1</v>
      </c>
      <c r="C33" s="351" t="s">
        <v>11</v>
      </c>
      <c r="D33" s="394"/>
      <c r="E33" s="395" t="s">
        <v>501</v>
      </c>
      <c r="F33" s="866"/>
      <c r="G33" s="394"/>
      <c r="H33" s="395" t="s">
        <v>501</v>
      </c>
      <c r="I33" s="870"/>
      <c r="J33" s="394"/>
      <c r="K33" s="395" t="s">
        <v>501</v>
      </c>
      <c r="L33" s="866"/>
      <c r="M33" s="394"/>
      <c r="N33" s="395" t="s">
        <v>501</v>
      </c>
      <c r="O33" s="870"/>
      <c r="P33" s="394"/>
      <c r="Q33" s="395" t="s">
        <v>501</v>
      </c>
      <c r="R33" s="866"/>
      <c r="S33" s="394"/>
      <c r="T33" s="395" t="s">
        <v>501</v>
      </c>
      <c r="U33" s="870"/>
      <c r="V33" s="394"/>
      <c r="W33" s="395" t="s">
        <v>501</v>
      </c>
      <c r="X33" s="866"/>
      <c r="Y33" s="394"/>
      <c r="Z33" s="395" t="s">
        <v>501</v>
      </c>
      <c r="AA33" s="870"/>
    </row>
    <row r="34" spans="2:27" s="429" customFormat="1" ht="15.75" customHeight="1">
      <c r="B34" s="850" t="s">
        <v>694</v>
      </c>
      <c r="C34" s="396" t="s">
        <v>502</v>
      </c>
      <c r="D34" s="397">
        <v>0</v>
      </c>
      <c r="E34" s="398">
        <v>0</v>
      </c>
      <c r="F34" s="431">
        <v>0</v>
      </c>
      <c r="G34" s="432">
        <v>0</v>
      </c>
      <c r="H34" s="401">
        <v>0</v>
      </c>
      <c r="I34" s="433">
        <v>0</v>
      </c>
      <c r="J34" s="397">
        <v>0</v>
      </c>
      <c r="K34" s="398">
        <v>0</v>
      </c>
      <c r="L34" s="431">
        <v>0</v>
      </c>
      <c r="M34" s="432">
        <v>0</v>
      </c>
      <c r="N34" s="401">
        <v>0</v>
      </c>
      <c r="O34" s="433">
        <v>0</v>
      </c>
      <c r="P34" s="397">
        <v>0</v>
      </c>
      <c r="Q34" s="398">
        <v>0</v>
      </c>
      <c r="R34" s="431">
        <v>0</v>
      </c>
      <c r="S34" s="432">
        <v>0</v>
      </c>
      <c r="T34" s="401">
        <v>0</v>
      </c>
      <c r="U34" s="433">
        <v>0</v>
      </c>
      <c r="V34" s="397">
        <v>0</v>
      </c>
      <c r="W34" s="398">
        <v>0</v>
      </c>
      <c r="X34" s="431">
        <v>0</v>
      </c>
      <c r="Y34" s="432">
        <v>0</v>
      </c>
      <c r="Z34" s="401">
        <v>0</v>
      </c>
      <c r="AA34" s="433">
        <v>0</v>
      </c>
    </row>
    <row r="35" spans="2:27" s="429" customFormat="1" ht="15.75" customHeight="1">
      <c r="B35" s="851"/>
      <c r="C35" s="403" t="s">
        <v>478</v>
      </c>
      <c r="D35" s="397">
        <v>32643.823745999998</v>
      </c>
      <c r="E35" s="398">
        <v>319.25192600000003</v>
      </c>
      <c r="F35" s="434">
        <v>20843.947082999999</v>
      </c>
      <c r="G35" s="397">
        <v>9108.4366829999999</v>
      </c>
      <c r="H35" s="398">
        <v>582.92159000000004</v>
      </c>
      <c r="I35" s="435">
        <v>240.45196000000001</v>
      </c>
      <c r="J35" s="397">
        <v>33752.568917999997</v>
      </c>
      <c r="K35" s="398">
        <v>314.026408</v>
      </c>
      <c r="L35" s="434">
        <v>19791.437565</v>
      </c>
      <c r="M35" s="397">
        <v>10146.969921</v>
      </c>
      <c r="N35" s="398">
        <v>390.041855</v>
      </c>
      <c r="O35" s="435">
        <v>252.004221</v>
      </c>
      <c r="P35" s="397">
        <v>31869.379219999995</v>
      </c>
      <c r="Q35" s="398">
        <v>310.82488699999999</v>
      </c>
      <c r="R35" s="434">
        <v>20437.917096000001</v>
      </c>
      <c r="S35" s="397">
        <v>10539.099107</v>
      </c>
      <c r="T35" s="398">
        <v>387.84873800000003</v>
      </c>
      <c r="U35" s="435">
        <v>257.89013399999999</v>
      </c>
      <c r="V35" s="397">
        <v>31496.373347999997</v>
      </c>
      <c r="W35" s="398">
        <v>293.186125</v>
      </c>
      <c r="X35" s="434">
        <v>19725.121150999999</v>
      </c>
      <c r="Y35" s="397">
        <v>9985.6250319999999</v>
      </c>
      <c r="Z35" s="398">
        <v>363.23421500000001</v>
      </c>
      <c r="AA35" s="435">
        <v>243.313256</v>
      </c>
    </row>
    <row r="36" spans="2:27" s="429" customFormat="1" ht="15.75" customHeight="1">
      <c r="B36" s="851"/>
      <c r="C36" s="404" t="s">
        <v>503</v>
      </c>
      <c r="D36" s="397">
        <v>249199.19750999997</v>
      </c>
      <c r="E36" s="398">
        <v>16495.470772000001</v>
      </c>
      <c r="F36" s="434">
        <v>133620.156285</v>
      </c>
      <c r="G36" s="397">
        <v>68793.310062999997</v>
      </c>
      <c r="H36" s="398">
        <v>3540.8349229999999</v>
      </c>
      <c r="I36" s="435">
        <v>10094.295536</v>
      </c>
      <c r="J36" s="397">
        <v>245970.098593</v>
      </c>
      <c r="K36" s="398">
        <v>13512.865999</v>
      </c>
      <c r="L36" s="434">
        <v>129872.34475600001</v>
      </c>
      <c r="M36" s="397">
        <v>67465.123061000006</v>
      </c>
      <c r="N36" s="398">
        <v>2946.0124919999998</v>
      </c>
      <c r="O36" s="435">
        <v>9000.3927070000009</v>
      </c>
      <c r="P36" s="397">
        <v>239196.925865</v>
      </c>
      <c r="Q36" s="398">
        <v>12992.836816000001</v>
      </c>
      <c r="R36" s="434">
        <v>128137.28470600001</v>
      </c>
      <c r="S36" s="397">
        <v>66480.527984999993</v>
      </c>
      <c r="T36" s="398">
        <v>2819.3868910000001</v>
      </c>
      <c r="U36" s="435">
        <v>8723.371056</v>
      </c>
      <c r="V36" s="397">
        <v>236549.34369499999</v>
      </c>
      <c r="W36" s="398">
        <v>10442.487755</v>
      </c>
      <c r="X36" s="434">
        <v>126172.289453</v>
      </c>
      <c r="Y36" s="397">
        <v>65246.952297000003</v>
      </c>
      <c r="Z36" s="398">
        <v>2496.4891419999999</v>
      </c>
      <c r="AA36" s="435">
        <v>6677.1938230000005</v>
      </c>
    </row>
    <row r="37" spans="2:27" s="429" customFormat="1" ht="15.75" customHeight="1">
      <c r="B37" s="851"/>
      <c r="C37" s="405" t="s">
        <v>504</v>
      </c>
      <c r="D37" s="397">
        <v>8800.6520999999993</v>
      </c>
      <c r="E37" s="398">
        <v>867.85273800000004</v>
      </c>
      <c r="F37" s="434">
        <v>7556.0447590000012</v>
      </c>
      <c r="G37" s="397">
        <v>3547.391846</v>
      </c>
      <c r="H37" s="398">
        <v>233.72653</v>
      </c>
      <c r="I37" s="435">
        <v>549.97649799999999</v>
      </c>
      <c r="J37" s="397">
        <v>8859.4424839999992</v>
      </c>
      <c r="K37" s="398">
        <v>909.78671899999995</v>
      </c>
      <c r="L37" s="434">
        <v>7497.4760420000002</v>
      </c>
      <c r="M37" s="397">
        <v>3485.9386249999998</v>
      </c>
      <c r="N37" s="398">
        <v>230.71207000000001</v>
      </c>
      <c r="O37" s="435">
        <v>497.71340400000003</v>
      </c>
      <c r="P37" s="397">
        <v>8776.9952940000003</v>
      </c>
      <c r="Q37" s="398">
        <v>878.70812000000001</v>
      </c>
      <c r="R37" s="434">
        <v>7274.1881950000006</v>
      </c>
      <c r="S37" s="397">
        <v>3431.1426959999999</v>
      </c>
      <c r="T37" s="398">
        <v>230.16721999999999</v>
      </c>
      <c r="U37" s="435">
        <v>496.09939600000001</v>
      </c>
      <c r="V37" s="397">
        <v>8706.2268989999993</v>
      </c>
      <c r="W37" s="398">
        <v>731.87890000000004</v>
      </c>
      <c r="X37" s="434">
        <v>7313.417856</v>
      </c>
      <c r="Y37" s="397">
        <v>3419.2488539999999</v>
      </c>
      <c r="Z37" s="398">
        <v>198.50186099999999</v>
      </c>
      <c r="AA37" s="435">
        <v>436.16513800000001</v>
      </c>
    </row>
    <row r="38" spans="2:27" s="429" customFormat="1" ht="15.75" customHeight="1">
      <c r="B38" s="851"/>
      <c r="C38" s="405" t="s">
        <v>505</v>
      </c>
      <c r="D38" s="397">
        <v>89834.860650999995</v>
      </c>
      <c r="E38" s="398">
        <v>9391.8397449999993</v>
      </c>
      <c r="F38" s="434">
        <v>46693.646138999997</v>
      </c>
      <c r="G38" s="397">
        <v>25977.954179</v>
      </c>
      <c r="H38" s="398">
        <v>1970.3672670000001</v>
      </c>
      <c r="I38" s="435">
        <v>6031.3312999999998</v>
      </c>
      <c r="J38" s="397">
        <v>88198.023329000003</v>
      </c>
      <c r="K38" s="398">
        <v>7641.781167000001</v>
      </c>
      <c r="L38" s="434">
        <v>45075.478926999996</v>
      </c>
      <c r="M38" s="397">
        <v>25542.549101000001</v>
      </c>
      <c r="N38" s="398">
        <v>1588.382386</v>
      </c>
      <c r="O38" s="435">
        <v>5336.1194990000013</v>
      </c>
      <c r="P38" s="397">
        <v>87895.182000999994</v>
      </c>
      <c r="Q38" s="398">
        <v>7445.6399310000006</v>
      </c>
      <c r="R38" s="434">
        <v>44531.501483</v>
      </c>
      <c r="S38" s="397">
        <v>25024.552842000001</v>
      </c>
      <c r="T38" s="398">
        <v>1505.7278699999999</v>
      </c>
      <c r="U38" s="435">
        <v>5141.6052760000002</v>
      </c>
      <c r="V38" s="397">
        <v>84190.899269000001</v>
      </c>
      <c r="W38" s="398">
        <v>5704.4086590000006</v>
      </c>
      <c r="X38" s="434">
        <v>41619.733826999996</v>
      </c>
      <c r="Y38" s="397">
        <v>24060.616167</v>
      </c>
      <c r="Z38" s="398">
        <v>1301.350181</v>
      </c>
      <c r="AA38" s="435">
        <v>3691.0693849999998</v>
      </c>
    </row>
    <row r="39" spans="2:27" s="429" customFormat="1" ht="15.75" customHeight="1">
      <c r="B39" s="851"/>
      <c r="C39" s="404" t="s">
        <v>481</v>
      </c>
      <c r="D39" s="397">
        <v>169307.058258</v>
      </c>
      <c r="E39" s="398">
        <v>7280.2403470000008</v>
      </c>
      <c r="F39" s="434">
        <v>150838.62728399999</v>
      </c>
      <c r="G39" s="397">
        <v>32321.263236999999</v>
      </c>
      <c r="H39" s="398">
        <v>1926.4558440000001</v>
      </c>
      <c r="I39" s="435">
        <v>4097.618125</v>
      </c>
      <c r="J39" s="397">
        <v>169615.46559899999</v>
      </c>
      <c r="K39" s="398">
        <v>5853.2257230000014</v>
      </c>
      <c r="L39" s="434">
        <v>149547.69308699999</v>
      </c>
      <c r="M39" s="397">
        <v>31776.487171000001</v>
      </c>
      <c r="N39" s="398">
        <v>1528.684812</v>
      </c>
      <c r="O39" s="435">
        <v>3454.483835</v>
      </c>
      <c r="P39" s="397">
        <v>171343.49900899999</v>
      </c>
      <c r="Q39" s="398">
        <v>5790.3794500000004</v>
      </c>
      <c r="R39" s="434">
        <v>149774.77079899999</v>
      </c>
      <c r="S39" s="397">
        <v>30929.170277000001</v>
      </c>
      <c r="T39" s="398">
        <v>1486.674231</v>
      </c>
      <c r="U39" s="435">
        <v>3358.5702430000001</v>
      </c>
      <c r="V39" s="397">
        <v>169975.743747</v>
      </c>
      <c r="W39" s="398">
        <v>4340.6017609999999</v>
      </c>
      <c r="X39" s="434">
        <v>146961.611901</v>
      </c>
      <c r="Y39" s="397">
        <v>28744.596461000001</v>
      </c>
      <c r="Z39" s="398">
        <v>1102.3935429999999</v>
      </c>
      <c r="AA39" s="435">
        <v>2275.5282710000001</v>
      </c>
    </row>
    <row r="40" spans="2:27" s="429" customFormat="1" ht="15.75" customHeight="1">
      <c r="B40" s="851"/>
      <c r="C40" s="409" t="s">
        <v>506</v>
      </c>
      <c r="D40" s="397">
        <v>117257.91815999999</v>
      </c>
      <c r="E40" s="398">
        <v>4037.1191370000001</v>
      </c>
      <c r="F40" s="434">
        <v>115522.844882</v>
      </c>
      <c r="G40" s="397">
        <v>22935.556012000005</v>
      </c>
      <c r="H40" s="398">
        <v>1258.780966</v>
      </c>
      <c r="I40" s="435">
        <v>1819.9754069999999</v>
      </c>
      <c r="J40" s="397">
        <v>117163.70753099999</v>
      </c>
      <c r="K40" s="398">
        <v>2982.2916570000002</v>
      </c>
      <c r="L40" s="434">
        <v>114845.64461099998</v>
      </c>
      <c r="M40" s="397">
        <v>22675.474324999999</v>
      </c>
      <c r="N40" s="398">
        <v>982.79524300000003</v>
      </c>
      <c r="O40" s="435">
        <v>1365.7724000000001</v>
      </c>
      <c r="P40" s="397">
        <v>118589.29117300001</v>
      </c>
      <c r="Q40" s="398">
        <v>2869.348011</v>
      </c>
      <c r="R40" s="434">
        <v>115403.704138</v>
      </c>
      <c r="S40" s="397">
        <v>21974.406053999999</v>
      </c>
      <c r="T40" s="398">
        <v>938.88402799999994</v>
      </c>
      <c r="U40" s="435">
        <v>1265.2375589999999</v>
      </c>
      <c r="V40" s="397">
        <v>117429.426687</v>
      </c>
      <c r="W40" s="398">
        <v>2089.8267740000001</v>
      </c>
      <c r="X40" s="434">
        <v>113142.97223</v>
      </c>
      <c r="Y40" s="397">
        <v>19955.282711</v>
      </c>
      <c r="Z40" s="398">
        <v>695.871036</v>
      </c>
      <c r="AA40" s="435">
        <v>796.15610500000003</v>
      </c>
    </row>
    <row r="41" spans="2:27" s="429" customFormat="1" ht="15.75" customHeight="1">
      <c r="B41" s="851"/>
      <c r="C41" s="410" t="s">
        <v>507</v>
      </c>
      <c r="D41" s="397">
        <v>6555.8091929999991</v>
      </c>
      <c r="E41" s="398">
        <v>908.40055299999995</v>
      </c>
      <c r="F41" s="434">
        <v>6359.5982679999997</v>
      </c>
      <c r="G41" s="397">
        <v>1776.3962959999999</v>
      </c>
      <c r="H41" s="398">
        <v>286.58909</v>
      </c>
      <c r="I41" s="435">
        <v>424.48904399999998</v>
      </c>
      <c r="J41" s="397">
        <v>6270.2955099999999</v>
      </c>
      <c r="K41" s="398">
        <v>668.62916700000005</v>
      </c>
      <c r="L41" s="434">
        <v>6091.2716399999999</v>
      </c>
      <c r="M41" s="397">
        <v>1755.1322279999999</v>
      </c>
      <c r="N41" s="398">
        <v>225.02844400000001</v>
      </c>
      <c r="O41" s="435">
        <v>317.02865500000001</v>
      </c>
      <c r="P41" s="397">
        <v>6138.3686449999987</v>
      </c>
      <c r="Q41" s="398">
        <v>652.816238</v>
      </c>
      <c r="R41" s="434">
        <v>5975.1473710000009</v>
      </c>
      <c r="S41" s="397">
        <v>1662.8618610000001</v>
      </c>
      <c r="T41" s="398">
        <v>219.62928500000001</v>
      </c>
      <c r="U41" s="435">
        <v>292.205895</v>
      </c>
      <c r="V41" s="397">
        <v>5821.4244369999988</v>
      </c>
      <c r="W41" s="398">
        <v>425.60145299999999</v>
      </c>
      <c r="X41" s="434">
        <v>5669.2115830000012</v>
      </c>
      <c r="Y41" s="397">
        <v>1541.094505</v>
      </c>
      <c r="Z41" s="398">
        <v>132.808132</v>
      </c>
      <c r="AA41" s="435">
        <v>160.732799</v>
      </c>
    </row>
    <row r="42" spans="2:27" s="429" customFormat="1" ht="15.75" customHeight="1">
      <c r="B42" s="851"/>
      <c r="C42" s="410" t="s">
        <v>508</v>
      </c>
      <c r="D42" s="397">
        <v>110702.10896699999</v>
      </c>
      <c r="E42" s="398">
        <v>3128.7185840000002</v>
      </c>
      <c r="F42" s="434">
        <v>109163.246613</v>
      </c>
      <c r="G42" s="397">
        <v>21159.159715999995</v>
      </c>
      <c r="H42" s="398">
        <v>972.19187599999998</v>
      </c>
      <c r="I42" s="435">
        <v>1395.486363</v>
      </c>
      <c r="J42" s="397">
        <v>110893.412021</v>
      </c>
      <c r="K42" s="398">
        <v>2313.6624900000002</v>
      </c>
      <c r="L42" s="434">
        <v>108754.372972</v>
      </c>
      <c r="M42" s="397">
        <v>20920.342096</v>
      </c>
      <c r="N42" s="398">
        <v>757.76679899999999</v>
      </c>
      <c r="O42" s="435">
        <v>1048.743745</v>
      </c>
      <c r="P42" s="397">
        <v>112450.922528</v>
      </c>
      <c r="Q42" s="398">
        <v>2216.5317730000002</v>
      </c>
      <c r="R42" s="434">
        <v>109428.55676599999</v>
      </c>
      <c r="S42" s="397">
        <v>20311.544193999998</v>
      </c>
      <c r="T42" s="398">
        <v>719.25474299999996</v>
      </c>
      <c r="U42" s="435">
        <v>973.03166399999998</v>
      </c>
      <c r="V42" s="397">
        <v>111608.002249</v>
      </c>
      <c r="W42" s="398">
        <v>1664.2253209999999</v>
      </c>
      <c r="X42" s="434">
        <v>107473.760646</v>
      </c>
      <c r="Y42" s="397">
        <v>18414.188206999999</v>
      </c>
      <c r="Z42" s="398">
        <v>563.062904</v>
      </c>
      <c r="AA42" s="435">
        <v>635.42330600000003</v>
      </c>
    </row>
    <row r="43" spans="2:27" s="429" customFormat="1" ht="15.75" customHeight="1">
      <c r="B43" s="851"/>
      <c r="C43" s="409" t="s">
        <v>509</v>
      </c>
      <c r="D43" s="397">
        <v>0</v>
      </c>
      <c r="E43" s="398">
        <v>0</v>
      </c>
      <c r="F43" s="434">
        <v>0</v>
      </c>
      <c r="G43" s="397">
        <v>0</v>
      </c>
      <c r="H43" s="398">
        <v>0</v>
      </c>
      <c r="I43" s="435">
        <v>0</v>
      </c>
      <c r="J43" s="397">
        <v>0</v>
      </c>
      <c r="K43" s="398">
        <v>0</v>
      </c>
      <c r="L43" s="434">
        <v>0</v>
      </c>
      <c r="M43" s="397">
        <v>0</v>
      </c>
      <c r="N43" s="398">
        <v>0</v>
      </c>
      <c r="O43" s="435">
        <v>0</v>
      </c>
      <c r="P43" s="397">
        <v>0</v>
      </c>
      <c r="Q43" s="398">
        <v>0</v>
      </c>
      <c r="R43" s="434">
        <v>0</v>
      </c>
      <c r="S43" s="397">
        <v>0</v>
      </c>
      <c r="T43" s="398">
        <v>0</v>
      </c>
      <c r="U43" s="435">
        <v>0</v>
      </c>
      <c r="V43" s="397">
        <v>0</v>
      </c>
      <c r="W43" s="398">
        <v>0</v>
      </c>
      <c r="X43" s="434">
        <v>0</v>
      </c>
      <c r="Y43" s="397">
        <v>0</v>
      </c>
      <c r="Z43" s="398">
        <v>0</v>
      </c>
      <c r="AA43" s="435">
        <v>0</v>
      </c>
    </row>
    <row r="44" spans="2:27" s="429" customFormat="1" ht="15.75" customHeight="1">
      <c r="B44" s="851"/>
      <c r="C44" s="409" t="s">
        <v>510</v>
      </c>
      <c r="D44" s="397">
        <v>52049.140098000003</v>
      </c>
      <c r="E44" s="398">
        <v>3243.1212099999998</v>
      </c>
      <c r="F44" s="434">
        <v>35315.782401999997</v>
      </c>
      <c r="G44" s="397">
        <v>9385.7072250000001</v>
      </c>
      <c r="H44" s="398">
        <v>667.67487800000004</v>
      </c>
      <c r="I44" s="435">
        <v>2277.6427180000001</v>
      </c>
      <c r="J44" s="397">
        <v>52451.758068000003</v>
      </c>
      <c r="K44" s="398">
        <v>2870.9340659999998</v>
      </c>
      <c r="L44" s="434">
        <v>34702.048476000004</v>
      </c>
      <c r="M44" s="397">
        <v>9101.0128459999996</v>
      </c>
      <c r="N44" s="398">
        <v>545.88956900000005</v>
      </c>
      <c r="O44" s="435">
        <v>2088.7114350000002</v>
      </c>
      <c r="P44" s="397">
        <v>52754.207836000001</v>
      </c>
      <c r="Q44" s="398">
        <v>2921.0314389999999</v>
      </c>
      <c r="R44" s="434">
        <v>34371.066660999997</v>
      </c>
      <c r="S44" s="397">
        <v>8954.7642230000001</v>
      </c>
      <c r="T44" s="398">
        <v>547.79020300000002</v>
      </c>
      <c r="U44" s="435">
        <v>2093.332684</v>
      </c>
      <c r="V44" s="397">
        <v>52546.317060000001</v>
      </c>
      <c r="W44" s="398">
        <v>2250.7749869999998</v>
      </c>
      <c r="X44" s="434">
        <v>33818.639670999997</v>
      </c>
      <c r="Y44" s="397">
        <v>8789.3137499999993</v>
      </c>
      <c r="Z44" s="398">
        <v>406.52250700000002</v>
      </c>
      <c r="AA44" s="435">
        <v>1479.3721660000001</v>
      </c>
    </row>
    <row r="45" spans="2:27" s="429" customFormat="1" ht="15.75" customHeight="1">
      <c r="B45" s="851"/>
      <c r="C45" s="410" t="s">
        <v>511</v>
      </c>
      <c r="D45" s="397">
        <v>28342.441283999997</v>
      </c>
      <c r="E45" s="398">
        <v>2035.9396609999999</v>
      </c>
      <c r="F45" s="434">
        <v>14070.251867000001</v>
      </c>
      <c r="G45" s="397">
        <v>3546.1067790000002</v>
      </c>
      <c r="H45" s="398">
        <v>513.30779700000005</v>
      </c>
      <c r="I45" s="435">
        <v>1396.858197</v>
      </c>
      <c r="J45" s="397">
        <v>28830.906300999999</v>
      </c>
      <c r="K45" s="398">
        <v>1795.401464</v>
      </c>
      <c r="L45" s="434">
        <v>13659.244705999998</v>
      </c>
      <c r="M45" s="397">
        <v>3295.3236430000002</v>
      </c>
      <c r="N45" s="398">
        <v>405.01004699999999</v>
      </c>
      <c r="O45" s="435">
        <v>1316.123182</v>
      </c>
      <c r="P45" s="397">
        <v>29426.654014</v>
      </c>
      <c r="Q45" s="398">
        <v>1832.1650079999999</v>
      </c>
      <c r="R45" s="434">
        <v>13713.040401999999</v>
      </c>
      <c r="S45" s="397">
        <v>3319.076094</v>
      </c>
      <c r="T45" s="398">
        <v>408.72190699999999</v>
      </c>
      <c r="U45" s="435">
        <v>1305.9347580000001</v>
      </c>
      <c r="V45" s="397">
        <v>29124.289251999995</v>
      </c>
      <c r="W45" s="398">
        <v>1282.9296340000001</v>
      </c>
      <c r="X45" s="434">
        <v>13117.602188999999</v>
      </c>
      <c r="Y45" s="397">
        <v>3170.3258049999999</v>
      </c>
      <c r="Z45" s="398">
        <v>277.49115</v>
      </c>
      <c r="AA45" s="435">
        <v>805.402694</v>
      </c>
    </row>
    <row r="46" spans="2:27" s="429" customFormat="1" ht="15.75" customHeight="1">
      <c r="B46" s="851"/>
      <c r="C46" s="411" t="s">
        <v>512</v>
      </c>
      <c r="D46" s="397">
        <v>23706.698813999999</v>
      </c>
      <c r="E46" s="398">
        <v>1207.1815489999999</v>
      </c>
      <c r="F46" s="434">
        <v>21245.530535000002</v>
      </c>
      <c r="G46" s="397">
        <v>5839.6004460000004</v>
      </c>
      <c r="H46" s="398">
        <v>154.36708100000001</v>
      </c>
      <c r="I46" s="435">
        <v>880.78452100000004</v>
      </c>
      <c r="J46" s="397">
        <v>23620.851766</v>
      </c>
      <c r="K46" s="398">
        <v>1075.532602</v>
      </c>
      <c r="L46" s="434">
        <v>21042.803769999999</v>
      </c>
      <c r="M46" s="397">
        <v>5805.6892040000002</v>
      </c>
      <c r="N46" s="398">
        <v>140.87952200000001</v>
      </c>
      <c r="O46" s="435">
        <v>772.58825300000001</v>
      </c>
      <c r="P46" s="397">
        <v>23327.553822999998</v>
      </c>
      <c r="Q46" s="398">
        <v>1088.8664309999999</v>
      </c>
      <c r="R46" s="434">
        <v>20658.026258000002</v>
      </c>
      <c r="S46" s="397">
        <v>5635.6881279999998</v>
      </c>
      <c r="T46" s="398">
        <v>139.068296</v>
      </c>
      <c r="U46" s="435">
        <v>787.39792599999998</v>
      </c>
      <c r="V46" s="397">
        <v>23422.027807999999</v>
      </c>
      <c r="W46" s="398">
        <v>967.84535300000005</v>
      </c>
      <c r="X46" s="434">
        <v>20701.037482</v>
      </c>
      <c r="Y46" s="397">
        <v>5618.9879440000004</v>
      </c>
      <c r="Z46" s="398">
        <v>129.03135700000001</v>
      </c>
      <c r="AA46" s="435">
        <v>673.969472</v>
      </c>
    </row>
    <row r="47" spans="2:27" s="429" customFormat="1" ht="15.75" customHeight="1">
      <c r="B47" s="851"/>
      <c r="C47" s="404" t="s">
        <v>488</v>
      </c>
      <c r="D47" s="397">
        <v>9922.7680930000006</v>
      </c>
      <c r="E47" s="398">
        <v>74.819967000000005</v>
      </c>
      <c r="F47" s="434">
        <v>9904.306934000002</v>
      </c>
      <c r="G47" s="397">
        <v>32462.335646</v>
      </c>
      <c r="H47" s="398">
        <v>3.9999999999999998E-6</v>
      </c>
      <c r="I47" s="435">
        <v>0.26190400000000003</v>
      </c>
      <c r="J47" s="397">
        <v>10103.781633000001</v>
      </c>
      <c r="K47" s="398">
        <v>91.856667000000002</v>
      </c>
      <c r="L47" s="434">
        <v>10085.320483</v>
      </c>
      <c r="M47" s="397">
        <v>34308.466280000001</v>
      </c>
      <c r="N47" s="398">
        <v>3.9999999999999998E-6</v>
      </c>
      <c r="O47" s="435">
        <v>0.22179099999999999</v>
      </c>
      <c r="P47" s="397">
        <v>8827.51181</v>
      </c>
      <c r="Q47" s="398">
        <v>87.093597000000003</v>
      </c>
      <c r="R47" s="434">
        <v>8817.2708719999991</v>
      </c>
      <c r="S47" s="397">
        <v>29878.003175999998</v>
      </c>
      <c r="T47" s="398">
        <v>9.0000000000000002E-6</v>
      </c>
      <c r="U47" s="435">
        <v>0.27088299999999998</v>
      </c>
      <c r="V47" s="397">
        <v>8117.7156599999998</v>
      </c>
      <c r="W47" s="398">
        <v>86.649037000000007</v>
      </c>
      <c r="X47" s="434">
        <v>8107.0215760000001</v>
      </c>
      <c r="Y47" s="397">
        <v>27629.343946000001</v>
      </c>
      <c r="Z47" s="398">
        <v>1.8308999999999999E-2</v>
      </c>
      <c r="AA47" s="435">
        <v>0.32539600000000002</v>
      </c>
    </row>
    <row r="48" spans="2:27" ht="15.75" hidden="1" customHeight="1">
      <c r="B48" s="851"/>
      <c r="C48" s="413"/>
      <c r="D48" s="406"/>
      <c r="E48" s="414"/>
      <c r="F48" s="436"/>
      <c r="G48" s="406"/>
      <c r="H48" s="414"/>
      <c r="I48" s="437"/>
      <c r="J48" s="406"/>
      <c r="K48" s="414"/>
      <c r="L48" s="436"/>
      <c r="M48" s="406"/>
      <c r="N48" s="414"/>
      <c r="O48" s="437"/>
      <c r="P48" s="406"/>
      <c r="Q48" s="414"/>
      <c r="R48" s="436"/>
      <c r="S48" s="406"/>
      <c r="T48" s="414"/>
      <c r="U48" s="437"/>
      <c r="V48" s="406"/>
      <c r="W48" s="414"/>
      <c r="X48" s="436"/>
      <c r="Y48" s="406"/>
      <c r="Z48" s="414"/>
      <c r="AA48" s="437"/>
    </row>
    <row r="49" spans="2:27" s="429" customFormat="1" ht="15.75" customHeight="1">
      <c r="B49" s="851"/>
      <c r="C49" s="416" t="s">
        <v>513</v>
      </c>
      <c r="D49" s="438"/>
      <c r="E49" s="439"/>
      <c r="F49" s="440"/>
      <c r="G49" s="438"/>
      <c r="H49" s="439"/>
      <c r="I49" s="441"/>
      <c r="J49" s="438"/>
      <c r="K49" s="439"/>
      <c r="L49" s="440"/>
      <c r="M49" s="438"/>
      <c r="N49" s="439"/>
      <c r="O49" s="441"/>
      <c r="P49" s="438"/>
      <c r="Q49" s="439"/>
      <c r="R49" s="440"/>
      <c r="S49" s="438"/>
      <c r="T49" s="439"/>
      <c r="U49" s="441"/>
      <c r="V49" s="438"/>
      <c r="W49" s="439"/>
      <c r="X49" s="440"/>
      <c r="Y49" s="438"/>
      <c r="Z49" s="439"/>
      <c r="AA49" s="441"/>
    </row>
    <row r="50" spans="2:27" s="429" customFormat="1" ht="19.5" customHeight="1" thickBot="1">
      <c r="B50" s="852"/>
      <c r="C50" s="422" t="s">
        <v>518</v>
      </c>
      <c r="D50" s="442"/>
      <c r="E50" s="443"/>
      <c r="F50" s="444"/>
      <c r="G50" s="442"/>
      <c r="H50" s="443"/>
      <c r="I50" s="445"/>
      <c r="J50" s="442"/>
      <c r="K50" s="443"/>
      <c r="L50" s="444"/>
      <c r="M50" s="442"/>
      <c r="N50" s="443"/>
      <c r="O50" s="445"/>
      <c r="P50" s="442"/>
      <c r="Q50" s="443"/>
      <c r="R50" s="444"/>
      <c r="S50" s="442"/>
      <c r="T50" s="443"/>
      <c r="U50" s="445"/>
      <c r="V50" s="442"/>
      <c r="W50" s="443"/>
      <c r="X50" s="444"/>
      <c r="Y50" s="442"/>
      <c r="Z50" s="443"/>
      <c r="AA50" s="445"/>
    </row>
    <row r="51" spans="2:27" s="429" customFormat="1" ht="17.25" customHeight="1">
      <c r="B51" s="375"/>
      <c r="C51" s="345"/>
      <c r="D51" s="375" t="s">
        <v>491</v>
      </c>
      <c r="E51" s="345"/>
      <c r="F51" s="345"/>
      <c r="G51" s="345"/>
      <c r="H51" s="345"/>
      <c r="I51" s="345"/>
      <c r="J51" s="345"/>
      <c r="K51" s="345"/>
      <c r="L51" s="345"/>
      <c r="M51" s="345"/>
      <c r="N51" s="345"/>
      <c r="O51" s="345"/>
      <c r="P51" s="345"/>
      <c r="Q51" s="345"/>
      <c r="R51" s="345"/>
      <c r="S51" s="345"/>
      <c r="T51" s="345"/>
      <c r="U51" s="345"/>
    </row>
    <row r="52" spans="2:27" s="429" customFormat="1" ht="14.25" customHeight="1">
      <c r="B52" s="375"/>
      <c r="C52" s="345"/>
      <c r="D52" s="428"/>
      <c r="E52" s="428"/>
      <c r="F52" s="428"/>
      <c r="G52" s="428"/>
      <c r="H52" s="428"/>
      <c r="I52" s="428"/>
      <c r="J52" s="428"/>
      <c r="K52" s="428"/>
      <c r="L52" s="428"/>
      <c r="M52" s="428"/>
      <c r="N52" s="428"/>
      <c r="O52" s="428"/>
      <c r="P52" s="345"/>
      <c r="Q52" s="345"/>
      <c r="R52" s="345"/>
      <c r="S52" s="345"/>
      <c r="T52" s="345"/>
      <c r="U52" s="345"/>
    </row>
    <row r="53" spans="2:27" s="429" customFormat="1" ht="15" customHeight="1" thickBot="1">
      <c r="B53" s="446"/>
      <c r="D53" s="447"/>
      <c r="E53" s="447"/>
      <c r="F53" s="447"/>
      <c r="G53" s="447"/>
      <c r="H53" s="447"/>
      <c r="I53" s="447"/>
      <c r="J53" s="447"/>
      <c r="K53" s="447"/>
      <c r="L53" s="447"/>
      <c r="M53" s="447"/>
      <c r="N53" s="447"/>
      <c r="O53" s="447"/>
      <c r="P53" s="345"/>
      <c r="Q53" s="345"/>
      <c r="R53" s="345"/>
      <c r="S53" s="345"/>
      <c r="T53" s="345"/>
      <c r="U53" s="345"/>
    </row>
    <row r="54" spans="2:27" s="429" customFormat="1" ht="32.25" customHeight="1" thickBot="1">
      <c r="B54" s="343"/>
      <c r="C54" s="347"/>
      <c r="D54" s="853" t="s">
        <v>500</v>
      </c>
      <c r="E54" s="854"/>
      <c r="F54" s="854"/>
      <c r="G54" s="854"/>
      <c r="H54" s="854"/>
      <c r="I54" s="854"/>
      <c r="J54" s="854"/>
      <c r="K54" s="854"/>
      <c r="L54" s="854"/>
      <c r="M54" s="854"/>
      <c r="N54" s="854"/>
      <c r="O54" s="854"/>
      <c r="P54" s="854" t="str">
        <f>D54</f>
        <v>IRB Approach</v>
      </c>
      <c r="Q54" s="854"/>
      <c r="R54" s="854"/>
      <c r="S54" s="854"/>
      <c r="T54" s="854"/>
      <c r="U54" s="854"/>
      <c r="V54" s="854"/>
      <c r="W54" s="854"/>
      <c r="X54" s="854"/>
      <c r="Y54" s="854"/>
      <c r="Z54" s="854"/>
      <c r="AA54" s="855"/>
    </row>
    <row r="55" spans="2:27" s="429" customFormat="1" ht="32.25" customHeight="1" thickBot="1">
      <c r="B55" s="343"/>
      <c r="C55" s="347"/>
      <c r="D55" s="853" t="s">
        <v>12</v>
      </c>
      <c r="E55" s="854"/>
      <c r="F55" s="854"/>
      <c r="G55" s="854"/>
      <c r="H55" s="854"/>
      <c r="I55" s="855"/>
      <c r="J55" s="853" t="s">
        <v>13</v>
      </c>
      <c r="K55" s="854"/>
      <c r="L55" s="854"/>
      <c r="M55" s="854"/>
      <c r="N55" s="854"/>
      <c r="O55" s="855"/>
      <c r="P55" s="853" t="s">
        <v>14</v>
      </c>
      <c r="Q55" s="854"/>
      <c r="R55" s="854"/>
      <c r="S55" s="854"/>
      <c r="T55" s="854"/>
      <c r="U55" s="855"/>
      <c r="V55" s="853" t="s">
        <v>15</v>
      </c>
      <c r="W55" s="854"/>
      <c r="X55" s="854"/>
      <c r="Y55" s="854"/>
      <c r="Z55" s="854"/>
      <c r="AA55" s="855"/>
    </row>
    <row r="56" spans="2:27" s="429" customFormat="1" ht="51" customHeight="1">
      <c r="B56" s="350"/>
      <c r="C56" s="347"/>
      <c r="D56" s="842" t="s">
        <v>468</v>
      </c>
      <c r="E56" s="864"/>
      <c r="F56" s="865" t="s">
        <v>469</v>
      </c>
      <c r="G56" s="867" t="s">
        <v>470</v>
      </c>
      <c r="H56" s="868"/>
      <c r="I56" s="869" t="s">
        <v>471</v>
      </c>
      <c r="J56" s="842" t="s">
        <v>468</v>
      </c>
      <c r="K56" s="864"/>
      <c r="L56" s="865" t="s">
        <v>469</v>
      </c>
      <c r="M56" s="867" t="s">
        <v>470</v>
      </c>
      <c r="N56" s="868"/>
      <c r="O56" s="869" t="s">
        <v>471</v>
      </c>
      <c r="P56" s="842" t="s">
        <v>468</v>
      </c>
      <c r="Q56" s="864"/>
      <c r="R56" s="865" t="s">
        <v>469</v>
      </c>
      <c r="S56" s="867" t="s">
        <v>470</v>
      </c>
      <c r="T56" s="868"/>
      <c r="U56" s="869" t="s">
        <v>471</v>
      </c>
      <c r="V56" s="842" t="s">
        <v>468</v>
      </c>
      <c r="W56" s="864"/>
      <c r="X56" s="865" t="s">
        <v>469</v>
      </c>
      <c r="Y56" s="867" t="s">
        <v>470</v>
      </c>
      <c r="Z56" s="868"/>
      <c r="AA56" s="869" t="s">
        <v>471</v>
      </c>
    </row>
    <row r="57" spans="2:27" s="429" customFormat="1" ht="33" customHeight="1" thickBot="1">
      <c r="B57" s="430">
        <v>2</v>
      </c>
      <c r="C57" s="351" t="s">
        <v>11</v>
      </c>
      <c r="D57" s="394"/>
      <c r="E57" s="395" t="s">
        <v>501</v>
      </c>
      <c r="F57" s="866"/>
      <c r="G57" s="394"/>
      <c r="H57" s="395" t="s">
        <v>501</v>
      </c>
      <c r="I57" s="870"/>
      <c r="J57" s="394"/>
      <c r="K57" s="395" t="s">
        <v>501</v>
      </c>
      <c r="L57" s="866"/>
      <c r="M57" s="394"/>
      <c r="N57" s="395" t="s">
        <v>501</v>
      </c>
      <c r="O57" s="870"/>
      <c r="P57" s="394"/>
      <c r="Q57" s="395" t="s">
        <v>501</v>
      </c>
      <c r="R57" s="866"/>
      <c r="S57" s="394"/>
      <c r="T57" s="395" t="s">
        <v>501</v>
      </c>
      <c r="U57" s="870"/>
      <c r="V57" s="394"/>
      <c r="W57" s="395" t="s">
        <v>501</v>
      </c>
      <c r="X57" s="866"/>
      <c r="Y57" s="394"/>
      <c r="Z57" s="395" t="s">
        <v>501</v>
      </c>
      <c r="AA57" s="870"/>
    </row>
    <row r="58" spans="2:27" s="429" customFormat="1" ht="15.75" customHeight="1">
      <c r="B58" s="850" t="s">
        <v>696</v>
      </c>
      <c r="C58" s="396" t="s">
        <v>502</v>
      </c>
      <c r="D58" s="397">
        <v>0</v>
      </c>
      <c r="E58" s="398">
        <v>0</v>
      </c>
      <c r="F58" s="431">
        <v>0</v>
      </c>
      <c r="G58" s="432">
        <v>0</v>
      </c>
      <c r="H58" s="401">
        <v>0</v>
      </c>
      <c r="I58" s="433">
        <v>0</v>
      </c>
      <c r="J58" s="397">
        <v>0</v>
      </c>
      <c r="K58" s="398">
        <v>0</v>
      </c>
      <c r="L58" s="431">
        <v>0</v>
      </c>
      <c r="M58" s="432">
        <v>0</v>
      </c>
      <c r="N58" s="401">
        <v>0</v>
      </c>
      <c r="O58" s="433">
        <v>0</v>
      </c>
      <c r="P58" s="397">
        <v>0</v>
      </c>
      <c r="Q58" s="398">
        <v>0</v>
      </c>
      <c r="R58" s="431">
        <v>0</v>
      </c>
      <c r="S58" s="432">
        <v>0</v>
      </c>
      <c r="T58" s="401">
        <v>0</v>
      </c>
      <c r="U58" s="433">
        <v>0</v>
      </c>
      <c r="V58" s="397">
        <v>0</v>
      </c>
      <c r="W58" s="398">
        <v>0</v>
      </c>
      <c r="X58" s="431">
        <v>0</v>
      </c>
      <c r="Y58" s="432">
        <v>0</v>
      </c>
      <c r="Z58" s="401">
        <v>0</v>
      </c>
      <c r="AA58" s="433">
        <v>0</v>
      </c>
    </row>
    <row r="59" spans="2:27" s="429" customFormat="1" ht="15.75" customHeight="1">
      <c r="B59" s="851"/>
      <c r="C59" s="403" t="s">
        <v>478</v>
      </c>
      <c r="D59" s="397">
        <v>2350.5068719999999</v>
      </c>
      <c r="E59" s="398">
        <v>0</v>
      </c>
      <c r="F59" s="434">
        <v>879.32356200000004</v>
      </c>
      <c r="G59" s="397">
        <v>483.70257700000002</v>
      </c>
      <c r="H59" s="398">
        <v>0</v>
      </c>
      <c r="I59" s="435">
        <v>2.0145550000000001</v>
      </c>
      <c r="J59" s="397">
        <v>2463.50603</v>
      </c>
      <c r="K59" s="398">
        <v>0</v>
      </c>
      <c r="L59" s="434">
        <v>949.784491</v>
      </c>
      <c r="M59" s="397">
        <v>461.69784700000002</v>
      </c>
      <c r="N59" s="398">
        <v>0</v>
      </c>
      <c r="O59" s="435">
        <v>0.65653600000000001</v>
      </c>
      <c r="P59" s="397">
        <v>2521.7839450000001</v>
      </c>
      <c r="Q59" s="398">
        <v>0</v>
      </c>
      <c r="R59" s="434">
        <v>889.84848299999999</v>
      </c>
      <c r="S59" s="397">
        <v>451.83926100000002</v>
      </c>
      <c r="T59" s="398">
        <v>0</v>
      </c>
      <c r="U59" s="435">
        <v>1.424193</v>
      </c>
      <c r="V59" s="397">
        <v>2754.9202300000002</v>
      </c>
      <c r="W59" s="398">
        <v>0</v>
      </c>
      <c r="X59" s="434">
        <v>962.05033400000002</v>
      </c>
      <c r="Y59" s="397">
        <v>525.50426300000004</v>
      </c>
      <c r="Z59" s="398">
        <v>0</v>
      </c>
      <c r="AA59" s="435">
        <v>1.6269070000000001</v>
      </c>
    </row>
    <row r="60" spans="2:27" s="429" customFormat="1" ht="15.75" customHeight="1">
      <c r="B60" s="851"/>
      <c r="C60" s="404" t="s">
        <v>503</v>
      </c>
      <c r="D60" s="397">
        <v>21257.392851999997</v>
      </c>
      <c r="E60" s="398">
        <v>30.686644000000001</v>
      </c>
      <c r="F60" s="434">
        <v>9627.9159849999996</v>
      </c>
      <c r="G60" s="397">
        <v>3977.4533769999998</v>
      </c>
      <c r="H60" s="398">
        <v>7.1766319999999997</v>
      </c>
      <c r="I60" s="435">
        <v>45.777582000000002</v>
      </c>
      <c r="J60" s="397">
        <v>23172.003057000002</v>
      </c>
      <c r="K60" s="398">
        <v>22.367003</v>
      </c>
      <c r="L60" s="434">
        <v>11115.496101000001</v>
      </c>
      <c r="M60" s="397">
        <v>4578.6566860000003</v>
      </c>
      <c r="N60" s="398">
        <v>4.9847970000000004</v>
      </c>
      <c r="O60" s="435">
        <v>33.507592000000002</v>
      </c>
      <c r="P60" s="397">
        <v>23655.445578999999</v>
      </c>
      <c r="Q60" s="398">
        <v>38.02581</v>
      </c>
      <c r="R60" s="434">
        <v>11825.499997000001</v>
      </c>
      <c r="S60" s="397">
        <v>4695.2108740000003</v>
      </c>
      <c r="T60" s="398">
        <v>8.4365849999999991</v>
      </c>
      <c r="U60" s="435">
        <v>31.867370999999999</v>
      </c>
      <c r="V60" s="397">
        <v>25857.734582000001</v>
      </c>
      <c r="W60" s="398">
        <v>41.781315999999997</v>
      </c>
      <c r="X60" s="434">
        <v>12475.165736000001</v>
      </c>
      <c r="Y60" s="397">
        <v>5011.8809009999986</v>
      </c>
      <c r="Z60" s="398">
        <v>9.2979079999999996</v>
      </c>
      <c r="AA60" s="435">
        <v>48.065089999999998</v>
      </c>
    </row>
    <row r="61" spans="2:27" s="429" customFormat="1" ht="15.75" customHeight="1">
      <c r="B61" s="851"/>
      <c r="C61" s="405" t="s">
        <v>504</v>
      </c>
      <c r="D61" s="397">
        <v>377.46749499999999</v>
      </c>
      <c r="E61" s="398">
        <v>0</v>
      </c>
      <c r="F61" s="434">
        <v>312.209068</v>
      </c>
      <c r="G61" s="397">
        <v>125.033064</v>
      </c>
      <c r="H61" s="398">
        <v>0</v>
      </c>
      <c r="I61" s="435">
        <v>1.1053329999999999</v>
      </c>
      <c r="J61" s="397">
        <v>564.07081500000004</v>
      </c>
      <c r="K61" s="398">
        <v>0</v>
      </c>
      <c r="L61" s="434">
        <v>434.14958100000001</v>
      </c>
      <c r="M61" s="397">
        <v>162.65002000000001</v>
      </c>
      <c r="N61" s="398">
        <v>0</v>
      </c>
      <c r="O61" s="435">
        <v>3.181317</v>
      </c>
      <c r="P61" s="397">
        <v>525.463616</v>
      </c>
      <c r="Q61" s="398">
        <v>0</v>
      </c>
      <c r="R61" s="434">
        <v>418.19849900000003</v>
      </c>
      <c r="S61" s="397">
        <v>149.641707</v>
      </c>
      <c r="T61" s="398">
        <v>0</v>
      </c>
      <c r="U61" s="435">
        <v>1.4697009999999999</v>
      </c>
      <c r="V61" s="397">
        <v>1193.5182139999999</v>
      </c>
      <c r="W61" s="398">
        <v>0</v>
      </c>
      <c r="X61" s="434">
        <v>865.26110600000004</v>
      </c>
      <c r="Y61" s="397">
        <v>273.287576</v>
      </c>
      <c r="Z61" s="398">
        <v>0</v>
      </c>
      <c r="AA61" s="435">
        <v>4.8955570000000002</v>
      </c>
    </row>
    <row r="62" spans="2:27" s="429" customFormat="1" ht="15.75" customHeight="1">
      <c r="B62" s="851"/>
      <c r="C62" s="405" t="s">
        <v>505</v>
      </c>
      <c r="D62" s="397">
        <v>74.131304999999998</v>
      </c>
      <c r="E62" s="398">
        <v>1E-3</v>
      </c>
      <c r="F62" s="434">
        <v>29.766345999999999</v>
      </c>
      <c r="G62" s="397">
        <v>17.462250000000001</v>
      </c>
      <c r="H62" s="398">
        <v>4.5000000000000003E-5</v>
      </c>
      <c r="I62" s="435">
        <v>0.21260499999999999</v>
      </c>
      <c r="J62" s="397">
        <v>83.990645000000001</v>
      </c>
      <c r="K62" s="398">
        <v>1E-3</v>
      </c>
      <c r="L62" s="434">
        <v>45.866934999999998</v>
      </c>
      <c r="M62" s="397">
        <v>25.605084000000002</v>
      </c>
      <c r="N62" s="398">
        <v>4.5000000000000003E-5</v>
      </c>
      <c r="O62" s="435">
        <v>0.123762</v>
      </c>
      <c r="P62" s="397">
        <v>74.619855999999999</v>
      </c>
      <c r="Q62" s="398">
        <v>1E-3</v>
      </c>
      <c r="R62" s="434">
        <v>54.951852000000002</v>
      </c>
      <c r="S62" s="397">
        <v>30.206669000000002</v>
      </c>
      <c r="T62" s="398">
        <v>4.5000000000000003E-5</v>
      </c>
      <c r="U62" s="435">
        <v>0.113333</v>
      </c>
      <c r="V62" s="397">
        <v>78.406502000000003</v>
      </c>
      <c r="W62" s="398">
        <v>1E-3</v>
      </c>
      <c r="X62" s="434">
        <v>48.922615999999998</v>
      </c>
      <c r="Y62" s="397">
        <v>28.764258999999999</v>
      </c>
      <c r="Z62" s="398">
        <v>4.1999999999999998E-5</v>
      </c>
      <c r="AA62" s="435">
        <v>0.13658899999999999</v>
      </c>
    </row>
    <row r="63" spans="2:27" s="429" customFormat="1" ht="15.75" customHeight="1">
      <c r="B63" s="851"/>
      <c r="C63" s="404" t="s">
        <v>481</v>
      </c>
      <c r="D63" s="397">
        <v>63.910107000000004</v>
      </c>
      <c r="E63" s="398">
        <v>0.22545499999999999</v>
      </c>
      <c r="F63" s="434">
        <v>62.190392000000003</v>
      </c>
      <c r="G63" s="397">
        <v>9.9805860000000006</v>
      </c>
      <c r="H63" s="398">
        <v>6.0193999999999998E-2</v>
      </c>
      <c r="I63" s="435">
        <v>0.153609</v>
      </c>
      <c r="J63" s="397">
        <v>73.053391000000005</v>
      </c>
      <c r="K63" s="398">
        <v>0.24055000000000001</v>
      </c>
      <c r="L63" s="434">
        <v>71.623305999999999</v>
      </c>
      <c r="M63" s="397">
        <v>11.695251000000001</v>
      </c>
      <c r="N63" s="398">
        <v>6.0269999999999997E-2</v>
      </c>
      <c r="O63" s="435">
        <v>0.137133</v>
      </c>
      <c r="P63" s="397">
        <v>73.205648999999994</v>
      </c>
      <c r="Q63" s="398">
        <v>0.436693</v>
      </c>
      <c r="R63" s="434">
        <v>71.898897000000005</v>
      </c>
      <c r="S63" s="397">
        <v>11.429824</v>
      </c>
      <c r="T63" s="398">
        <v>0.130801</v>
      </c>
      <c r="U63" s="435">
        <v>0.170207</v>
      </c>
      <c r="V63" s="397">
        <v>76.977365000000006</v>
      </c>
      <c r="W63" s="398">
        <v>0.55504100000000001</v>
      </c>
      <c r="X63" s="434">
        <v>75.434488000000002</v>
      </c>
      <c r="Y63" s="397">
        <v>11.876495999999999</v>
      </c>
      <c r="Z63" s="398">
        <v>0.188833</v>
      </c>
      <c r="AA63" s="435">
        <v>0.20768300000000001</v>
      </c>
    </row>
    <row r="64" spans="2:27" s="429" customFormat="1" ht="15.75" customHeight="1">
      <c r="B64" s="851"/>
      <c r="C64" s="409" t="s">
        <v>506</v>
      </c>
      <c r="D64" s="397">
        <v>61.583485000000003</v>
      </c>
      <c r="E64" s="398">
        <v>0.13642299999999999</v>
      </c>
      <c r="F64" s="434">
        <v>60.373179999999998</v>
      </c>
      <c r="G64" s="397">
        <v>9.6219099999999997</v>
      </c>
      <c r="H64" s="398">
        <v>5.1479999999999998E-2</v>
      </c>
      <c r="I64" s="435">
        <v>9.1327000000000005E-2</v>
      </c>
      <c r="J64" s="397">
        <v>70.007817000000003</v>
      </c>
      <c r="K64" s="398">
        <v>0.169347</v>
      </c>
      <c r="L64" s="434">
        <v>68.975117999999995</v>
      </c>
      <c r="M64" s="397">
        <v>11.229792</v>
      </c>
      <c r="N64" s="398">
        <v>5.3710000000000001E-2</v>
      </c>
      <c r="O64" s="435">
        <v>8.9965000000000003E-2</v>
      </c>
      <c r="P64" s="397">
        <v>70.117164000000002</v>
      </c>
      <c r="Q64" s="398">
        <v>0.36144900000000002</v>
      </c>
      <c r="R64" s="434">
        <v>69.361834999999999</v>
      </c>
      <c r="S64" s="397">
        <v>11.033016999999999</v>
      </c>
      <c r="T64" s="398">
        <v>0.12404800000000001</v>
      </c>
      <c r="U64" s="435">
        <v>0.11902500000000001</v>
      </c>
      <c r="V64" s="397">
        <v>73.601568</v>
      </c>
      <c r="W64" s="398">
        <v>0.47654299999999999</v>
      </c>
      <c r="X64" s="434">
        <v>72.464734000000007</v>
      </c>
      <c r="Y64" s="397">
        <v>11.441734</v>
      </c>
      <c r="Z64" s="398">
        <v>0.181784</v>
      </c>
      <c r="AA64" s="435">
        <v>0.15246399999999999</v>
      </c>
    </row>
    <row r="65" spans="2:27" s="429" customFormat="1" ht="15.75" customHeight="1">
      <c r="B65" s="851"/>
      <c r="C65" s="410" t="s">
        <v>507</v>
      </c>
      <c r="D65" s="397">
        <v>0</v>
      </c>
      <c r="E65" s="398">
        <v>0</v>
      </c>
      <c r="F65" s="434">
        <v>0</v>
      </c>
      <c r="G65" s="397">
        <v>0</v>
      </c>
      <c r="H65" s="398">
        <v>0</v>
      </c>
      <c r="I65" s="435">
        <v>0</v>
      </c>
      <c r="J65" s="397">
        <v>0</v>
      </c>
      <c r="K65" s="398">
        <v>0</v>
      </c>
      <c r="L65" s="434">
        <v>0</v>
      </c>
      <c r="M65" s="397">
        <v>0</v>
      </c>
      <c r="N65" s="398">
        <v>0</v>
      </c>
      <c r="O65" s="435">
        <v>0</v>
      </c>
      <c r="P65" s="397">
        <v>0</v>
      </c>
      <c r="Q65" s="398">
        <v>0</v>
      </c>
      <c r="R65" s="434">
        <v>0</v>
      </c>
      <c r="S65" s="397">
        <v>0</v>
      </c>
      <c r="T65" s="398">
        <v>0</v>
      </c>
      <c r="U65" s="435">
        <v>0</v>
      </c>
      <c r="V65" s="397">
        <v>0</v>
      </c>
      <c r="W65" s="398">
        <v>0</v>
      </c>
      <c r="X65" s="434">
        <v>0</v>
      </c>
      <c r="Y65" s="397">
        <v>0</v>
      </c>
      <c r="Z65" s="398">
        <v>0</v>
      </c>
      <c r="AA65" s="435">
        <v>0</v>
      </c>
    </row>
    <row r="66" spans="2:27" s="429" customFormat="1" ht="15.75" customHeight="1">
      <c r="B66" s="851"/>
      <c r="C66" s="410" t="s">
        <v>508</v>
      </c>
      <c r="D66" s="397">
        <v>61.583485000000003</v>
      </c>
      <c r="E66" s="398">
        <v>0.13642299999999999</v>
      </c>
      <c r="F66" s="434">
        <v>60.373179999999998</v>
      </c>
      <c r="G66" s="397">
        <v>9.6219099999999997</v>
      </c>
      <c r="H66" s="398">
        <v>5.1479999999999998E-2</v>
      </c>
      <c r="I66" s="435">
        <v>9.1327000000000005E-2</v>
      </c>
      <c r="J66" s="397">
        <v>70.007817000000003</v>
      </c>
      <c r="K66" s="398">
        <v>0.169347</v>
      </c>
      <c r="L66" s="434">
        <v>68.975117999999995</v>
      </c>
      <c r="M66" s="397">
        <v>11.229792</v>
      </c>
      <c r="N66" s="398">
        <v>5.3710000000000001E-2</v>
      </c>
      <c r="O66" s="435">
        <v>8.9965000000000003E-2</v>
      </c>
      <c r="P66" s="397">
        <v>70.117164000000002</v>
      </c>
      <c r="Q66" s="398">
        <v>0.36144900000000002</v>
      </c>
      <c r="R66" s="434">
        <v>69.361834999999999</v>
      </c>
      <c r="S66" s="397">
        <v>11.033016999999999</v>
      </c>
      <c r="T66" s="398">
        <v>0.12404800000000001</v>
      </c>
      <c r="U66" s="435">
        <v>0.11902500000000001</v>
      </c>
      <c r="V66" s="397">
        <v>73.601568</v>
      </c>
      <c r="W66" s="398">
        <v>0.47654299999999999</v>
      </c>
      <c r="X66" s="434">
        <v>72.464734000000007</v>
      </c>
      <c r="Y66" s="397">
        <v>11.441734</v>
      </c>
      <c r="Z66" s="398">
        <v>0.181784</v>
      </c>
      <c r="AA66" s="435">
        <v>0.15246399999999999</v>
      </c>
    </row>
    <row r="67" spans="2:27" s="429" customFormat="1" ht="15.75" customHeight="1">
      <c r="B67" s="851"/>
      <c r="C67" s="409" t="s">
        <v>509</v>
      </c>
      <c r="D67" s="397">
        <v>0</v>
      </c>
      <c r="E67" s="398">
        <v>0</v>
      </c>
      <c r="F67" s="434">
        <v>0</v>
      </c>
      <c r="G67" s="397">
        <v>0</v>
      </c>
      <c r="H67" s="398">
        <v>0</v>
      </c>
      <c r="I67" s="435">
        <v>0</v>
      </c>
      <c r="J67" s="397">
        <v>0</v>
      </c>
      <c r="K67" s="398">
        <v>0</v>
      </c>
      <c r="L67" s="434">
        <v>0</v>
      </c>
      <c r="M67" s="397">
        <v>0</v>
      </c>
      <c r="N67" s="398">
        <v>0</v>
      </c>
      <c r="O67" s="435">
        <v>0</v>
      </c>
      <c r="P67" s="397">
        <v>0</v>
      </c>
      <c r="Q67" s="398">
        <v>0</v>
      </c>
      <c r="R67" s="434">
        <v>0</v>
      </c>
      <c r="S67" s="397">
        <v>0</v>
      </c>
      <c r="T67" s="398">
        <v>0</v>
      </c>
      <c r="U67" s="435">
        <v>0</v>
      </c>
      <c r="V67" s="397">
        <v>0</v>
      </c>
      <c r="W67" s="398">
        <v>0</v>
      </c>
      <c r="X67" s="434">
        <v>0</v>
      </c>
      <c r="Y67" s="397">
        <v>0</v>
      </c>
      <c r="Z67" s="398">
        <v>0</v>
      </c>
      <c r="AA67" s="435">
        <v>0</v>
      </c>
    </row>
    <row r="68" spans="2:27" s="429" customFormat="1" ht="15.75" customHeight="1">
      <c r="B68" s="851"/>
      <c r="C68" s="409" t="s">
        <v>510</v>
      </c>
      <c r="D68" s="397">
        <v>2.326622</v>
      </c>
      <c r="E68" s="398">
        <v>8.9032E-2</v>
      </c>
      <c r="F68" s="434">
        <v>1.817212</v>
      </c>
      <c r="G68" s="397">
        <v>0.35867599999999999</v>
      </c>
      <c r="H68" s="398">
        <v>8.7139999999999995E-3</v>
      </c>
      <c r="I68" s="435">
        <v>6.2281999999999997E-2</v>
      </c>
      <c r="J68" s="397">
        <v>3.0455739999999998</v>
      </c>
      <c r="K68" s="398">
        <v>7.1203000000000002E-2</v>
      </c>
      <c r="L68" s="434">
        <v>2.6481880000000002</v>
      </c>
      <c r="M68" s="397">
        <v>0.46545900000000001</v>
      </c>
      <c r="N68" s="398">
        <v>6.5599999999999999E-3</v>
      </c>
      <c r="O68" s="435">
        <v>4.7168000000000002E-2</v>
      </c>
      <c r="P68" s="397">
        <v>3.0884849999999999</v>
      </c>
      <c r="Q68" s="398">
        <v>7.5244000000000005E-2</v>
      </c>
      <c r="R68" s="434">
        <v>2.5370620000000002</v>
      </c>
      <c r="S68" s="397">
        <v>0.39680700000000002</v>
      </c>
      <c r="T68" s="398">
        <v>6.7530000000000003E-3</v>
      </c>
      <c r="U68" s="435">
        <v>5.1181999999999998E-2</v>
      </c>
      <c r="V68" s="397">
        <v>3.3757969999999999</v>
      </c>
      <c r="W68" s="398">
        <v>7.8497999999999998E-2</v>
      </c>
      <c r="X68" s="434">
        <v>2.969754</v>
      </c>
      <c r="Y68" s="397">
        <v>0.43476199999999998</v>
      </c>
      <c r="Z68" s="398">
        <v>7.0489999999999997E-3</v>
      </c>
      <c r="AA68" s="435">
        <v>5.5218999999999997E-2</v>
      </c>
    </row>
    <row r="69" spans="2:27" s="429" customFormat="1" ht="15.75" customHeight="1">
      <c r="B69" s="851"/>
      <c r="C69" s="410" t="s">
        <v>511</v>
      </c>
      <c r="D69" s="397">
        <v>4.9299999999999995E-4</v>
      </c>
      <c r="E69" s="398">
        <v>2.8800000000000001E-4</v>
      </c>
      <c r="F69" s="434">
        <v>4.9299999999999995E-4</v>
      </c>
      <c r="G69" s="397">
        <v>1.6440000000000001E-3</v>
      </c>
      <c r="H69" s="398">
        <v>8.7500000000000002E-4</v>
      </c>
      <c r="I69" s="435">
        <v>3.3100000000000002E-4</v>
      </c>
      <c r="J69" s="397">
        <v>3.9100000000000002E-4</v>
      </c>
      <c r="K69" s="398">
        <v>2.8800000000000001E-4</v>
      </c>
      <c r="L69" s="434">
        <v>3.9100000000000002E-4</v>
      </c>
      <c r="M69" s="397">
        <v>3.0899999999999998E-4</v>
      </c>
      <c r="N69" s="398">
        <v>0</v>
      </c>
      <c r="O69" s="435">
        <v>3.0699999999999998E-4</v>
      </c>
      <c r="P69" s="397">
        <v>1.0399999999999999E-4</v>
      </c>
      <c r="Q69" s="398">
        <v>1.0399999999999999E-4</v>
      </c>
      <c r="R69" s="434">
        <v>1.0399999999999999E-4</v>
      </c>
      <c r="S69" s="397">
        <v>0</v>
      </c>
      <c r="T69" s="398">
        <v>0</v>
      </c>
      <c r="U69" s="435">
        <v>1.01E-4</v>
      </c>
      <c r="V69" s="397">
        <v>1.1E-4</v>
      </c>
      <c r="W69" s="398">
        <v>1.08E-4</v>
      </c>
      <c r="X69" s="434">
        <v>1.1E-4</v>
      </c>
      <c r="Y69" s="397">
        <v>7.9999999999999996E-6</v>
      </c>
      <c r="Z69" s="398">
        <v>0</v>
      </c>
      <c r="AA69" s="435">
        <v>1.05E-4</v>
      </c>
    </row>
    <row r="70" spans="2:27" s="429" customFormat="1" ht="15.75" customHeight="1">
      <c r="B70" s="851"/>
      <c r="C70" s="411" t="s">
        <v>512</v>
      </c>
      <c r="D70" s="397">
        <v>2.3261289999999999</v>
      </c>
      <c r="E70" s="398">
        <v>8.8744000000000003E-2</v>
      </c>
      <c r="F70" s="434">
        <v>1.816719</v>
      </c>
      <c r="G70" s="397">
        <v>0.35703200000000002</v>
      </c>
      <c r="H70" s="398">
        <v>7.8390000000000005E-3</v>
      </c>
      <c r="I70" s="435">
        <v>6.1950999999999999E-2</v>
      </c>
      <c r="J70" s="397">
        <v>3.0451830000000002</v>
      </c>
      <c r="K70" s="398">
        <v>7.0915000000000006E-2</v>
      </c>
      <c r="L70" s="434">
        <v>2.6477970000000002</v>
      </c>
      <c r="M70" s="397">
        <v>0.46515000000000001</v>
      </c>
      <c r="N70" s="398">
        <v>6.5599999999999999E-3</v>
      </c>
      <c r="O70" s="435">
        <v>4.6861E-2</v>
      </c>
      <c r="P70" s="397">
        <v>3.088381</v>
      </c>
      <c r="Q70" s="398">
        <v>7.5139999999999998E-2</v>
      </c>
      <c r="R70" s="434">
        <v>2.5369579999999998</v>
      </c>
      <c r="S70" s="397">
        <v>0.39680700000000002</v>
      </c>
      <c r="T70" s="398">
        <v>6.7530000000000003E-3</v>
      </c>
      <c r="U70" s="435">
        <v>5.1081000000000001E-2</v>
      </c>
      <c r="V70" s="397">
        <v>3.3756870000000001</v>
      </c>
      <c r="W70" s="398">
        <v>7.8390000000000001E-2</v>
      </c>
      <c r="X70" s="434">
        <v>2.9696440000000002</v>
      </c>
      <c r="Y70" s="397">
        <v>0.43475399999999997</v>
      </c>
      <c r="Z70" s="398">
        <v>7.0489999999999997E-3</v>
      </c>
      <c r="AA70" s="435">
        <v>5.5114000000000003E-2</v>
      </c>
    </row>
    <row r="71" spans="2:27" s="429" customFormat="1" ht="15.75" customHeight="1">
      <c r="B71" s="851"/>
      <c r="C71" s="404" t="s">
        <v>488</v>
      </c>
      <c r="D71" s="397">
        <v>227.521457</v>
      </c>
      <c r="E71" s="398">
        <v>0</v>
      </c>
      <c r="F71" s="434">
        <v>227.521457</v>
      </c>
      <c r="G71" s="397">
        <v>479.53328099999999</v>
      </c>
      <c r="H71" s="398">
        <v>0</v>
      </c>
      <c r="I71" s="435">
        <v>0</v>
      </c>
      <c r="J71" s="397">
        <v>228.42499799999999</v>
      </c>
      <c r="K71" s="398">
        <v>0</v>
      </c>
      <c r="L71" s="434">
        <v>228.42499799999999</v>
      </c>
      <c r="M71" s="397">
        <v>483.223029</v>
      </c>
      <c r="N71" s="398">
        <v>0</v>
      </c>
      <c r="O71" s="435">
        <v>0</v>
      </c>
      <c r="P71" s="397">
        <v>364.19396699999999</v>
      </c>
      <c r="Q71" s="398">
        <v>0</v>
      </c>
      <c r="R71" s="434">
        <v>364.19396699999999</v>
      </c>
      <c r="S71" s="397">
        <v>827.69760699999995</v>
      </c>
      <c r="T71" s="398">
        <v>0</v>
      </c>
      <c r="U71" s="435">
        <v>0</v>
      </c>
      <c r="V71" s="397">
        <v>357.15372000000002</v>
      </c>
      <c r="W71" s="398">
        <v>0</v>
      </c>
      <c r="X71" s="434">
        <v>357.15372000000002</v>
      </c>
      <c r="Y71" s="397">
        <v>831.51453000000004</v>
      </c>
      <c r="Z71" s="398">
        <v>0</v>
      </c>
      <c r="AA71" s="435">
        <v>0</v>
      </c>
    </row>
    <row r="72" spans="2:27" ht="15.75" hidden="1" customHeight="1">
      <c r="B72" s="851"/>
      <c r="C72" s="413"/>
      <c r="D72" s="406"/>
      <c r="E72" s="414"/>
      <c r="F72" s="436"/>
      <c r="G72" s="406"/>
      <c r="H72" s="414"/>
      <c r="I72" s="437"/>
      <c r="J72" s="406"/>
      <c r="K72" s="414"/>
      <c r="L72" s="436"/>
      <c r="M72" s="406"/>
      <c r="N72" s="414"/>
      <c r="O72" s="437"/>
      <c r="P72" s="406"/>
      <c r="Q72" s="414"/>
      <c r="R72" s="436"/>
      <c r="S72" s="406"/>
      <c r="T72" s="414"/>
      <c r="U72" s="437"/>
      <c r="V72" s="406"/>
      <c r="W72" s="414"/>
      <c r="X72" s="436"/>
      <c r="Y72" s="406"/>
      <c r="Z72" s="414"/>
      <c r="AA72" s="437"/>
    </row>
    <row r="73" spans="2:27" s="429" customFormat="1" ht="15.75" customHeight="1">
      <c r="B73" s="851"/>
      <c r="C73" s="416" t="s">
        <v>513</v>
      </c>
      <c r="D73" s="438"/>
      <c r="E73" s="439"/>
      <c r="F73" s="440"/>
      <c r="G73" s="438"/>
      <c r="H73" s="439"/>
      <c r="I73" s="441"/>
      <c r="J73" s="438"/>
      <c r="K73" s="439"/>
      <c r="L73" s="440"/>
      <c r="M73" s="438"/>
      <c r="N73" s="439"/>
      <c r="O73" s="441"/>
      <c r="P73" s="438"/>
      <c r="Q73" s="439"/>
      <c r="R73" s="440"/>
      <c r="S73" s="438"/>
      <c r="T73" s="439"/>
      <c r="U73" s="441"/>
      <c r="V73" s="438"/>
      <c r="W73" s="439"/>
      <c r="X73" s="440"/>
      <c r="Y73" s="438"/>
      <c r="Z73" s="439"/>
      <c r="AA73" s="441"/>
    </row>
    <row r="74" spans="2:27" s="429" customFormat="1" ht="19.5" customHeight="1" thickBot="1">
      <c r="B74" s="852"/>
      <c r="C74" s="422" t="s">
        <v>518</v>
      </c>
      <c r="D74" s="442"/>
      <c r="E74" s="443"/>
      <c r="F74" s="444"/>
      <c r="G74" s="442"/>
      <c r="H74" s="443"/>
      <c r="I74" s="445"/>
      <c r="J74" s="442"/>
      <c r="K74" s="443"/>
      <c r="L74" s="444"/>
      <c r="M74" s="442"/>
      <c r="N74" s="443"/>
      <c r="O74" s="445"/>
      <c r="P74" s="442"/>
      <c r="Q74" s="443"/>
      <c r="R74" s="444"/>
      <c r="S74" s="442"/>
      <c r="T74" s="443"/>
      <c r="U74" s="445"/>
      <c r="V74" s="442"/>
      <c r="W74" s="443"/>
      <c r="X74" s="444"/>
      <c r="Y74" s="442"/>
      <c r="Z74" s="443"/>
      <c r="AA74" s="445"/>
    </row>
    <row r="75" spans="2:27" s="429" customFormat="1" ht="17.25" customHeight="1">
      <c r="B75" s="375"/>
      <c r="C75" s="345"/>
      <c r="D75" s="375" t="s">
        <v>491</v>
      </c>
      <c r="E75" s="345"/>
      <c r="F75" s="345"/>
      <c r="G75" s="345"/>
      <c r="H75" s="345"/>
      <c r="I75" s="345"/>
      <c r="J75" s="345"/>
      <c r="K75" s="345"/>
      <c r="L75" s="345"/>
      <c r="M75" s="345"/>
      <c r="N75" s="345"/>
      <c r="O75" s="345"/>
      <c r="P75" s="345"/>
      <c r="Q75" s="345"/>
      <c r="R75" s="345"/>
      <c r="S75" s="345"/>
      <c r="T75" s="345"/>
      <c r="U75" s="345"/>
    </row>
    <row r="76" spans="2:27" s="429" customFormat="1" ht="22.2">
      <c r="B76" s="446"/>
      <c r="D76" s="447"/>
      <c r="E76" s="447"/>
      <c r="F76" s="447"/>
      <c r="G76" s="447"/>
      <c r="H76" s="447"/>
      <c r="I76" s="447"/>
      <c r="J76" s="447"/>
      <c r="K76" s="447"/>
      <c r="L76" s="447"/>
      <c r="M76" s="447"/>
      <c r="N76" s="447"/>
      <c r="O76" s="447"/>
      <c r="P76" s="345"/>
      <c r="Q76" s="345"/>
      <c r="R76" s="345"/>
      <c r="S76" s="345"/>
      <c r="T76" s="345"/>
      <c r="U76" s="345"/>
    </row>
    <row r="77" spans="2:27" s="429" customFormat="1" ht="23.25" customHeight="1" thickBot="1">
      <c r="B77" s="446"/>
      <c r="D77" s="447"/>
      <c r="E77" s="447"/>
      <c r="F77" s="447"/>
      <c r="G77" s="447"/>
      <c r="H77" s="447"/>
      <c r="I77" s="447"/>
      <c r="J77" s="447"/>
      <c r="K77" s="447"/>
      <c r="L77" s="447"/>
      <c r="M77" s="447"/>
      <c r="N77" s="447"/>
      <c r="O77" s="447"/>
      <c r="P77" s="345"/>
      <c r="Q77" s="345"/>
      <c r="R77" s="345"/>
      <c r="S77" s="345"/>
      <c r="T77" s="345"/>
      <c r="U77" s="345"/>
    </row>
    <row r="78" spans="2:27" s="429" customFormat="1" ht="32.25" customHeight="1" thickBot="1">
      <c r="B78" s="343"/>
      <c r="C78" s="347"/>
      <c r="D78" s="853" t="s">
        <v>500</v>
      </c>
      <c r="E78" s="854"/>
      <c r="F78" s="854"/>
      <c r="G78" s="854"/>
      <c r="H78" s="854"/>
      <c r="I78" s="854"/>
      <c r="J78" s="854"/>
      <c r="K78" s="854"/>
      <c r="L78" s="854"/>
      <c r="M78" s="854"/>
      <c r="N78" s="854"/>
      <c r="O78" s="854"/>
      <c r="P78" s="854" t="str">
        <f>D78</f>
        <v>IRB Approach</v>
      </c>
      <c r="Q78" s="854"/>
      <c r="R78" s="854"/>
      <c r="S78" s="854"/>
      <c r="T78" s="854"/>
      <c r="U78" s="854"/>
      <c r="V78" s="854"/>
      <c r="W78" s="854"/>
      <c r="X78" s="854"/>
      <c r="Y78" s="854"/>
      <c r="Z78" s="854"/>
      <c r="AA78" s="855"/>
    </row>
    <row r="79" spans="2:27" s="429" customFormat="1" ht="32.25" customHeight="1" thickBot="1">
      <c r="B79" s="343"/>
      <c r="C79" s="347"/>
      <c r="D79" s="853" t="s">
        <v>12</v>
      </c>
      <c r="E79" s="854"/>
      <c r="F79" s="854"/>
      <c r="G79" s="854"/>
      <c r="H79" s="854"/>
      <c r="I79" s="855"/>
      <c r="J79" s="853" t="s">
        <v>13</v>
      </c>
      <c r="K79" s="854"/>
      <c r="L79" s="854"/>
      <c r="M79" s="854"/>
      <c r="N79" s="854"/>
      <c r="O79" s="855"/>
      <c r="P79" s="853" t="s">
        <v>14</v>
      </c>
      <c r="Q79" s="854"/>
      <c r="R79" s="854"/>
      <c r="S79" s="854"/>
      <c r="T79" s="854"/>
      <c r="U79" s="855"/>
      <c r="V79" s="853" t="s">
        <v>15</v>
      </c>
      <c r="W79" s="854"/>
      <c r="X79" s="854"/>
      <c r="Y79" s="854"/>
      <c r="Z79" s="854"/>
      <c r="AA79" s="855"/>
    </row>
    <row r="80" spans="2:27" s="429" customFormat="1" ht="51" customHeight="1">
      <c r="B80" s="350"/>
      <c r="C80" s="347"/>
      <c r="D80" s="842" t="s">
        <v>468</v>
      </c>
      <c r="E80" s="864"/>
      <c r="F80" s="865" t="s">
        <v>469</v>
      </c>
      <c r="G80" s="867" t="s">
        <v>470</v>
      </c>
      <c r="H80" s="868"/>
      <c r="I80" s="869" t="s">
        <v>471</v>
      </c>
      <c r="J80" s="842" t="s">
        <v>468</v>
      </c>
      <c r="K80" s="864"/>
      <c r="L80" s="865" t="s">
        <v>469</v>
      </c>
      <c r="M80" s="867" t="s">
        <v>470</v>
      </c>
      <c r="N80" s="868"/>
      <c r="O80" s="869" t="s">
        <v>471</v>
      </c>
      <c r="P80" s="842" t="s">
        <v>468</v>
      </c>
      <c r="Q80" s="864"/>
      <c r="R80" s="865" t="s">
        <v>469</v>
      </c>
      <c r="S80" s="867" t="s">
        <v>470</v>
      </c>
      <c r="T80" s="868"/>
      <c r="U80" s="869" t="s">
        <v>471</v>
      </c>
      <c r="V80" s="842" t="s">
        <v>468</v>
      </c>
      <c r="W80" s="864"/>
      <c r="X80" s="865" t="s">
        <v>469</v>
      </c>
      <c r="Y80" s="867" t="s">
        <v>470</v>
      </c>
      <c r="Z80" s="868"/>
      <c r="AA80" s="869" t="s">
        <v>471</v>
      </c>
    </row>
    <row r="81" spans="2:27" s="429" customFormat="1" ht="33" customHeight="1" thickBot="1">
      <c r="B81" s="430">
        <v>3</v>
      </c>
      <c r="C81" s="351" t="s">
        <v>11</v>
      </c>
      <c r="D81" s="394"/>
      <c r="E81" s="395" t="s">
        <v>501</v>
      </c>
      <c r="F81" s="866"/>
      <c r="G81" s="394"/>
      <c r="H81" s="395" t="s">
        <v>501</v>
      </c>
      <c r="I81" s="870"/>
      <c r="J81" s="394"/>
      <c r="K81" s="395" t="s">
        <v>501</v>
      </c>
      <c r="L81" s="866"/>
      <c r="M81" s="394"/>
      <c r="N81" s="395" t="s">
        <v>501</v>
      </c>
      <c r="O81" s="870"/>
      <c r="P81" s="394"/>
      <c r="Q81" s="395" t="s">
        <v>501</v>
      </c>
      <c r="R81" s="866"/>
      <c r="S81" s="394"/>
      <c r="T81" s="395" t="s">
        <v>501</v>
      </c>
      <c r="U81" s="870"/>
      <c r="V81" s="394"/>
      <c r="W81" s="395" t="s">
        <v>501</v>
      </c>
      <c r="X81" s="866"/>
      <c r="Y81" s="394"/>
      <c r="Z81" s="395" t="s">
        <v>501</v>
      </c>
      <c r="AA81" s="870"/>
    </row>
    <row r="82" spans="2:27" s="429" customFormat="1" ht="15.75" customHeight="1">
      <c r="B82" s="850" t="s">
        <v>692</v>
      </c>
      <c r="C82" s="396" t="s">
        <v>502</v>
      </c>
      <c r="D82" s="397">
        <v>0</v>
      </c>
      <c r="E82" s="398">
        <v>0</v>
      </c>
      <c r="F82" s="431">
        <v>0</v>
      </c>
      <c r="G82" s="432">
        <v>0</v>
      </c>
      <c r="H82" s="401">
        <v>0</v>
      </c>
      <c r="I82" s="433">
        <v>0</v>
      </c>
      <c r="J82" s="397">
        <v>0</v>
      </c>
      <c r="K82" s="398">
        <v>0</v>
      </c>
      <c r="L82" s="431">
        <v>0</v>
      </c>
      <c r="M82" s="432">
        <v>0</v>
      </c>
      <c r="N82" s="401">
        <v>0</v>
      </c>
      <c r="O82" s="433">
        <v>0</v>
      </c>
      <c r="P82" s="397">
        <v>0</v>
      </c>
      <c r="Q82" s="398">
        <v>0</v>
      </c>
      <c r="R82" s="431">
        <v>0</v>
      </c>
      <c r="S82" s="432">
        <v>0</v>
      </c>
      <c r="T82" s="401">
        <v>0</v>
      </c>
      <c r="U82" s="433">
        <v>0</v>
      </c>
      <c r="V82" s="397">
        <v>0</v>
      </c>
      <c r="W82" s="398">
        <v>0</v>
      </c>
      <c r="X82" s="431">
        <v>0</v>
      </c>
      <c r="Y82" s="432">
        <v>0</v>
      </c>
      <c r="Z82" s="401">
        <v>0</v>
      </c>
      <c r="AA82" s="433">
        <v>0</v>
      </c>
    </row>
    <row r="83" spans="2:27" s="429" customFormat="1" ht="15.75" customHeight="1">
      <c r="B83" s="851"/>
      <c r="C83" s="403" t="s">
        <v>478</v>
      </c>
      <c r="D83" s="397">
        <v>4343.8664339999996</v>
      </c>
      <c r="E83" s="398">
        <v>0</v>
      </c>
      <c r="F83" s="434">
        <v>2769.8239140000001</v>
      </c>
      <c r="G83" s="397">
        <v>629.22377700000004</v>
      </c>
      <c r="H83" s="398">
        <v>0</v>
      </c>
      <c r="I83" s="435">
        <v>2.3285779999999998</v>
      </c>
      <c r="J83" s="397">
        <v>4313.5502859999997</v>
      </c>
      <c r="K83" s="398">
        <v>0</v>
      </c>
      <c r="L83" s="434">
        <v>2710.3166849999998</v>
      </c>
      <c r="M83" s="397">
        <v>654.83918600000004</v>
      </c>
      <c r="N83" s="398">
        <v>0</v>
      </c>
      <c r="O83" s="435">
        <v>1.9092830000000001</v>
      </c>
      <c r="P83" s="397">
        <v>4668.7454710000011</v>
      </c>
      <c r="Q83" s="398">
        <v>0</v>
      </c>
      <c r="R83" s="434">
        <v>2927.5602349999999</v>
      </c>
      <c r="S83" s="397">
        <v>703.30424700000003</v>
      </c>
      <c r="T83" s="398">
        <v>0</v>
      </c>
      <c r="U83" s="435">
        <v>2.4476559999999998</v>
      </c>
      <c r="V83" s="397">
        <v>4682.8779160000004</v>
      </c>
      <c r="W83" s="398">
        <v>0</v>
      </c>
      <c r="X83" s="434">
        <v>2939.1353490000001</v>
      </c>
      <c r="Y83" s="397">
        <v>854.44358799999998</v>
      </c>
      <c r="Z83" s="398">
        <v>0</v>
      </c>
      <c r="AA83" s="435">
        <v>3.3005409999999999</v>
      </c>
    </row>
    <row r="84" spans="2:27" s="429" customFormat="1" ht="15.75" customHeight="1">
      <c r="B84" s="851"/>
      <c r="C84" s="404" t="s">
        <v>503</v>
      </c>
      <c r="D84" s="397">
        <v>9495.2223379999978</v>
      </c>
      <c r="E84" s="398">
        <v>65.532094999999998</v>
      </c>
      <c r="F84" s="434">
        <v>3791.7746189999998</v>
      </c>
      <c r="G84" s="397">
        <v>1836.6562859999999</v>
      </c>
      <c r="H84" s="398">
        <v>15.271794</v>
      </c>
      <c r="I84" s="435">
        <v>34.764771000000003</v>
      </c>
      <c r="J84" s="397">
        <v>10238.404332</v>
      </c>
      <c r="K84" s="398">
        <v>65.489701999999994</v>
      </c>
      <c r="L84" s="434">
        <v>3794.446293</v>
      </c>
      <c r="M84" s="397">
        <v>1882.438915</v>
      </c>
      <c r="N84" s="398">
        <v>15.261870999999999</v>
      </c>
      <c r="O84" s="435">
        <v>31.397743999999999</v>
      </c>
      <c r="P84" s="397">
        <v>10770.426955000001</v>
      </c>
      <c r="Q84" s="398">
        <v>64.999859999999998</v>
      </c>
      <c r="R84" s="434">
        <v>4192.4397950000002</v>
      </c>
      <c r="S84" s="397">
        <v>1980.2966859999999</v>
      </c>
      <c r="T84" s="398">
        <v>15.208335</v>
      </c>
      <c r="U84" s="435">
        <v>28.502533</v>
      </c>
      <c r="V84" s="397">
        <v>10658.120161999997</v>
      </c>
      <c r="W84" s="398">
        <v>63.241703999999999</v>
      </c>
      <c r="X84" s="434">
        <v>3790.7260930000002</v>
      </c>
      <c r="Y84" s="397">
        <v>1759.655739</v>
      </c>
      <c r="Z84" s="398">
        <v>14.682392</v>
      </c>
      <c r="AA84" s="435">
        <v>30.244627999999999</v>
      </c>
    </row>
    <row r="85" spans="2:27" s="429" customFormat="1" ht="15.75" customHeight="1">
      <c r="B85" s="851"/>
      <c r="C85" s="405" t="s">
        <v>504</v>
      </c>
      <c r="D85" s="397">
        <v>246.564933</v>
      </c>
      <c r="E85" s="398">
        <v>0</v>
      </c>
      <c r="F85" s="434">
        <v>168.41183000000001</v>
      </c>
      <c r="G85" s="397">
        <v>77.436718999999997</v>
      </c>
      <c r="H85" s="398">
        <v>0</v>
      </c>
      <c r="I85" s="435">
        <v>2.9421349999999999</v>
      </c>
      <c r="J85" s="397">
        <v>246.01587599999999</v>
      </c>
      <c r="K85" s="398">
        <v>0</v>
      </c>
      <c r="L85" s="434">
        <v>173.17129299999999</v>
      </c>
      <c r="M85" s="397">
        <v>86.187855999999996</v>
      </c>
      <c r="N85" s="398">
        <v>0</v>
      </c>
      <c r="O85" s="435">
        <v>1.401888</v>
      </c>
      <c r="P85" s="397">
        <v>245.69439399999999</v>
      </c>
      <c r="Q85" s="398">
        <v>0</v>
      </c>
      <c r="R85" s="434">
        <v>181.685734</v>
      </c>
      <c r="S85" s="397">
        <v>89.315527000000003</v>
      </c>
      <c r="T85" s="398">
        <v>0</v>
      </c>
      <c r="U85" s="435">
        <v>1.074738</v>
      </c>
      <c r="V85" s="397">
        <v>245.55923000000001</v>
      </c>
      <c r="W85" s="398">
        <v>0</v>
      </c>
      <c r="X85" s="434">
        <v>183.11024499999999</v>
      </c>
      <c r="Y85" s="397">
        <v>91.065486000000007</v>
      </c>
      <c r="Z85" s="398">
        <v>0</v>
      </c>
      <c r="AA85" s="435">
        <v>1.121502</v>
      </c>
    </row>
    <row r="86" spans="2:27" s="429" customFormat="1" ht="15.75" customHeight="1">
      <c r="B86" s="851"/>
      <c r="C86" s="405" t="s">
        <v>505</v>
      </c>
      <c r="D86" s="397">
        <v>8.1170010000000001</v>
      </c>
      <c r="E86" s="398">
        <v>0.52079399999999998</v>
      </c>
      <c r="F86" s="434">
        <v>3.383292</v>
      </c>
      <c r="G86" s="397">
        <v>2.3431489999999999</v>
      </c>
      <c r="H86" s="398">
        <v>5.4350999999999997E-2</v>
      </c>
      <c r="I86" s="435">
        <v>0.35192800000000002</v>
      </c>
      <c r="J86" s="397">
        <v>8.5192350000000001</v>
      </c>
      <c r="K86" s="398">
        <v>0.52079399999999998</v>
      </c>
      <c r="L86" s="434">
        <v>4.6041970000000001</v>
      </c>
      <c r="M86" s="397">
        <v>3.1351640000000001</v>
      </c>
      <c r="N86" s="398">
        <v>5.4350999999999997E-2</v>
      </c>
      <c r="O86" s="435">
        <v>0.43510199999999999</v>
      </c>
      <c r="P86" s="397">
        <v>7.817939</v>
      </c>
      <c r="Q86" s="398">
        <v>0.52079399999999998</v>
      </c>
      <c r="R86" s="434">
        <v>4.0333490000000003</v>
      </c>
      <c r="S86" s="397">
        <v>2.4022070000000002</v>
      </c>
      <c r="T86" s="398">
        <v>5.4350999999999997E-2</v>
      </c>
      <c r="U86" s="435">
        <v>0.426207</v>
      </c>
      <c r="V86" s="397">
        <v>7.2950710000000001</v>
      </c>
      <c r="W86" s="398">
        <v>0</v>
      </c>
      <c r="X86" s="434">
        <v>3.4832420000000002</v>
      </c>
      <c r="Y86" s="397">
        <v>2.3506740000000002</v>
      </c>
      <c r="Z86" s="398">
        <v>0</v>
      </c>
      <c r="AA86" s="435">
        <v>1.2775999999999999E-2</v>
      </c>
    </row>
    <row r="87" spans="2:27" s="429" customFormat="1" ht="15.75" customHeight="1">
      <c r="B87" s="851"/>
      <c r="C87" s="404" t="s">
        <v>481</v>
      </c>
      <c r="D87" s="397">
        <v>30.908329999999999</v>
      </c>
      <c r="E87" s="398">
        <v>1.841987</v>
      </c>
      <c r="F87" s="434">
        <v>30.295776</v>
      </c>
      <c r="G87" s="397">
        <v>6.4910810000000003</v>
      </c>
      <c r="H87" s="398">
        <v>0.34364899999999998</v>
      </c>
      <c r="I87" s="435">
        <v>1.050997</v>
      </c>
      <c r="J87" s="397">
        <v>30.889697999999999</v>
      </c>
      <c r="K87" s="398">
        <v>1.275085</v>
      </c>
      <c r="L87" s="434">
        <v>30.124302</v>
      </c>
      <c r="M87" s="397">
        <v>6.6107820000000004</v>
      </c>
      <c r="N87" s="398">
        <v>0.246589</v>
      </c>
      <c r="O87" s="435">
        <v>0.682504</v>
      </c>
      <c r="P87" s="397">
        <v>32.098923999999997</v>
      </c>
      <c r="Q87" s="398">
        <v>1.202771</v>
      </c>
      <c r="R87" s="434">
        <v>31.139122</v>
      </c>
      <c r="S87" s="397">
        <v>7.3488810000000004</v>
      </c>
      <c r="T87" s="398">
        <v>0.25419000000000003</v>
      </c>
      <c r="U87" s="435">
        <v>0.66715999999999998</v>
      </c>
      <c r="V87" s="397">
        <v>33.155616999999999</v>
      </c>
      <c r="W87" s="398">
        <v>0.80480399999999996</v>
      </c>
      <c r="X87" s="434">
        <v>31.913865000000001</v>
      </c>
      <c r="Y87" s="397">
        <v>7.1115779999999997</v>
      </c>
      <c r="Z87" s="398">
        <v>0.18498400000000001</v>
      </c>
      <c r="AA87" s="435">
        <v>0.36619499999999999</v>
      </c>
    </row>
    <row r="88" spans="2:27" s="429" customFormat="1" ht="15.75" customHeight="1">
      <c r="B88" s="851"/>
      <c r="C88" s="409" t="s">
        <v>506</v>
      </c>
      <c r="D88" s="397">
        <v>26.694931</v>
      </c>
      <c r="E88" s="398">
        <v>1.066486</v>
      </c>
      <c r="F88" s="434">
        <v>26.438178000000001</v>
      </c>
      <c r="G88" s="397">
        <v>5.351801</v>
      </c>
      <c r="H88" s="398">
        <v>0.28311999999999998</v>
      </c>
      <c r="I88" s="435">
        <v>0.438</v>
      </c>
      <c r="J88" s="397">
        <v>26.470677999999999</v>
      </c>
      <c r="K88" s="398">
        <v>0.62642299999999995</v>
      </c>
      <c r="L88" s="434">
        <v>26.268476</v>
      </c>
      <c r="M88" s="397">
        <v>5.4832260000000002</v>
      </c>
      <c r="N88" s="398">
        <v>0.18545200000000001</v>
      </c>
      <c r="O88" s="435">
        <v>0.25356800000000002</v>
      </c>
      <c r="P88" s="397">
        <v>27.699048999999999</v>
      </c>
      <c r="Q88" s="398">
        <v>0.69532799999999995</v>
      </c>
      <c r="R88" s="434">
        <v>27.268393</v>
      </c>
      <c r="S88" s="397">
        <v>6.3003</v>
      </c>
      <c r="T88" s="398">
        <v>0.21793799999999999</v>
      </c>
      <c r="U88" s="435">
        <v>0.249386</v>
      </c>
      <c r="V88" s="397">
        <v>28.954274000000002</v>
      </c>
      <c r="W88" s="398">
        <v>0.45449000000000001</v>
      </c>
      <c r="X88" s="434">
        <v>28.359535000000001</v>
      </c>
      <c r="Y88" s="397">
        <v>6.1112000000000002</v>
      </c>
      <c r="Z88" s="398">
        <v>0.15329400000000001</v>
      </c>
      <c r="AA88" s="435">
        <v>0.140593</v>
      </c>
    </row>
    <row r="89" spans="2:27" s="429" customFormat="1" ht="15.75" customHeight="1">
      <c r="B89" s="851"/>
      <c r="C89" s="410" t="s">
        <v>507</v>
      </c>
      <c r="D89" s="397">
        <v>0</v>
      </c>
      <c r="E89" s="398">
        <v>0</v>
      </c>
      <c r="F89" s="434">
        <v>0</v>
      </c>
      <c r="G89" s="397">
        <v>0</v>
      </c>
      <c r="H89" s="398">
        <v>0</v>
      </c>
      <c r="I89" s="435">
        <v>0</v>
      </c>
      <c r="J89" s="397">
        <v>0</v>
      </c>
      <c r="K89" s="398">
        <v>0</v>
      </c>
      <c r="L89" s="434">
        <v>0</v>
      </c>
      <c r="M89" s="397">
        <v>0</v>
      </c>
      <c r="N89" s="398">
        <v>0</v>
      </c>
      <c r="O89" s="435">
        <v>0</v>
      </c>
      <c r="P89" s="397">
        <v>0</v>
      </c>
      <c r="Q89" s="398">
        <v>0</v>
      </c>
      <c r="R89" s="434">
        <v>0</v>
      </c>
      <c r="S89" s="397">
        <v>0</v>
      </c>
      <c r="T89" s="398">
        <v>0</v>
      </c>
      <c r="U89" s="435">
        <v>0</v>
      </c>
      <c r="V89" s="397">
        <v>0</v>
      </c>
      <c r="W89" s="398">
        <v>0</v>
      </c>
      <c r="X89" s="434">
        <v>0</v>
      </c>
      <c r="Y89" s="397">
        <v>0</v>
      </c>
      <c r="Z89" s="398">
        <v>0</v>
      </c>
      <c r="AA89" s="435">
        <v>0</v>
      </c>
    </row>
    <row r="90" spans="2:27" s="429" customFormat="1" ht="15.75" customHeight="1">
      <c r="B90" s="851"/>
      <c r="C90" s="410" t="s">
        <v>508</v>
      </c>
      <c r="D90" s="397">
        <v>26.694931</v>
      </c>
      <c r="E90" s="398">
        <v>1.066486</v>
      </c>
      <c r="F90" s="434">
        <v>26.438178000000001</v>
      </c>
      <c r="G90" s="397">
        <v>5.351801</v>
      </c>
      <c r="H90" s="398">
        <v>0.28311999999999998</v>
      </c>
      <c r="I90" s="435">
        <v>0.438</v>
      </c>
      <c r="J90" s="397">
        <v>26.470677999999999</v>
      </c>
      <c r="K90" s="398">
        <v>0.62642299999999995</v>
      </c>
      <c r="L90" s="434">
        <v>26.268476</v>
      </c>
      <c r="M90" s="397">
        <v>5.4832260000000002</v>
      </c>
      <c r="N90" s="398">
        <v>0.18545200000000001</v>
      </c>
      <c r="O90" s="435">
        <v>0.25356800000000002</v>
      </c>
      <c r="P90" s="397">
        <v>27.699048999999999</v>
      </c>
      <c r="Q90" s="398">
        <v>0.69532799999999995</v>
      </c>
      <c r="R90" s="434">
        <v>27.268393</v>
      </c>
      <c r="S90" s="397">
        <v>6.3003</v>
      </c>
      <c r="T90" s="398">
        <v>0.21793799999999999</v>
      </c>
      <c r="U90" s="435">
        <v>0.249386</v>
      </c>
      <c r="V90" s="397">
        <v>28.954274000000002</v>
      </c>
      <c r="W90" s="398">
        <v>0.45449000000000001</v>
      </c>
      <c r="X90" s="434">
        <v>28.359535000000001</v>
      </c>
      <c r="Y90" s="397">
        <v>6.1112000000000002</v>
      </c>
      <c r="Z90" s="398">
        <v>0.15329400000000001</v>
      </c>
      <c r="AA90" s="435">
        <v>0.140593</v>
      </c>
    </row>
    <row r="91" spans="2:27" s="429" customFormat="1" ht="15.75" customHeight="1">
      <c r="B91" s="851"/>
      <c r="C91" s="409" t="s">
        <v>509</v>
      </c>
      <c r="D91" s="397">
        <v>0</v>
      </c>
      <c r="E91" s="398">
        <v>0</v>
      </c>
      <c r="F91" s="434">
        <v>0</v>
      </c>
      <c r="G91" s="397">
        <v>0</v>
      </c>
      <c r="H91" s="398">
        <v>0</v>
      </c>
      <c r="I91" s="435">
        <v>0</v>
      </c>
      <c r="J91" s="397">
        <v>0</v>
      </c>
      <c r="K91" s="398">
        <v>0</v>
      </c>
      <c r="L91" s="434">
        <v>0</v>
      </c>
      <c r="M91" s="397">
        <v>0</v>
      </c>
      <c r="N91" s="398">
        <v>0</v>
      </c>
      <c r="O91" s="435">
        <v>0</v>
      </c>
      <c r="P91" s="397">
        <v>0</v>
      </c>
      <c r="Q91" s="398">
        <v>0</v>
      </c>
      <c r="R91" s="434">
        <v>0</v>
      </c>
      <c r="S91" s="397">
        <v>0</v>
      </c>
      <c r="T91" s="398">
        <v>0</v>
      </c>
      <c r="U91" s="435">
        <v>0</v>
      </c>
      <c r="V91" s="397">
        <v>0</v>
      </c>
      <c r="W91" s="398">
        <v>0</v>
      </c>
      <c r="X91" s="434">
        <v>0</v>
      </c>
      <c r="Y91" s="397">
        <v>0</v>
      </c>
      <c r="Z91" s="398">
        <v>0</v>
      </c>
      <c r="AA91" s="435">
        <v>0</v>
      </c>
    </row>
    <row r="92" spans="2:27" s="429" customFormat="1" ht="15.75" customHeight="1">
      <c r="B92" s="851"/>
      <c r="C92" s="409" t="s">
        <v>510</v>
      </c>
      <c r="D92" s="397">
        <v>4.2133989999999999</v>
      </c>
      <c r="E92" s="398">
        <v>0.775501</v>
      </c>
      <c r="F92" s="434">
        <v>3.8575979999999999</v>
      </c>
      <c r="G92" s="397">
        <v>1.1392800000000001</v>
      </c>
      <c r="H92" s="398">
        <v>6.0528999999999999E-2</v>
      </c>
      <c r="I92" s="435">
        <v>0.61299700000000001</v>
      </c>
      <c r="J92" s="397">
        <v>4.4190199999999997</v>
      </c>
      <c r="K92" s="398">
        <v>0.64866199999999996</v>
      </c>
      <c r="L92" s="434">
        <v>3.855826</v>
      </c>
      <c r="M92" s="397">
        <v>1.127556</v>
      </c>
      <c r="N92" s="398">
        <v>6.1136999999999997E-2</v>
      </c>
      <c r="O92" s="435">
        <v>0.42893599999999998</v>
      </c>
      <c r="P92" s="397">
        <v>4.3998749999999998</v>
      </c>
      <c r="Q92" s="398">
        <v>0.50744299999999998</v>
      </c>
      <c r="R92" s="434">
        <v>3.8707289999999999</v>
      </c>
      <c r="S92" s="397">
        <v>1.048581</v>
      </c>
      <c r="T92" s="398">
        <v>3.6252E-2</v>
      </c>
      <c r="U92" s="435">
        <v>0.41777399999999998</v>
      </c>
      <c r="V92" s="397">
        <v>4.2013429999999996</v>
      </c>
      <c r="W92" s="398">
        <v>0.35031400000000001</v>
      </c>
      <c r="X92" s="434">
        <v>3.5543300000000002</v>
      </c>
      <c r="Y92" s="397">
        <v>1.000378</v>
      </c>
      <c r="Z92" s="398">
        <v>3.1690000000000003E-2</v>
      </c>
      <c r="AA92" s="435">
        <v>0.225602</v>
      </c>
    </row>
    <row r="93" spans="2:27" s="429" customFormat="1" ht="15.75" customHeight="1">
      <c r="B93" s="851"/>
      <c r="C93" s="410" t="s">
        <v>511</v>
      </c>
      <c r="D93" s="397">
        <v>5.8999999999999998E-5</v>
      </c>
      <c r="E93" s="398">
        <v>0</v>
      </c>
      <c r="F93" s="434">
        <v>5.8999999999999998E-5</v>
      </c>
      <c r="G93" s="397">
        <v>2.22E-4</v>
      </c>
      <c r="H93" s="398">
        <v>0</v>
      </c>
      <c r="I93" s="435">
        <v>1.5E-5</v>
      </c>
      <c r="J93" s="397">
        <v>6.2000000000000003E-5</v>
      </c>
      <c r="K93" s="398">
        <v>0</v>
      </c>
      <c r="L93" s="434">
        <v>6.2000000000000003E-5</v>
      </c>
      <c r="M93" s="397">
        <v>1.8699999999999999E-4</v>
      </c>
      <c r="N93" s="398">
        <v>0</v>
      </c>
      <c r="O93" s="435">
        <v>1.7E-5</v>
      </c>
      <c r="P93" s="397">
        <v>6.4999999999999994E-5</v>
      </c>
      <c r="Q93" s="398">
        <v>0</v>
      </c>
      <c r="R93" s="434">
        <v>6.4999999999999994E-5</v>
      </c>
      <c r="S93" s="397">
        <v>1.95E-4</v>
      </c>
      <c r="T93" s="398">
        <v>0</v>
      </c>
      <c r="U93" s="435">
        <v>1.8E-5</v>
      </c>
      <c r="V93" s="397">
        <v>6.7000000000000002E-5</v>
      </c>
      <c r="W93" s="398">
        <v>0</v>
      </c>
      <c r="X93" s="434">
        <v>6.7000000000000002E-5</v>
      </c>
      <c r="Y93" s="397">
        <v>2.03E-4</v>
      </c>
      <c r="Z93" s="398">
        <v>0</v>
      </c>
      <c r="AA93" s="435">
        <v>1.9000000000000001E-5</v>
      </c>
    </row>
    <row r="94" spans="2:27" s="429" customFormat="1" ht="15.75" customHeight="1">
      <c r="B94" s="851"/>
      <c r="C94" s="411" t="s">
        <v>512</v>
      </c>
      <c r="D94" s="397">
        <v>4.2133399999999996</v>
      </c>
      <c r="E94" s="398">
        <v>0.775501</v>
      </c>
      <c r="F94" s="434">
        <v>3.8575390000000001</v>
      </c>
      <c r="G94" s="397">
        <v>1.1390579999999999</v>
      </c>
      <c r="H94" s="398">
        <v>6.0528999999999999E-2</v>
      </c>
      <c r="I94" s="435">
        <v>0.61298200000000003</v>
      </c>
      <c r="J94" s="397">
        <v>4.4189579999999999</v>
      </c>
      <c r="K94" s="398">
        <v>0.64866199999999996</v>
      </c>
      <c r="L94" s="434">
        <v>3.8557640000000002</v>
      </c>
      <c r="M94" s="397">
        <v>1.1273690000000001</v>
      </c>
      <c r="N94" s="398">
        <v>6.1136999999999997E-2</v>
      </c>
      <c r="O94" s="435">
        <v>0.42891899999999999</v>
      </c>
      <c r="P94" s="397">
        <v>4.3998100000000004</v>
      </c>
      <c r="Q94" s="398">
        <v>0.50744299999999998</v>
      </c>
      <c r="R94" s="434">
        <v>3.8706640000000001</v>
      </c>
      <c r="S94" s="397">
        <v>1.048386</v>
      </c>
      <c r="T94" s="398">
        <v>3.6252E-2</v>
      </c>
      <c r="U94" s="435">
        <v>0.41775600000000002</v>
      </c>
      <c r="V94" s="397">
        <v>4.201276</v>
      </c>
      <c r="W94" s="398">
        <v>0.35031400000000001</v>
      </c>
      <c r="X94" s="434">
        <v>3.5542630000000002</v>
      </c>
      <c r="Y94" s="397">
        <v>1.000175</v>
      </c>
      <c r="Z94" s="398">
        <v>3.1690000000000003E-2</v>
      </c>
      <c r="AA94" s="435">
        <v>0.22558300000000001</v>
      </c>
    </row>
    <row r="95" spans="2:27" s="429" customFormat="1" ht="15.75" customHeight="1">
      <c r="B95" s="851"/>
      <c r="C95" s="404" t="s">
        <v>488</v>
      </c>
      <c r="D95" s="397">
        <v>29.577345999999999</v>
      </c>
      <c r="E95" s="398">
        <v>0</v>
      </c>
      <c r="F95" s="434">
        <v>29.577345999999999</v>
      </c>
      <c r="G95" s="397">
        <v>69.606808000000001</v>
      </c>
      <c r="H95" s="398">
        <v>0</v>
      </c>
      <c r="I95" s="435">
        <v>3.382E-3</v>
      </c>
      <c r="J95" s="397">
        <v>35.261451000000001</v>
      </c>
      <c r="K95" s="398">
        <v>0</v>
      </c>
      <c r="L95" s="434">
        <v>35.261451000000001</v>
      </c>
      <c r="M95" s="397">
        <v>84.647047000000001</v>
      </c>
      <c r="N95" s="398">
        <v>0</v>
      </c>
      <c r="O95" s="435">
        <v>4.1609999999999998E-3</v>
      </c>
      <c r="P95" s="397">
        <v>58.920664000000002</v>
      </c>
      <c r="Q95" s="398">
        <v>0</v>
      </c>
      <c r="R95" s="434">
        <v>58.920664000000002</v>
      </c>
      <c r="S95" s="397">
        <v>150.461725</v>
      </c>
      <c r="T95" s="398">
        <v>0</v>
      </c>
      <c r="U95" s="435">
        <v>0.108056</v>
      </c>
      <c r="V95" s="397">
        <v>86.599592000000001</v>
      </c>
      <c r="W95" s="398">
        <v>0</v>
      </c>
      <c r="X95" s="434">
        <v>86.599592000000001</v>
      </c>
      <c r="Y95" s="397">
        <v>273.31804499999998</v>
      </c>
      <c r="Z95" s="398">
        <v>0</v>
      </c>
      <c r="AA95" s="435">
        <v>2.3857E-2</v>
      </c>
    </row>
    <row r="96" spans="2:27" ht="13.65" hidden="1" customHeight="1">
      <c r="B96" s="851"/>
      <c r="C96" s="413"/>
      <c r="D96" s="406"/>
      <c r="E96" s="414"/>
      <c r="F96" s="436"/>
      <c r="G96" s="406"/>
      <c r="H96" s="414"/>
      <c r="I96" s="437"/>
      <c r="J96" s="406"/>
      <c r="K96" s="414"/>
      <c r="L96" s="436"/>
      <c r="M96" s="406"/>
      <c r="N96" s="414"/>
      <c r="O96" s="437"/>
      <c r="P96" s="406"/>
      <c r="Q96" s="414"/>
      <c r="R96" s="436"/>
      <c r="S96" s="406"/>
      <c r="T96" s="414"/>
      <c r="U96" s="437"/>
      <c r="V96" s="406"/>
      <c r="W96" s="414"/>
      <c r="X96" s="436"/>
      <c r="Y96" s="406"/>
      <c r="Z96" s="414"/>
      <c r="AA96" s="437"/>
    </row>
    <row r="97" spans="2:27" s="429" customFormat="1" ht="15.75" customHeight="1">
      <c r="B97" s="851"/>
      <c r="C97" s="416" t="s">
        <v>513</v>
      </c>
      <c r="D97" s="438"/>
      <c r="E97" s="439"/>
      <c r="F97" s="440"/>
      <c r="G97" s="438"/>
      <c r="H97" s="439"/>
      <c r="I97" s="441"/>
      <c r="J97" s="438"/>
      <c r="K97" s="439"/>
      <c r="L97" s="440"/>
      <c r="M97" s="438"/>
      <c r="N97" s="439"/>
      <c r="O97" s="441"/>
      <c r="P97" s="438"/>
      <c r="Q97" s="439"/>
      <c r="R97" s="440"/>
      <c r="S97" s="438"/>
      <c r="T97" s="439"/>
      <c r="U97" s="441"/>
      <c r="V97" s="438"/>
      <c r="W97" s="439"/>
      <c r="X97" s="440"/>
      <c r="Y97" s="438"/>
      <c r="Z97" s="439"/>
      <c r="AA97" s="441"/>
    </row>
    <row r="98" spans="2:27" s="429" customFormat="1" ht="19.5" customHeight="1" thickBot="1">
      <c r="B98" s="852"/>
      <c r="C98" s="422" t="s">
        <v>518</v>
      </c>
      <c r="D98" s="442"/>
      <c r="E98" s="443"/>
      <c r="F98" s="444"/>
      <c r="G98" s="442"/>
      <c r="H98" s="443"/>
      <c r="I98" s="445"/>
      <c r="J98" s="442"/>
      <c r="K98" s="443"/>
      <c r="L98" s="444"/>
      <c r="M98" s="442"/>
      <c r="N98" s="443"/>
      <c r="O98" s="445"/>
      <c r="P98" s="442"/>
      <c r="Q98" s="443"/>
      <c r="R98" s="444"/>
      <c r="S98" s="442"/>
      <c r="T98" s="443"/>
      <c r="U98" s="445"/>
      <c r="V98" s="442"/>
      <c r="W98" s="443"/>
      <c r="X98" s="444"/>
      <c r="Y98" s="442"/>
      <c r="Z98" s="443"/>
      <c r="AA98" s="445"/>
    </row>
    <row r="99" spans="2:27" s="429" customFormat="1" ht="17.25" customHeight="1">
      <c r="B99" s="375"/>
      <c r="C99" s="345"/>
      <c r="D99" s="375" t="s">
        <v>491</v>
      </c>
      <c r="E99" s="345"/>
      <c r="F99" s="345"/>
      <c r="G99" s="345"/>
      <c r="H99" s="345"/>
      <c r="I99" s="345"/>
      <c r="J99" s="345"/>
      <c r="K99" s="345"/>
      <c r="L99" s="345"/>
      <c r="M99" s="345"/>
      <c r="N99" s="345"/>
      <c r="O99" s="345"/>
      <c r="P99" s="345"/>
      <c r="Q99" s="345"/>
      <c r="R99" s="345"/>
      <c r="S99" s="345"/>
      <c r="T99" s="345"/>
      <c r="U99" s="345"/>
    </row>
    <row r="100" spans="2:27" s="429" customFormat="1" ht="22.2">
      <c r="B100" s="446"/>
      <c r="D100" s="447"/>
      <c r="E100" s="447"/>
      <c r="F100" s="447"/>
      <c r="G100" s="447"/>
      <c r="H100" s="447"/>
      <c r="I100" s="447"/>
      <c r="J100" s="447"/>
      <c r="K100" s="447"/>
      <c r="L100" s="447"/>
      <c r="M100" s="447"/>
      <c r="N100" s="447"/>
      <c r="O100" s="447"/>
      <c r="P100" s="345"/>
      <c r="Q100" s="345"/>
      <c r="R100" s="345"/>
      <c r="S100" s="345"/>
      <c r="T100" s="345"/>
      <c r="U100" s="345"/>
    </row>
    <row r="101" spans="2:27" s="429" customFormat="1" ht="23.25" customHeight="1" thickBot="1">
      <c r="B101" s="446"/>
      <c r="D101" s="447"/>
      <c r="E101" s="447"/>
      <c r="F101" s="447"/>
      <c r="G101" s="447"/>
      <c r="H101" s="447"/>
      <c r="I101" s="447"/>
      <c r="J101" s="447"/>
      <c r="K101" s="447"/>
      <c r="L101" s="447"/>
      <c r="M101" s="447"/>
      <c r="N101" s="447"/>
      <c r="O101" s="447"/>
      <c r="P101" s="345"/>
      <c r="Q101" s="345"/>
      <c r="R101" s="345"/>
      <c r="S101" s="345"/>
      <c r="T101" s="345"/>
      <c r="U101" s="345"/>
    </row>
    <row r="102" spans="2:27" s="429" customFormat="1" ht="32.25" customHeight="1" thickBot="1">
      <c r="B102" s="343"/>
      <c r="C102" s="347"/>
      <c r="D102" s="853" t="s">
        <v>500</v>
      </c>
      <c r="E102" s="854"/>
      <c r="F102" s="854"/>
      <c r="G102" s="854"/>
      <c r="H102" s="854"/>
      <c r="I102" s="854"/>
      <c r="J102" s="854"/>
      <c r="K102" s="854"/>
      <c r="L102" s="854"/>
      <c r="M102" s="854"/>
      <c r="N102" s="854"/>
      <c r="O102" s="854"/>
      <c r="P102" s="854" t="str">
        <f>D102</f>
        <v>IRB Approach</v>
      </c>
      <c r="Q102" s="854"/>
      <c r="R102" s="854"/>
      <c r="S102" s="854"/>
      <c r="T102" s="854"/>
      <c r="U102" s="854"/>
      <c r="V102" s="854"/>
      <c r="W102" s="854"/>
      <c r="X102" s="854"/>
      <c r="Y102" s="854"/>
      <c r="Z102" s="854"/>
      <c r="AA102" s="855"/>
    </row>
    <row r="103" spans="2:27" s="429" customFormat="1" ht="32.25" customHeight="1" thickBot="1">
      <c r="B103" s="343"/>
      <c r="C103" s="347"/>
      <c r="D103" s="853" t="s">
        <v>12</v>
      </c>
      <c r="E103" s="854"/>
      <c r="F103" s="854"/>
      <c r="G103" s="854"/>
      <c r="H103" s="854"/>
      <c r="I103" s="855"/>
      <c r="J103" s="853" t="s">
        <v>13</v>
      </c>
      <c r="K103" s="854"/>
      <c r="L103" s="854"/>
      <c r="M103" s="854"/>
      <c r="N103" s="854"/>
      <c r="O103" s="855"/>
      <c r="P103" s="853" t="s">
        <v>14</v>
      </c>
      <c r="Q103" s="854"/>
      <c r="R103" s="854"/>
      <c r="S103" s="854"/>
      <c r="T103" s="854"/>
      <c r="U103" s="855"/>
      <c r="V103" s="853" t="s">
        <v>15</v>
      </c>
      <c r="W103" s="854"/>
      <c r="X103" s="854"/>
      <c r="Y103" s="854"/>
      <c r="Z103" s="854"/>
      <c r="AA103" s="855"/>
    </row>
    <row r="104" spans="2:27" s="429" customFormat="1" ht="51" customHeight="1">
      <c r="B104" s="350"/>
      <c r="C104" s="347"/>
      <c r="D104" s="842" t="s">
        <v>468</v>
      </c>
      <c r="E104" s="864"/>
      <c r="F104" s="865" t="s">
        <v>469</v>
      </c>
      <c r="G104" s="867" t="s">
        <v>470</v>
      </c>
      <c r="H104" s="868"/>
      <c r="I104" s="869" t="s">
        <v>471</v>
      </c>
      <c r="J104" s="842" t="s">
        <v>468</v>
      </c>
      <c r="K104" s="864"/>
      <c r="L104" s="865" t="s">
        <v>469</v>
      </c>
      <c r="M104" s="867" t="s">
        <v>470</v>
      </c>
      <c r="N104" s="868"/>
      <c r="O104" s="869" t="s">
        <v>471</v>
      </c>
      <c r="P104" s="842" t="s">
        <v>468</v>
      </c>
      <c r="Q104" s="864"/>
      <c r="R104" s="865" t="s">
        <v>469</v>
      </c>
      <c r="S104" s="867" t="s">
        <v>470</v>
      </c>
      <c r="T104" s="868"/>
      <c r="U104" s="869" t="s">
        <v>471</v>
      </c>
      <c r="V104" s="842" t="s">
        <v>468</v>
      </c>
      <c r="W104" s="864"/>
      <c r="X104" s="865" t="s">
        <v>469</v>
      </c>
      <c r="Y104" s="867" t="s">
        <v>470</v>
      </c>
      <c r="Z104" s="868"/>
      <c r="AA104" s="869" t="s">
        <v>471</v>
      </c>
    </row>
    <row r="105" spans="2:27" s="429" customFormat="1" ht="33" customHeight="1" thickBot="1">
      <c r="B105" s="430">
        <v>4</v>
      </c>
      <c r="C105" s="351" t="s">
        <v>11</v>
      </c>
      <c r="D105" s="394"/>
      <c r="E105" s="395" t="s">
        <v>501</v>
      </c>
      <c r="F105" s="866"/>
      <c r="G105" s="394"/>
      <c r="H105" s="395" t="s">
        <v>501</v>
      </c>
      <c r="I105" s="870"/>
      <c r="J105" s="394"/>
      <c r="K105" s="395" t="s">
        <v>501</v>
      </c>
      <c r="L105" s="866"/>
      <c r="M105" s="394"/>
      <c r="N105" s="395" t="s">
        <v>501</v>
      </c>
      <c r="O105" s="870"/>
      <c r="P105" s="394"/>
      <c r="Q105" s="395" t="s">
        <v>501</v>
      </c>
      <c r="R105" s="866"/>
      <c r="S105" s="394"/>
      <c r="T105" s="395" t="s">
        <v>501</v>
      </c>
      <c r="U105" s="870"/>
      <c r="V105" s="394"/>
      <c r="W105" s="395" t="s">
        <v>501</v>
      </c>
      <c r="X105" s="866"/>
      <c r="Y105" s="394"/>
      <c r="Z105" s="395" t="s">
        <v>501</v>
      </c>
      <c r="AA105" s="870"/>
    </row>
    <row r="106" spans="2:27" s="429" customFormat="1" ht="15.75" customHeight="1">
      <c r="B106" s="850" t="s">
        <v>699</v>
      </c>
      <c r="C106" s="396" t="s">
        <v>502</v>
      </c>
      <c r="D106" s="397">
        <v>0</v>
      </c>
      <c r="E106" s="398">
        <v>0</v>
      </c>
      <c r="F106" s="431">
        <v>0</v>
      </c>
      <c r="G106" s="432">
        <v>0</v>
      </c>
      <c r="H106" s="401">
        <v>0</v>
      </c>
      <c r="I106" s="433">
        <v>0</v>
      </c>
      <c r="J106" s="397">
        <v>0</v>
      </c>
      <c r="K106" s="398">
        <v>0</v>
      </c>
      <c r="L106" s="431">
        <v>0</v>
      </c>
      <c r="M106" s="432">
        <v>0</v>
      </c>
      <c r="N106" s="401">
        <v>0</v>
      </c>
      <c r="O106" s="433">
        <v>0</v>
      </c>
      <c r="P106" s="397">
        <v>0</v>
      </c>
      <c r="Q106" s="398">
        <v>0</v>
      </c>
      <c r="R106" s="431">
        <v>0</v>
      </c>
      <c r="S106" s="432">
        <v>0</v>
      </c>
      <c r="T106" s="401">
        <v>0</v>
      </c>
      <c r="U106" s="433">
        <v>0</v>
      </c>
      <c r="V106" s="397">
        <v>0</v>
      </c>
      <c r="W106" s="398">
        <v>0</v>
      </c>
      <c r="X106" s="431">
        <v>0</v>
      </c>
      <c r="Y106" s="432">
        <v>0</v>
      </c>
      <c r="Z106" s="401">
        <v>0</v>
      </c>
      <c r="AA106" s="433">
        <v>0</v>
      </c>
    </row>
    <row r="107" spans="2:27" s="429" customFormat="1" ht="15.75" customHeight="1">
      <c r="B107" s="851"/>
      <c r="C107" s="403" t="s">
        <v>478</v>
      </c>
      <c r="D107" s="397">
        <v>8</v>
      </c>
      <c r="E107" s="398">
        <v>0</v>
      </c>
      <c r="F107" s="434">
        <v>0.35122300000000001</v>
      </c>
      <c r="G107" s="397">
        <v>7.3015999999999998E-2</v>
      </c>
      <c r="H107" s="398">
        <v>0</v>
      </c>
      <c r="I107" s="435">
        <v>4.6E-5</v>
      </c>
      <c r="J107" s="397">
        <v>8</v>
      </c>
      <c r="K107" s="398">
        <v>0</v>
      </c>
      <c r="L107" s="434">
        <v>0.35122300000000001</v>
      </c>
      <c r="M107" s="397">
        <v>7.3330000000000006E-2</v>
      </c>
      <c r="N107" s="398">
        <v>0</v>
      </c>
      <c r="O107" s="435">
        <v>2.9E-5</v>
      </c>
      <c r="P107" s="397">
        <v>8</v>
      </c>
      <c r="Q107" s="398">
        <v>0</v>
      </c>
      <c r="R107" s="434">
        <v>0.35386800000000002</v>
      </c>
      <c r="S107" s="397">
        <v>5.5868000000000001E-2</v>
      </c>
      <c r="T107" s="398">
        <v>0</v>
      </c>
      <c r="U107" s="435">
        <v>2.8E-5</v>
      </c>
      <c r="V107" s="397">
        <v>8</v>
      </c>
      <c r="W107" s="398">
        <v>0</v>
      </c>
      <c r="X107" s="434">
        <v>0.35122300000000001</v>
      </c>
      <c r="Y107" s="397">
        <v>6.5668000000000004E-2</v>
      </c>
      <c r="Z107" s="398">
        <v>0</v>
      </c>
      <c r="AA107" s="435">
        <v>2.5000000000000001E-5</v>
      </c>
    </row>
    <row r="108" spans="2:27" s="429" customFormat="1" ht="15.75" customHeight="1">
      <c r="B108" s="851"/>
      <c r="C108" s="404" t="s">
        <v>503</v>
      </c>
      <c r="D108" s="397">
        <v>5668.7651369999994</v>
      </c>
      <c r="E108" s="398">
        <v>109.42890199999999</v>
      </c>
      <c r="F108" s="434">
        <v>4673.1662070000011</v>
      </c>
      <c r="G108" s="397">
        <v>3230.701384</v>
      </c>
      <c r="H108" s="398">
        <v>125.676676</v>
      </c>
      <c r="I108" s="435">
        <v>98.133278000000004</v>
      </c>
      <c r="J108" s="397">
        <v>5658.4919920000002</v>
      </c>
      <c r="K108" s="398">
        <v>84.002566000000002</v>
      </c>
      <c r="L108" s="434">
        <v>4680.3349809999991</v>
      </c>
      <c r="M108" s="397">
        <v>3206.1097810000001</v>
      </c>
      <c r="N108" s="398">
        <v>128.511143</v>
      </c>
      <c r="O108" s="435">
        <v>92.731471999999997</v>
      </c>
      <c r="P108" s="397">
        <v>5729.2770119999996</v>
      </c>
      <c r="Q108" s="398">
        <v>77.711870000000005</v>
      </c>
      <c r="R108" s="434">
        <v>4637.5799990000014</v>
      </c>
      <c r="S108" s="397">
        <v>3162.7434499999999</v>
      </c>
      <c r="T108" s="398">
        <v>100.28142</v>
      </c>
      <c r="U108" s="435">
        <v>89.683425</v>
      </c>
      <c r="V108" s="397">
        <v>5907.8388710000008</v>
      </c>
      <c r="W108" s="398">
        <v>78.238551000000001</v>
      </c>
      <c r="X108" s="434">
        <v>4766.7810179999997</v>
      </c>
      <c r="Y108" s="397">
        <v>3239.2873960000002</v>
      </c>
      <c r="Z108" s="398">
        <v>125.03894699999999</v>
      </c>
      <c r="AA108" s="435">
        <v>86.979840999999993</v>
      </c>
    </row>
    <row r="109" spans="2:27" s="429" customFormat="1" ht="15.75" customHeight="1">
      <c r="B109" s="851"/>
      <c r="C109" s="405" t="s">
        <v>504</v>
      </c>
      <c r="D109" s="397">
        <v>1108.9873170000001</v>
      </c>
      <c r="E109" s="398">
        <v>3.9199609999999998</v>
      </c>
      <c r="F109" s="434">
        <v>1040.17965</v>
      </c>
      <c r="G109" s="397">
        <v>1045.8796440000001</v>
      </c>
      <c r="H109" s="398">
        <v>0</v>
      </c>
      <c r="I109" s="435">
        <v>37.424335999999997</v>
      </c>
      <c r="J109" s="397">
        <v>1069.0483389999999</v>
      </c>
      <c r="K109" s="398">
        <v>4.9827560000000002</v>
      </c>
      <c r="L109" s="434">
        <v>1009.106269</v>
      </c>
      <c r="M109" s="397">
        <v>1011.422253</v>
      </c>
      <c r="N109" s="398">
        <v>0</v>
      </c>
      <c r="O109" s="435">
        <v>37.061515999999997</v>
      </c>
      <c r="P109" s="397">
        <v>1078.0019460000001</v>
      </c>
      <c r="Q109" s="398">
        <v>5.2255830000000003</v>
      </c>
      <c r="R109" s="434">
        <v>1013.971965</v>
      </c>
      <c r="S109" s="397">
        <v>1008.629955</v>
      </c>
      <c r="T109" s="398">
        <v>0</v>
      </c>
      <c r="U109" s="435">
        <v>36.150593000000001</v>
      </c>
      <c r="V109" s="397">
        <v>1087.511906</v>
      </c>
      <c r="W109" s="398">
        <v>5.2749110000000003</v>
      </c>
      <c r="X109" s="434">
        <v>1028.7797390000001</v>
      </c>
      <c r="Y109" s="397">
        <v>996.81256699999994</v>
      </c>
      <c r="Z109" s="398">
        <v>0</v>
      </c>
      <c r="AA109" s="435">
        <v>33.353786999999997</v>
      </c>
    </row>
    <row r="110" spans="2:27" s="429" customFormat="1" ht="15.75" customHeight="1">
      <c r="B110" s="851"/>
      <c r="C110" s="405" t="s">
        <v>505</v>
      </c>
      <c r="D110" s="397">
        <v>2359.8830969999999</v>
      </c>
      <c r="E110" s="398">
        <v>83.492110999999994</v>
      </c>
      <c r="F110" s="434">
        <v>2053.9942780000001</v>
      </c>
      <c r="G110" s="397">
        <v>1333.8977649999999</v>
      </c>
      <c r="H110" s="398">
        <v>125.676676</v>
      </c>
      <c r="I110" s="435">
        <v>58.804923000000002</v>
      </c>
      <c r="J110" s="397">
        <v>2378.879551</v>
      </c>
      <c r="K110" s="398">
        <v>79.019810000000007</v>
      </c>
      <c r="L110" s="434">
        <v>2023.7281780000001</v>
      </c>
      <c r="M110" s="397">
        <v>1325.199899</v>
      </c>
      <c r="N110" s="398">
        <v>128.511143</v>
      </c>
      <c r="O110" s="435">
        <v>54.145096000000002</v>
      </c>
      <c r="P110" s="397">
        <v>2458.5856010000002</v>
      </c>
      <c r="Q110" s="398">
        <v>72.486287000000004</v>
      </c>
      <c r="R110" s="434">
        <v>2089.0466729999998</v>
      </c>
      <c r="S110" s="397">
        <v>1324.1845290000001</v>
      </c>
      <c r="T110" s="398">
        <v>100.28142</v>
      </c>
      <c r="U110" s="435">
        <v>52.167993000000003</v>
      </c>
      <c r="V110" s="397">
        <v>2506.2826070000001</v>
      </c>
      <c r="W110" s="398">
        <v>72.963627000000002</v>
      </c>
      <c r="X110" s="434">
        <v>2130.7480970000001</v>
      </c>
      <c r="Y110" s="397">
        <v>1384.688443</v>
      </c>
      <c r="Z110" s="398">
        <v>125.03894699999999</v>
      </c>
      <c r="AA110" s="435">
        <v>52.144061999999998</v>
      </c>
    </row>
    <row r="111" spans="2:27" s="429" customFormat="1" ht="15.75" customHeight="1">
      <c r="B111" s="851"/>
      <c r="C111" s="404" t="s">
        <v>481</v>
      </c>
      <c r="D111" s="397">
        <v>9325.1793379999981</v>
      </c>
      <c r="E111" s="398">
        <v>101.28369600000001</v>
      </c>
      <c r="F111" s="434">
        <v>9304.944195</v>
      </c>
      <c r="G111" s="397">
        <v>999.69923500000004</v>
      </c>
      <c r="H111" s="398">
        <v>82.985315</v>
      </c>
      <c r="I111" s="435">
        <v>63.536240999999997</v>
      </c>
      <c r="J111" s="397">
        <v>9470.0650259999984</v>
      </c>
      <c r="K111" s="398">
        <v>91.182098999999994</v>
      </c>
      <c r="L111" s="434">
        <v>9446.3174629999994</v>
      </c>
      <c r="M111" s="397">
        <v>1014.550406</v>
      </c>
      <c r="N111" s="398">
        <v>54.950933999999997</v>
      </c>
      <c r="O111" s="435">
        <v>67.702190999999999</v>
      </c>
      <c r="P111" s="397">
        <v>9531.6538760000003</v>
      </c>
      <c r="Q111" s="398">
        <v>88.645871</v>
      </c>
      <c r="R111" s="434">
        <v>9510.8507730000001</v>
      </c>
      <c r="S111" s="397">
        <v>1006.108836</v>
      </c>
      <c r="T111" s="398">
        <v>22.205448000000001</v>
      </c>
      <c r="U111" s="435">
        <v>64.994224000000003</v>
      </c>
      <c r="V111" s="397">
        <v>9666.3402600000009</v>
      </c>
      <c r="W111" s="398">
        <v>88.605427000000006</v>
      </c>
      <c r="X111" s="434">
        <v>9644.6265800000001</v>
      </c>
      <c r="Y111" s="397">
        <v>1061.1391120000001</v>
      </c>
      <c r="Z111" s="398">
        <v>23.43948</v>
      </c>
      <c r="AA111" s="435">
        <v>66.185806999999997</v>
      </c>
    </row>
    <row r="112" spans="2:27" s="429" customFormat="1" ht="15.75" customHeight="1">
      <c r="B112" s="851"/>
      <c r="C112" s="409" t="s">
        <v>506</v>
      </c>
      <c r="D112" s="397">
        <v>8957.2290520000006</v>
      </c>
      <c r="E112" s="398">
        <v>87.140591999999998</v>
      </c>
      <c r="F112" s="434">
        <v>8957.2110090000006</v>
      </c>
      <c r="G112" s="397">
        <v>807.75259000000005</v>
      </c>
      <c r="H112" s="398">
        <v>54.881234999999997</v>
      </c>
      <c r="I112" s="435">
        <v>48.535716000000001</v>
      </c>
      <c r="J112" s="397">
        <v>9088.6530820000007</v>
      </c>
      <c r="K112" s="398">
        <v>79.132163000000006</v>
      </c>
      <c r="L112" s="434">
        <v>9088.6095270000005</v>
      </c>
      <c r="M112" s="397">
        <v>813.067001</v>
      </c>
      <c r="N112" s="398">
        <v>48.814017</v>
      </c>
      <c r="O112" s="435">
        <v>48.887462999999997</v>
      </c>
      <c r="P112" s="397">
        <v>9157.5861920000007</v>
      </c>
      <c r="Q112" s="398">
        <v>75.997805</v>
      </c>
      <c r="R112" s="434">
        <v>9157.5723839999991</v>
      </c>
      <c r="S112" s="397">
        <v>807.94392200000004</v>
      </c>
      <c r="T112" s="398">
        <v>14.574038</v>
      </c>
      <c r="U112" s="435">
        <v>47.214128000000002</v>
      </c>
      <c r="V112" s="397">
        <v>9275.5668719999994</v>
      </c>
      <c r="W112" s="398">
        <v>73.789651000000006</v>
      </c>
      <c r="X112" s="434">
        <v>9275.5599559999991</v>
      </c>
      <c r="Y112" s="397">
        <v>852.15639099999999</v>
      </c>
      <c r="Z112" s="398">
        <v>14.132681</v>
      </c>
      <c r="AA112" s="435">
        <v>46.662058000000002</v>
      </c>
    </row>
    <row r="113" spans="2:27" s="429" customFormat="1" ht="15.75" customHeight="1">
      <c r="B113" s="851"/>
      <c r="C113" s="410" t="s">
        <v>507</v>
      </c>
      <c r="D113" s="397">
        <v>26.879853000000001</v>
      </c>
      <c r="E113" s="398">
        <v>1.120914</v>
      </c>
      <c r="F113" s="434">
        <v>26.861812</v>
      </c>
      <c r="G113" s="397">
        <v>17.750321</v>
      </c>
      <c r="H113" s="398">
        <v>1.1189359999999999</v>
      </c>
      <c r="I113" s="435">
        <v>1.2426029999999999</v>
      </c>
      <c r="J113" s="397">
        <v>25.705452999999999</v>
      </c>
      <c r="K113" s="398">
        <v>1.079126</v>
      </c>
      <c r="L113" s="434">
        <v>25.661897</v>
      </c>
      <c r="M113" s="397">
        <v>17.780463999999998</v>
      </c>
      <c r="N113" s="398">
        <v>3.0869000000000001E-2</v>
      </c>
      <c r="O113" s="435">
        <v>1.6137220000000001</v>
      </c>
      <c r="P113" s="397">
        <v>25.101365999999999</v>
      </c>
      <c r="Q113" s="398">
        <v>0.98619599999999996</v>
      </c>
      <c r="R113" s="434">
        <v>25.087558000000001</v>
      </c>
      <c r="S113" s="397">
        <v>18.386253</v>
      </c>
      <c r="T113" s="398">
        <v>4.0882000000000002E-2</v>
      </c>
      <c r="U113" s="435">
        <v>1.5763529999999999</v>
      </c>
      <c r="V113" s="397">
        <v>23.506602999999998</v>
      </c>
      <c r="W113" s="398">
        <v>1.0758289999999999</v>
      </c>
      <c r="X113" s="434">
        <v>23.499686000000001</v>
      </c>
      <c r="Y113" s="397">
        <v>16.779677</v>
      </c>
      <c r="Z113" s="398">
        <v>3.7907999999999997E-2</v>
      </c>
      <c r="AA113" s="435">
        <v>1.5166839999999999</v>
      </c>
    </row>
    <row r="114" spans="2:27" s="429" customFormat="1" ht="15.75" customHeight="1">
      <c r="B114" s="851"/>
      <c r="C114" s="410" t="s">
        <v>508</v>
      </c>
      <c r="D114" s="397">
        <v>8930.3491979999999</v>
      </c>
      <c r="E114" s="398">
        <v>86.019677999999999</v>
      </c>
      <c r="F114" s="434">
        <v>8930.3491969999995</v>
      </c>
      <c r="G114" s="397">
        <v>790.00226899999996</v>
      </c>
      <c r="H114" s="398">
        <v>53.762298999999999</v>
      </c>
      <c r="I114" s="435">
        <v>47.293112999999998</v>
      </c>
      <c r="J114" s="397">
        <v>9062.9476290000002</v>
      </c>
      <c r="K114" s="398">
        <v>78.053037000000003</v>
      </c>
      <c r="L114" s="434">
        <v>9062.9476300000006</v>
      </c>
      <c r="M114" s="397">
        <v>795.28653799999995</v>
      </c>
      <c r="N114" s="398">
        <v>48.783147999999997</v>
      </c>
      <c r="O114" s="435">
        <v>47.273741000000001</v>
      </c>
      <c r="P114" s="397">
        <v>9132.4848259999999</v>
      </c>
      <c r="Q114" s="398">
        <v>75.011609000000007</v>
      </c>
      <c r="R114" s="434">
        <v>9132.4848259999999</v>
      </c>
      <c r="S114" s="397">
        <v>789.55766900000003</v>
      </c>
      <c r="T114" s="398">
        <v>14.533156</v>
      </c>
      <c r="U114" s="435">
        <v>45.637774999999998</v>
      </c>
      <c r="V114" s="397">
        <v>9252.0602710000003</v>
      </c>
      <c r="W114" s="398">
        <v>72.713821999999993</v>
      </c>
      <c r="X114" s="434">
        <v>9252.0602700000018</v>
      </c>
      <c r="Y114" s="397">
        <v>835.376713</v>
      </c>
      <c r="Z114" s="398">
        <v>14.094773</v>
      </c>
      <c r="AA114" s="435">
        <v>45.145373999999997</v>
      </c>
    </row>
    <row r="115" spans="2:27" s="429" customFormat="1" ht="15.75" customHeight="1">
      <c r="B115" s="851"/>
      <c r="C115" s="409" t="s">
        <v>509</v>
      </c>
      <c r="D115" s="397">
        <v>0</v>
      </c>
      <c r="E115" s="398">
        <v>0</v>
      </c>
      <c r="F115" s="434">
        <v>0</v>
      </c>
      <c r="G115" s="397">
        <v>0</v>
      </c>
      <c r="H115" s="398">
        <v>0</v>
      </c>
      <c r="I115" s="435">
        <v>0</v>
      </c>
      <c r="J115" s="397">
        <v>0</v>
      </c>
      <c r="K115" s="398">
        <v>0</v>
      </c>
      <c r="L115" s="434">
        <v>0</v>
      </c>
      <c r="M115" s="397">
        <v>0</v>
      </c>
      <c r="N115" s="398">
        <v>0</v>
      </c>
      <c r="O115" s="435">
        <v>0</v>
      </c>
      <c r="P115" s="397">
        <v>0</v>
      </c>
      <c r="Q115" s="398">
        <v>0</v>
      </c>
      <c r="R115" s="434">
        <v>0</v>
      </c>
      <c r="S115" s="397">
        <v>0</v>
      </c>
      <c r="T115" s="398">
        <v>0</v>
      </c>
      <c r="U115" s="435">
        <v>0</v>
      </c>
      <c r="V115" s="397">
        <v>0</v>
      </c>
      <c r="W115" s="398">
        <v>0</v>
      </c>
      <c r="X115" s="434">
        <v>0</v>
      </c>
      <c r="Y115" s="397">
        <v>0</v>
      </c>
      <c r="Z115" s="398">
        <v>0</v>
      </c>
      <c r="AA115" s="435">
        <v>0</v>
      </c>
    </row>
    <row r="116" spans="2:27" s="429" customFormat="1" ht="15.75" customHeight="1">
      <c r="B116" s="851"/>
      <c r="C116" s="409" t="s">
        <v>510</v>
      </c>
      <c r="D116" s="397">
        <v>367.95028600000001</v>
      </c>
      <c r="E116" s="398">
        <v>14.143103999999999</v>
      </c>
      <c r="F116" s="434">
        <v>347.73318599999999</v>
      </c>
      <c r="G116" s="397">
        <v>191.94664499999999</v>
      </c>
      <c r="H116" s="398">
        <v>28.10408</v>
      </c>
      <c r="I116" s="435">
        <v>15.000525</v>
      </c>
      <c r="J116" s="397">
        <v>381.41194400000001</v>
      </c>
      <c r="K116" s="398">
        <v>12.049936000000001</v>
      </c>
      <c r="L116" s="434">
        <v>357.70793600000002</v>
      </c>
      <c r="M116" s="397">
        <v>201.483405</v>
      </c>
      <c r="N116" s="398">
        <v>6.1369170000000004</v>
      </c>
      <c r="O116" s="435">
        <v>18.814727999999999</v>
      </c>
      <c r="P116" s="397">
        <v>374.06768399999999</v>
      </c>
      <c r="Q116" s="398">
        <v>12.648066</v>
      </c>
      <c r="R116" s="434">
        <v>353.278389</v>
      </c>
      <c r="S116" s="397">
        <v>198.16491400000001</v>
      </c>
      <c r="T116" s="398">
        <v>7.6314099999999998</v>
      </c>
      <c r="U116" s="435">
        <v>17.780096</v>
      </c>
      <c r="V116" s="397">
        <v>390.77338800000001</v>
      </c>
      <c r="W116" s="398">
        <v>14.815776</v>
      </c>
      <c r="X116" s="434">
        <v>369.06662399999999</v>
      </c>
      <c r="Y116" s="397">
        <v>208.982721</v>
      </c>
      <c r="Z116" s="398">
        <v>9.3067989999999998</v>
      </c>
      <c r="AA116" s="435">
        <v>19.523748999999999</v>
      </c>
    </row>
    <row r="117" spans="2:27" s="429" customFormat="1" ht="15.75" customHeight="1">
      <c r="B117" s="851"/>
      <c r="C117" s="410" t="s">
        <v>511</v>
      </c>
      <c r="D117" s="397">
        <v>367.833348</v>
      </c>
      <c r="E117" s="398">
        <v>14.143103999999999</v>
      </c>
      <c r="F117" s="434">
        <v>347.64978000000002</v>
      </c>
      <c r="G117" s="397">
        <v>191.92257000000001</v>
      </c>
      <c r="H117" s="398">
        <v>28.10408</v>
      </c>
      <c r="I117" s="435">
        <v>15.000408</v>
      </c>
      <c r="J117" s="397">
        <v>381.29057999999998</v>
      </c>
      <c r="K117" s="398">
        <v>12.049936000000001</v>
      </c>
      <c r="L117" s="434">
        <v>357.62093299999998</v>
      </c>
      <c r="M117" s="397">
        <v>201.452685</v>
      </c>
      <c r="N117" s="398">
        <v>6.1369170000000004</v>
      </c>
      <c r="O117" s="435">
        <v>18.814616000000001</v>
      </c>
      <c r="P117" s="397">
        <v>373.95374800000002</v>
      </c>
      <c r="Q117" s="398">
        <v>12.647881</v>
      </c>
      <c r="R117" s="434">
        <v>353.203733</v>
      </c>
      <c r="S117" s="397">
        <v>198.14615800000001</v>
      </c>
      <c r="T117" s="398">
        <v>7.6314029999999997</v>
      </c>
      <c r="U117" s="435">
        <v>17.779903000000001</v>
      </c>
      <c r="V117" s="397">
        <v>390.66476</v>
      </c>
      <c r="W117" s="398">
        <v>14.804816000000001</v>
      </c>
      <c r="X117" s="434">
        <v>368.98862400000002</v>
      </c>
      <c r="Y117" s="397">
        <v>208.97571600000001</v>
      </c>
      <c r="Z117" s="398">
        <v>9.3056959999999993</v>
      </c>
      <c r="AA117" s="435">
        <v>19.520966000000001</v>
      </c>
    </row>
    <row r="118" spans="2:27" s="429" customFormat="1" ht="15.75" customHeight="1">
      <c r="B118" s="851"/>
      <c r="C118" s="411" t="s">
        <v>512</v>
      </c>
      <c r="D118" s="397">
        <v>0.116938</v>
      </c>
      <c r="E118" s="398">
        <v>0</v>
      </c>
      <c r="F118" s="434">
        <v>8.3405999999999994E-2</v>
      </c>
      <c r="G118" s="397">
        <v>2.4074999999999999E-2</v>
      </c>
      <c r="H118" s="398">
        <v>0</v>
      </c>
      <c r="I118" s="435">
        <v>1.17E-4</v>
      </c>
      <c r="J118" s="397">
        <v>0.121364</v>
      </c>
      <c r="K118" s="398">
        <v>0</v>
      </c>
      <c r="L118" s="434">
        <v>8.7003999999999998E-2</v>
      </c>
      <c r="M118" s="397">
        <v>3.0720000000000001E-2</v>
      </c>
      <c r="N118" s="398">
        <v>0</v>
      </c>
      <c r="O118" s="435">
        <v>1.12E-4</v>
      </c>
      <c r="P118" s="397">
        <v>0.11393499999999999</v>
      </c>
      <c r="Q118" s="398">
        <v>1.85E-4</v>
      </c>
      <c r="R118" s="434">
        <v>7.4654999999999999E-2</v>
      </c>
      <c r="S118" s="397">
        <v>1.8755999999999998E-2</v>
      </c>
      <c r="T118" s="398">
        <v>6.9999999999999999E-6</v>
      </c>
      <c r="U118" s="435">
        <v>1.93E-4</v>
      </c>
      <c r="V118" s="397">
        <v>0.108629</v>
      </c>
      <c r="W118" s="398">
        <v>1.0959999999999999E-2</v>
      </c>
      <c r="X118" s="434">
        <v>7.8E-2</v>
      </c>
      <c r="Y118" s="397">
        <v>7.0039999999999998E-3</v>
      </c>
      <c r="Z118" s="398">
        <v>1.103E-3</v>
      </c>
      <c r="AA118" s="435">
        <v>2.7829999999999999E-3</v>
      </c>
    </row>
    <row r="119" spans="2:27" s="429" customFormat="1" ht="15.75" customHeight="1">
      <c r="B119" s="851"/>
      <c r="C119" s="404" t="s">
        <v>488</v>
      </c>
      <c r="D119" s="397">
        <v>0.109999</v>
      </c>
      <c r="E119" s="398">
        <v>0</v>
      </c>
      <c r="F119" s="434">
        <v>0.109999</v>
      </c>
      <c r="G119" s="397">
        <v>0.376996</v>
      </c>
      <c r="H119" s="398">
        <v>0</v>
      </c>
      <c r="I119" s="435">
        <v>0</v>
      </c>
      <c r="J119" s="397">
        <v>0.106999</v>
      </c>
      <c r="K119" s="398">
        <v>0</v>
      </c>
      <c r="L119" s="434">
        <v>0.106999</v>
      </c>
      <c r="M119" s="397">
        <v>0.365896</v>
      </c>
      <c r="N119" s="398">
        <v>0</v>
      </c>
      <c r="O119" s="435">
        <v>0</v>
      </c>
      <c r="P119" s="397">
        <v>7.7998999999999999E-2</v>
      </c>
      <c r="Q119" s="398">
        <v>0</v>
      </c>
      <c r="R119" s="434">
        <v>7.7998999999999999E-2</v>
      </c>
      <c r="S119" s="397">
        <v>0.28859600000000002</v>
      </c>
      <c r="T119" s="398">
        <v>0</v>
      </c>
      <c r="U119" s="435">
        <v>0</v>
      </c>
      <c r="V119" s="397">
        <v>0.16499900000000001</v>
      </c>
      <c r="W119" s="398">
        <v>0</v>
      </c>
      <c r="X119" s="434">
        <v>0.16499900000000001</v>
      </c>
      <c r="Y119" s="397">
        <v>0.61049600000000004</v>
      </c>
      <c r="Z119" s="398">
        <v>0</v>
      </c>
      <c r="AA119" s="435">
        <v>0</v>
      </c>
    </row>
    <row r="120" spans="2:27" ht="15.75" hidden="1" customHeight="1">
      <c r="B120" s="851"/>
      <c r="C120" s="413"/>
      <c r="D120" s="406"/>
      <c r="E120" s="414"/>
      <c r="F120" s="436"/>
      <c r="G120" s="406"/>
      <c r="H120" s="414"/>
      <c r="I120" s="437"/>
      <c r="J120" s="406"/>
      <c r="K120" s="414"/>
      <c r="L120" s="436"/>
      <c r="M120" s="406"/>
      <c r="N120" s="414"/>
      <c r="O120" s="437"/>
      <c r="P120" s="406"/>
      <c r="Q120" s="414"/>
      <c r="R120" s="436"/>
      <c r="S120" s="406"/>
      <c r="T120" s="414"/>
      <c r="U120" s="437"/>
      <c r="V120" s="406"/>
      <c r="W120" s="414"/>
      <c r="X120" s="436"/>
      <c r="Y120" s="406"/>
      <c r="Z120" s="414"/>
      <c r="AA120" s="437"/>
    </row>
    <row r="121" spans="2:27" s="429" customFormat="1" ht="15.75" customHeight="1">
      <c r="B121" s="851"/>
      <c r="C121" s="416" t="s">
        <v>513</v>
      </c>
      <c r="D121" s="438"/>
      <c r="E121" s="439"/>
      <c r="F121" s="440"/>
      <c r="G121" s="438"/>
      <c r="H121" s="439"/>
      <c r="I121" s="441"/>
      <c r="J121" s="438"/>
      <c r="K121" s="439"/>
      <c r="L121" s="440"/>
      <c r="M121" s="438"/>
      <c r="N121" s="439"/>
      <c r="O121" s="441"/>
      <c r="P121" s="438"/>
      <c r="Q121" s="439"/>
      <c r="R121" s="440"/>
      <c r="S121" s="438"/>
      <c r="T121" s="439"/>
      <c r="U121" s="441"/>
      <c r="V121" s="438"/>
      <c r="W121" s="439"/>
      <c r="X121" s="440"/>
      <c r="Y121" s="438"/>
      <c r="Z121" s="439"/>
      <c r="AA121" s="441"/>
    </row>
    <row r="122" spans="2:27" s="429" customFormat="1" ht="19.5" customHeight="1" thickBot="1">
      <c r="B122" s="852"/>
      <c r="C122" s="422" t="s">
        <v>518</v>
      </c>
      <c r="D122" s="442"/>
      <c r="E122" s="443"/>
      <c r="F122" s="444"/>
      <c r="G122" s="442"/>
      <c r="H122" s="443"/>
      <c r="I122" s="445"/>
      <c r="J122" s="442"/>
      <c r="K122" s="443"/>
      <c r="L122" s="444"/>
      <c r="M122" s="442"/>
      <c r="N122" s="443"/>
      <c r="O122" s="445"/>
      <c r="P122" s="442"/>
      <c r="Q122" s="443"/>
      <c r="R122" s="444"/>
      <c r="S122" s="442"/>
      <c r="T122" s="443"/>
      <c r="U122" s="445"/>
      <c r="V122" s="442"/>
      <c r="W122" s="443"/>
      <c r="X122" s="444"/>
      <c r="Y122" s="442"/>
      <c r="Z122" s="443"/>
      <c r="AA122" s="445"/>
    </row>
    <row r="123" spans="2:27" s="429" customFormat="1" ht="17.25" customHeight="1">
      <c r="B123" s="375"/>
      <c r="C123" s="345"/>
      <c r="D123" s="375" t="s">
        <v>491</v>
      </c>
      <c r="E123" s="345"/>
      <c r="F123" s="345"/>
      <c r="G123" s="345"/>
      <c r="H123" s="345"/>
      <c r="I123" s="345"/>
      <c r="J123" s="345"/>
      <c r="K123" s="345"/>
      <c r="L123" s="345"/>
      <c r="M123" s="345"/>
      <c r="N123" s="345"/>
      <c r="O123" s="345"/>
      <c r="P123" s="345"/>
      <c r="Q123" s="345"/>
      <c r="R123" s="345"/>
      <c r="S123" s="345"/>
      <c r="T123" s="345"/>
      <c r="U123" s="345"/>
    </row>
    <row r="124" spans="2:27" s="429" customFormat="1" ht="23.25" customHeight="1">
      <c r="B124" s="446"/>
      <c r="D124" s="447"/>
      <c r="E124" s="447"/>
      <c r="F124" s="447"/>
      <c r="G124" s="447"/>
      <c r="H124" s="447"/>
      <c r="I124" s="447"/>
      <c r="J124" s="447"/>
      <c r="K124" s="447"/>
      <c r="L124" s="447"/>
      <c r="M124" s="447"/>
      <c r="N124" s="447"/>
      <c r="O124" s="447"/>
      <c r="P124" s="345"/>
      <c r="Q124" s="345"/>
      <c r="R124" s="345"/>
      <c r="S124" s="345"/>
      <c r="T124" s="345"/>
      <c r="U124" s="345"/>
    </row>
    <row r="125" spans="2:27" s="429" customFormat="1" ht="23.25" customHeight="1" thickBot="1">
      <c r="B125" s="446"/>
      <c r="D125" s="447"/>
      <c r="E125" s="447"/>
      <c r="F125" s="447"/>
      <c r="G125" s="447"/>
      <c r="H125" s="447"/>
      <c r="I125" s="447"/>
      <c r="J125" s="447"/>
      <c r="K125" s="447"/>
      <c r="L125" s="447"/>
      <c r="M125" s="447"/>
      <c r="N125" s="447"/>
      <c r="O125" s="447"/>
      <c r="P125" s="345"/>
      <c r="Q125" s="345"/>
      <c r="R125" s="345"/>
      <c r="S125" s="345"/>
      <c r="T125" s="345"/>
      <c r="U125" s="345"/>
    </row>
    <row r="126" spans="2:27" s="429" customFormat="1" ht="32.25" customHeight="1" thickBot="1">
      <c r="B126" s="343"/>
      <c r="C126" s="347"/>
      <c r="D126" s="853" t="s">
        <v>500</v>
      </c>
      <c r="E126" s="854"/>
      <c r="F126" s="854"/>
      <c r="G126" s="854"/>
      <c r="H126" s="854"/>
      <c r="I126" s="854"/>
      <c r="J126" s="854"/>
      <c r="K126" s="854"/>
      <c r="L126" s="854"/>
      <c r="M126" s="854"/>
      <c r="N126" s="854"/>
      <c r="O126" s="854"/>
      <c r="P126" s="854" t="str">
        <f>D126</f>
        <v>IRB Approach</v>
      </c>
      <c r="Q126" s="854"/>
      <c r="R126" s="854"/>
      <c r="S126" s="854"/>
      <c r="T126" s="854"/>
      <c r="U126" s="854"/>
      <c r="V126" s="854"/>
      <c r="W126" s="854"/>
      <c r="X126" s="854"/>
      <c r="Y126" s="854"/>
      <c r="Z126" s="854"/>
      <c r="AA126" s="855"/>
    </row>
    <row r="127" spans="2:27" s="429" customFormat="1" ht="32.25" customHeight="1" thickBot="1">
      <c r="B127" s="343"/>
      <c r="C127" s="347"/>
      <c r="D127" s="853" t="s">
        <v>12</v>
      </c>
      <c r="E127" s="854"/>
      <c r="F127" s="854"/>
      <c r="G127" s="854"/>
      <c r="H127" s="854"/>
      <c r="I127" s="855"/>
      <c r="J127" s="853" t="s">
        <v>13</v>
      </c>
      <c r="K127" s="854"/>
      <c r="L127" s="854"/>
      <c r="M127" s="854"/>
      <c r="N127" s="854"/>
      <c r="O127" s="855"/>
      <c r="P127" s="853" t="s">
        <v>14</v>
      </c>
      <c r="Q127" s="854"/>
      <c r="R127" s="854"/>
      <c r="S127" s="854"/>
      <c r="T127" s="854"/>
      <c r="U127" s="855"/>
      <c r="V127" s="853" t="s">
        <v>15</v>
      </c>
      <c r="W127" s="854"/>
      <c r="X127" s="854"/>
      <c r="Y127" s="854"/>
      <c r="Z127" s="854"/>
      <c r="AA127" s="855"/>
    </row>
    <row r="128" spans="2:27" s="429" customFormat="1" ht="51" customHeight="1">
      <c r="B128" s="350"/>
      <c r="C128" s="347"/>
      <c r="D128" s="842" t="s">
        <v>468</v>
      </c>
      <c r="E128" s="864"/>
      <c r="F128" s="865" t="s">
        <v>469</v>
      </c>
      <c r="G128" s="867" t="s">
        <v>470</v>
      </c>
      <c r="H128" s="868"/>
      <c r="I128" s="869" t="s">
        <v>471</v>
      </c>
      <c r="J128" s="842" t="s">
        <v>468</v>
      </c>
      <c r="K128" s="864"/>
      <c r="L128" s="865" t="s">
        <v>469</v>
      </c>
      <c r="M128" s="867" t="s">
        <v>470</v>
      </c>
      <c r="N128" s="868"/>
      <c r="O128" s="869" t="s">
        <v>471</v>
      </c>
      <c r="P128" s="842" t="s">
        <v>468</v>
      </c>
      <c r="Q128" s="864"/>
      <c r="R128" s="865" t="s">
        <v>469</v>
      </c>
      <c r="S128" s="867" t="s">
        <v>470</v>
      </c>
      <c r="T128" s="868"/>
      <c r="U128" s="869" t="s">
        <v>471</v>
      </c>
      <c r="V128" s="842" t="s">
        <v>468</v>
      </c>
      <c r="W128" s="864"/>
      <c r="X128" s="865" t="s">
        <v>469</v>
      </c>
      <c r="Y128" s="867" t="s">
        <v>470</v>
      </c>
      <c r="Z128" s="868"/>
      <c r="AA128" s="869" t="s">
        <v>471</v>
      </c>
    </row>
    <row r="129" spans="2:27" s="429" customFormat="1" ht="33" customHeight="1" thickBot="1">
      <c r="B129" s="430">
        <v>5</v>
      </c>
      <c r="C129" s="351" t="s">
        <v>11</v>
      </c>
      <c r="D129" s="394"/>
      <c r="E129" s="395" t="s">
        <v>501</v>
      </c>
      <c r="F129" s="866"/>
      <c r="G129" s="394"/>
      <c r="H129" s="395" t="s">
        <v>501</v>
      </c>
      <c r="I129" s="870"/>
      <c r="J129" s="394"/>
      <c r="K129" s="395" t="s">
        <v>501</v>
      </c>
      <c r="L129" s="866"/>
      <c r="M129" s="394"/>
      <c r="N129" s="395" t="s">
        <v>501</v>
      </c>
      <c r="O129" s="870"/>
      <c r="P129" s="394"/>
      <c r="Q129" s="395" t="s">
        <v>501</v>
      </c>
      <c r="R129" s="866"/>
      <c r="S129" s="394"/>
      <c r="T129" s="395" t="s">
        <v>501</v>
      </c>
      <c r="U129" s="870"/>
      <c r="V129" s="394"/>
      <c r="W129" s="395" t="s">
        <v>501</v>
      </c>
      <c r="X129" s="866"/>
      <c r="Y129" s="394"/>
      <c r="Z129" s="395" t="s">
        <v>501</v>
      </c>
      <c r="AA129" s="870"/>
    </row>
    <row r="130" spans="2:27" s="429" customFormat="1" ht="15.75" customHeight="1">
      <c r="B130" s="850" t="s">
        <v>697</v>
      </c>
      <c r="C130" s="396" t="s">
        <v>502</v>
      </c>
      <c r="D130" s="397">
        <v>0</v>
      </c>
      <c r="E130" s="398">
        <v>0</v>
      </c>
      <c r="F130" s="431">
        <v>0</v>
      </c>
      <c r="G130" s="432">
        <v>0</v>
      </c>
      <c r="H130" s="401">
        <v>0</v>
      </c>
      <c r="I130" s="433">
        <v>0</v>
      </c>
      <c r="J130" s="397">
        <v>0</v>
      </c>
      <c r="K130" s="398">
        <v>0</v>
      </c>
      <c r="L130" s="431">
        <v>0</v>
      </c>
      <c r="M130" s="432">
        <v>0</v>
      </c>
      <c r="N130" s="401">
        <v>0</v>
      </c>
      <c r="O130" s="433">
        <v>0</v>
      </c>
      <c r="P130" s="397">
        <v>0</v>
      </c>
      <c r="Q130" s="398">
        <v>0</v>
      </c>
      <c r="R130" s="431">
        <v>0</v>
      </c>
      <c r="S130" s="432">
        <v>0</v>
      </c>
      <c r="T130" s="401">
        <v>0</v>
      </c>
      <c r="U130" s="433">
        <v>0</v>
      </c>
      <c r="V130" s="397">
        <v>0</v>
      </c>
      <c r="W130" s="398">
        <v>0</v>
      </c>
      <c r="X130" s="431">
        <v>0</v>
      </c>
      <c r="Y130" s="432">
        <v>0</v>
      </c>
      <c r="Z130" s="401">
        <v>0</v>
      </c>
      <c r="AA130" s="433">
        <v>0</v>
      </c>
    </row>
    <row r="131" spans="2:27" s="429" customFormat="1" ht="15.75" customHeight="1">
      <c r="B131" s="851"/>
      <c r="C131" s="403" t="s">
        <v>478</v>
      </c>
      <c r="D131" s="397">
        <v>1174.898882</v>
      </c>
      <c r="E131" s="398">
        <v>0</v>
      </c>
      <c r="F131" s="434">
        <v>593.36732800000004</v>
      </c>
      <c r="G131" s="397">
        <v>262.72961400000003</v>
      </c>
      <c r="H131" s="398">
        <v>0</v>
      </c>
      <c r="I131" s="435">
        <v>1.081483</v>
      </c>
      <c r="J131" s="397">
        <v>1188.0174239999999</v>
      </c>
      <c r="K131" s="398">
        <v>0</v>
      </c>
      <c r="L131" s="434">
        <v>623.19131700000003</v>
      </c>
      <c r="M131" s="397">
        <v>278.34315500000002</v>
      </c>
      <c r="N131" s="398">
        <v>0</v>
      </c>
      <c r="O131" s="435">
        <v>1.07551</v>
      </c>
      <c r="P131" s="397">
        <v>1143.903337</v>
      </c>
      <c r="Q131" s="398">
        <v>0</v>
      </c>
      <c r="R131" s="434">
        <v>572.77878399999997</v>
      </c>
      <c r="S131" s="397">
        <v>241.65496999999999</v>
      </c>
      <c r="T131" s="398">
        <v>0</v>
      </c>
      <c r="U131" s="435">
        <v>1.466953</v>
      </c>
      <c r="V131" s="397">
        <v>1083.682789</v>
      </c>
      <c r="W131" s="398">
        <v>0</v>
      </c>
      <c r="X131" s="434">
        <v>541.89104599999996</v>
      </c>
      <c r="Y131" s="397">
        <v>300.35562399999998</v>
      </c>
      <c r="Z131" s="398">
        <v>0</v>
      </c>
      <c r="AA131" s="435">
        <v>1.783684</v>
      </c>
    </row>
    <row r="132" spans="2:27" s="429" customFormat="1" ht="15.75" customHeight="1">
      <c r="B132" s="851"/>
      <c r="C132" s="404" t="s">
        <v>503</v>
      </c>
      <c r="D132" s="397">
        <v>7987.1826460000002</v>
      </c>
      <c r="E132" s="398">
        <v>3.3171119999999998</v>
      </c>
      <c r="F132" s="434">
        <v>4174.4502920000004</v>
      </c>
      <c r="G132" s="397">
        <v>2089.3872670000001</v>
      </c>
      <c r="H132" s="398">
        <v>0.193687</v>
      </c>
      <c r="I132" s="435">
        <v>19.452264</v>
      </c>
      <c r="J132" s="397">
        <v>8845.1784630000002</v>
      </c>
      <c r="K132" s="398">
        <v>3.3406359999999999</v>
      </c>
      <c r="L132" s="434">
        <v>4989.3164590000006</v>
      </c>
      <c r="M132" s="397">
        <v>2318.0120529999999</v>
      </c>
      <c r="N132" s="398">
        <v>0.20301</v>
      </c>
      <c r="O132" s="435">
        <v>19.517603999999999</v>
      </c>
      <c r="P132" s="397">
        <v>8974.6272379999991</v>
      </c>
      <c r="Q132" s="398">
        <v>5.3847639999999997</v>
      </c>
      <c r="R132" s="434">
        <v>5151.5281100000002</v>
      </c>
      <c r="S132" s="397">
        <v>2332.5731879999998</v>
      </c>
      <c r="T132" s="398">
        <v>0.67890099999999998</v>
      </c>
      <c r="U132" s="435">
        <v>20.341401999999999</v>
      </c>
      <c r="V132" s="397">
        <v>9430.7154790000004</v>
      </c>
      <c r="W132" s="398">
        <v>2.8405800000000001</v>
      </c>
      <c r="X132" s="434">
        <v>5475.0114129999993</v>
      </c>
      <c r="Y132" s="397">
        <v>2461.5810980000001</v>
      </c>
      <c r="Z132" s="398">
        <v>0.52248300000000003</v>
      </c>
      <c r="AA132" s="435">
        <v>12.711959999999999</v>
      </c>
    </row>
    <row r="133" spans="2:27" s="429" customFormat="1" ht="15.75" customHeight="1">
      <c r="B133" s="851"/>
      <c r="C133" s="405" t="s">
        <v>504</v>
      </c>
      <c r="D133" s="397">
        <v>424.86766899999998</v>
      </c>
      <c r="E133" s="398">
        <v>0</v>
      </c>
      <c r="F133" s="434">
        <v>413.29045200000002</v>
      </c>
      <c r="G133" s="397">
        <v>181.867524</v>
      </c>
      <c r="H133" s="398">
        <v>0</v>
      </c>
      <c r="I133" s="435">
        <v>2.430355</v>
      </c>
      <c r="J133" s="397">
        <v>369.08729</v>
      </c>
      <c r="K133" s="398">
        <v>0</v>
      </c>
      <c r="L133" s="434">
        <v>358.268912</v>
      </c>
      <c r="M133" s="397">
        <v>166.83889400000001</v>
      </c>
      <c r="N133" s="398">
        <v>0</v>
      </c>
      <c r="O133" s="435">
        <v>7.4941820000000003</v>
      </c>
      <c r="P133" s="397">
        <v>354.20631400000002</v>
      </c>
      <c r="Q133" s="398">
        <v>0</v>
      </c>
      <c r="R133" s="434">
        <v>344.02033999999998</v>
      </c>
      <c r="S133" s="397">
        <v>136.686463</v>
      </c>
      <c r="T133" s="398">
        <v>0</v>
      </c>
      <c r="U133" s="435">
        <v>8.3309820000000006</v>
      </c>
      <c r="V133" s="397">
        <v>253.150881</v>
      </c>
      <c r="W133" s="398">
        <v>0</v>
      </c>
      <c r="X133" s="434">
        <v>243.015005</v>
      </c>
      <c r="Y133" s="397">
        <v>95.032511</v>
      </c>
      <c r="Z133" s="398">
        <v>0</v>
      </c>
      <c r="AA133" s="435">
        <v>0.92444000000000004</v>
      </c>
    </row>
    <row r="134" spans="2:27" s="429" customFormat="1" ht="15.75" customHeight="1">
      <c r="B134" s="851"/>
      <c r="C134" s="405" t="s">
        <v>505</v>
      </c>
      <c r="D134" s="397">
        <v>15.067968</v>
      </c>
      <c r="E134" s="398">
        <v>0</v>
      </c>
      <c r="F134" s="434">
        <v>6.6357949999999999</v>
      </c>
      <c r="G134" s="397">
        <v>3.4705080000000001</v>
      </c>
      <c r="H134" s="398">
        <v>0</v>
      </c>
      <c r="I134" s="435">
        <v>2.5531999999999999E-2</v>
      </c>
      <c r="J134" s="397">
        <v>17.837620999999999</v>
      </c>
      <c r="K134" s="398">
        <v>0</v>
      </c>
      <c r="L134" s="434">
        <v>9.8648889999999998</v>
      </c>
      <c r="M134" s="397">
        <v>5.888865</v>
      </c>
      <c r="N134" s="398">
        <v>0</v>
      </c>
      <c r="O134" s="435">
        <v>2.7668000000000002E-2</v>
      </c>
      <c r="P134" s="397">
        <v>17.166485999999999</v>
      </c>
      <c r="Q134" s="398">
        <v>0</v>
      </c>
      <c r="R134" s="434">
        <v>10.197519</v>
      </c>
      <c r="S134" s="397">
        <v>6.3897579999999996</v>
      </c>
      <c r="T134" s="398">
        <v>0</v>
      </c>
      <c r="U134" s="435">
        <v>1.0061E-2</v>
      </c>
      <c r="V134" s="397">
        <v>14.258645</v>
      </c>
      <c r="W134" s="398">
        <v>0</v>
      </c>
      <c r="X134" s="434">
        <v>6.958933</v>
      </c>
      <c r="Y134" s="397">
        <v>3.6050650000000002</v>
      </c>
      <c r="Z134" s="398">
        <v>0</v>
      </c>
      <c r="AA134" s="435">
        <v>7.071E-3</v>
      </c>
    </row>
    <row r="135" spans="2:27" s="429" customFormat="1" ht="15.75" customHeight="1">
      <c r="B135" s="851"/>
      <c r="C135" s="404" t="s">
        <v>481</v>
      </c>
      <c r="D135" s="397">
        <v>8.9747780000000006</v>
      </c>
      <c r="E135" s="398">
        <v>0.23070099999999999</v>
      </c>
      <c r="F135" s="434">
        <v>8.873977</v>
      </c>
      <c r="G135" s="397">
        <v>1.9555750000000001</v>
      </c>
      <c r="H135" s="398">
        <v>2.8487999999999999E-2</v>
      </c>
      <c r="I135" s="435">
        <v>0.22289100000000001</v>
      </c>
      <c r="J135" s="397">
        <v>8.3052679999999999</v>
      </c>
      <c r="K135" s="398">
        <v>7.3853000000000002E-2</v>
      </c>
      <c r="L135" s="434">
        <v>8.1843179999999993</v>
      </c>
      <c r="M135" s="397">
        <v>1.6671039999999999</v>
      </c>
      <c r="N135" s="398">
        <v>1.3903E-2</v>
      </c>
      <c r="O135" s="435">
        <v>6.5383999999999998E-2</v>
      </c>
      <c r="P135" s="397">
        <v>8.8759300000000003</v>
      </c>
      <c r="Q135" s="398">
        <v>7.4746999999999994E-2</v>
      </c>
      <c r="R135" s="434">
        <v>8.6814319999999991</v>
      </c>
      <c r="S135" s="397">
        <v>1.56105</v>
      </c>
      <c r="T135" s="398">
        <v>1.392E-2</v>
      </c>
      <c r="U135" s="435">
        <v>6.3342999999999997E-2</v>
      </c>
      <c r="V135" s="397">
        <v>9.6442859999999992</v>
      </c>
      <c r="W135" s="398">
        <v>4.3208999999999997E-2</v>
      </c>
      <c r="X135" s="434">
        <v>9.0739739999999998</v>
      </c>
      <c r="Y135" s="397">
        <v>1.7099679999999999</v>
      </c>
      <c r="Z135" s="398">
        <v>6.6439999999999997E-3</v>
      </c>
      <c r="AA135" s="435">
        <v>3.1280000000000002E-2</v>
      </c>
    </row>
    <row r="136" spans="2:27" s="429" customFormat="1" ht="15.75" customHeight="1">
      <c r="B136" s="851"/>
      <c r="C136" s="409" t="s">
        <v>506</v>
      </c>
      <c r="D136" s="397">
        <v>8.440194</v>
      </c>
      <c r="E136" s="398">
        <v>0.192472</v>
      </c>
      <c r="F136" s="434">
        <v>8.440194</v>
      </c>
      <c r="G136" s="397">
        <v>1.831639</v>
      </c>
      <c r="H136" s="398">
        <v>2.5051E-2</v>
      </c>
      <c r="I136" s="435">
        <v>0.19176499999999999</v>
      </c>
      <c r="J136" s="397">
        <v>7.5828530000000001</v>
      </c>
      <c r="K136" s="398">
        <v>3.8143999999999997E-2</v>
      </c>
      <c r="L136" s="434">
        <v>7.5828530000000001</v>
      </c>
      <c r="M136" s="397">
        <v>1.4962770000000001</v>
      </c>
      <c r="N136" s="398">
        <v>1.0776000000000001E-2</v>
      </c>
      <c r="O136" s="435">
        <v>3.6677000000000001E-2</v>
      </c>
      <c r="P136" s="397">
        <v>8.0479800000000008</v>
      </c>
      <c r="Q136" s="398">
        <v>3.8143999999999997E-2</v>
      </c>
      <c r="R136" s="434">
        <v>8.0479800000000008</v>
      </c>
      <c r="S136" s="397">
        <v>1.3677699999999999</v>
      </c>
      <c r="T136" s="398">
        <v>1.0776000000000001E-2</v>
      </c>
      <c r="U136" s="435">
        <v>3.4125999999999997E-2</v>
      </c>
      <c r="V136" s="397">
        <v>8.8922240000000006</v>
      </c>
      <c r="W136" s="398">
        <v>1.4741000000000001E-2</v>
      </c>
      <c r="X136" s="434">
        <v>8.5267990000000005</v>
      </c>
      <c r="Y136" s="397">
        <v>1.555653</v>
      </c>
      <c r="Z136" s="398">
        <v>4.1640000000000002E-3</v>
      </c>
      <c r="AA136" s="435">
        <v>9.7619999999999998E-3</v>
      </c>
    </row>
    <row r="137" spans="2:27" s="429" customFormat="1" ht="15.75" customHeight="1">
      <c r="B137" s="851"/>
      <c r="C137" s="410" t="s">
        <v>507</v>
      </c>
      <c r="D137" s="397">
        <v>0</v>
      </c>
      <c r="E137" s="398">
        <v>0</v>
      </c>
      <c r="F137" s="434">
        <v>0</v>
      </c>
      <c r="G137" s="397">
        <v>0</v>
      </c>
      <c r="H137" s="398">
        <v>0</v>
      </c>
      <c r="I137" s="435">
        <v>0</v>
      </c>
      <c r="J137" s="397">
        <v>0</v>
      </c>
      <c r="K137" s="398">
        <v>0</v>
      </c>
      <c r="L137" s="434">
        <v>0</v>
      </c>
      <c r="M137" s="397">
        <v>0</v>
      </c>
      <c r="N137" s="398">
        <v>0</v>
      </c>
      <c r="O137" s="435">
        <v>0</v>
      </c>
      <c r="P137" s="397">
        <v>0</v>
      </c>
      <c r="Q137" s="398">
        <v>0</v>
      </c>
      <c r="R137" s="434">
        <v>0</v>
      </c>
      <c r="S137" s="397">
        <v>0</v>
      </c>
      <c r="T137" s="398">
        <v>0</v>
      </c>
      <c r="U137" s="435">
        <v>0</v>
      </c>
      <c r="V137" s="397">
        <v>0</v>
      </c>
      <c r="W137" s="398">
        <v>0</v>
      </c>
      <c r="X137" s="434">
        <v>0</v>
      </c>
      <c r="Y137" s="397">
        <v>0</v>
      </c>
      <c r="Z137" s="398">
        <v>0</v>
      </c>
      <c r="AA137" s="435">
        <v>0</v>
      </c>
    </row>
    <row r="138" spans="2:27" s="429" customFormat="1" ht="15.75" customHeight="1">
      <c r="B138" s="851"/>
      <c r="C138" s="410" t="s">
        <v>508</v>
      </c>
      <c r="D138" s="397">
        <v>8.440194</v>
      </c>
      <c r="E138" s="398">
        <v>0.192472</v>
      </c>
      <c r="F138" s="434">
        <v>8.440194</v>
      </c>
      <c r="G138" s="397">
        <v>1.831639</v>
      </c>
      <c r="H138" s="398">
        <v>2.5051E-2</v>
      </c>
      <c r="I138" s="435">
        <v>0.19176499999999999</v>
      </c>
      <c r="J138" s="397">
        <v>7.5828530000000001</v>
      </c>
      <c r="K138" s="398">
        <v>3.8143999999999997E-2</v>
      </c>
      <c r="L138" s="434">
        <v>7.5828530000000001</v>
      </c>
      <c r="M138" s="397">
        <v>1.4962770000000001</v>
      </c>
      <c r="N138" s="398">
        <v>1.0776000000000001E-2</v>
      </c>
      <c r="O138" s="435">
        <v>3.6677000000000001E-2</v>
      </c>
      <c r="P138" s="397">
        <v>8.0479800000000008</v>
      </c>
      <c r="Q138" s="398">
        <v>3.8143999999999997E-2</v>
      </c>
      <c r="R138" s="434">
        <v>8.0479800000000008</v>
      </c>
      <c r="S138" s="397">
        <v>1.3677699999999999</v>
      </c>
      <c r="T138" s="398">
        <v>1.0776000000000001E-2</v>
      </c>
      <c r="U138" s="435">
        <v>3.4125999999999997E-2</v>
      </c>
      <c r="V138" s="397">
        <v>8.8922240000000006</v>
      </c>
      <c r="W138" s="398">
        <v>1.4741000000000001E-2</v>
      </c>
      <c r="X138" s="434">
        <v>8.5267990000000005</v>
      </c>
      <c r="Y138" s="397">
        <v>1.555653</v>
      </c>
      <c r="Z138" s="398">
        <v>4.1640000000000002E-3</v>
      </c>
      <c r="AA138" s="435">
        <v>9.7619999999999998E-3</v>
      </c>
    </row>
    <row r="139" spans="2:27" s="429" customFormat="1" ht="15.75" customHeight="1">
      <c r="B139" s="851"/>
      <c r="C139" s="409" t="s">
        <v>509</v>
      </c>
      <c r="D139" s="397">
        <v>0</v>
      </c>
      <c r="E139" s="398">
        <v>0</v>
      </c>
      <c r="F139" s="434">
        <v>0</v>
      </c>
      <c r="G139" s="397">
        <v>0</v>
      </c>
      <c r="H139" s="398">
        <v>0</v>
      </c>
      <c r="I139" s="435">
        <v>0</v>
      </c>
      <c r="J139" s="397">
        <v>0</v>
      </c>
      <c r="K139" s="398">
        <v>0</v>
      </c>
      <c r="L139" s="434">
        <v>0</v>
      </c>
      <c r="M139" s="397">
        <v>0</v>
      </c>
      <c r="N139" s="398">
        <v>0</v>
      </c>
      <c r="O139" s="435">
        <v>0</v>
      </c>
      <c r="P139" s="397">
        <v>0</v>
      </c>
      <c r="Q139" s="398">
        <v>0</v>
      </c>
      <c r="R139" s="434">
        <v>0</v>
      </c>
      <c r="S139" s="397">
        <v>0</v>
      </c>
      <c r="T139" s="398">
        <v>0</v>
      </c>
      <c r="U139" s="435">
        <v>0</v>
      </c>
      <c r="V139" s="397">
        <v>0</v>
      </c>
      <c r="W139" s="398">
        <v>0</v>
      </c>
      <c r="X139" s="434">
        <v>0</v>
      </c>
      <c r="Y139" s="397">
        <v>0</v>
      </c>
      <c r="Z139" s="398">
        <v>0</v>
      </c>
      <c r="AA139" s="435">
        <v>0</v>
      </c>
    </row>
    <row r="140" spans="2:27" s="429" customFormat="1" ht="15.75" customHeight="1">
      <c r="B140" s="851"/>
      <c r="C140" s="409" t="s">
        <v>510</v>
      </c>
      <c r="D140" s="397">
        <v>0.53458399999999995</v>
      </c>
      <c r="E140" s="398">
        <v>3.8228999999999999E-2</v>
      </c>
      <c r="F140" s="434">
        <v>0.43378299999999997</v>
      </c>
      <c r="G140" s="397">
        <v>0.123936</v>
      </c>
      <c r="H140" s="398">
        <v>3.437E-3</v>
      </c>
      <c r="I140" s="435">
        <v>3.1126000000000001E-2</v>
      </c>
      <c r="J140" s="397">
        <v>0.72241500000000003</v>
      </c>
      <c r="K140" s="398">
        <v>3.5708999999999998E-2</v>
      </c>
      <c r="L140" s="434">
        <v>0.60146500000000003</v>
      </c>
      <c r="M140" s="397">
        <v>0.17082700000000001</v>
      </c>
      <c r="N140" s="398">
        <v>3.127E-3</v>
      </c>
      <c r="O140" s="435">
        <v>2.8707E-2</v>
      </c>
      <c r="P140" s="397">
        <v>0.82794999999999996</v>
      </c>
      <c r="Q140" s="398">
        <v>3.6602999999999997E-2</v>
      </c>
      <c r="R140" s="434">
        <v>0.63345200000000002</v>
      </c>
      <c r="S140" s="397">
        <v>0.19328000000000001</v>
      </c>
      <c r="T140" s="398">
        <v>3.1440000000000001E-3</v>
      </c>
      <c r="U140" s="435">
        <v>2.9217E-2</v>
      </c>
      <c r="V140" s="397">
        <v>0.75206200000000001</v>
      </c>
      <c r="W140" s="398">
        <v>2.8468E-2</v>
      </c>
      <c r="X140" s="434">
        <v>0.54717499999999997</v>
      </c>
      <c r="Y140" s="397">
        <v>0.15431500000000001</v>
      </c>
      <c r="Z140" s="398">
        <v>2.48E-3</v>
      </c>
      <c r="AA140" s="435">
        <v>2.1517999999999999E-2</v>
      </c>
    </row>
    <row r="141" spans="2:27" s="429" customFormat="1" ht="15.75" customHeight="1">
      <c r="B141" s="851"/>
      <c r="C141" s="410" t="s">
        <v>511</v>
      </c>
      <c r="D141" s="397">
        <v>0</v>
      </c>
      <c r="E141" s="398">
        <v>0</v>
      </c>
      <c r="F141" s="434">
        <v>0</v>
      </c>
      <c r="G141" s="397">
        <v>0</v>
      </c>
      <c r="H141" s="398">
        <v>0</v>
      </c>
      <c r="I141" s="435">
        <v>0</v>
      </c>
      <c r="J141" s="397">
        <v>0</v>
      </c>
      <c r="K141" s="398">
        <v>0</v>
      </c>
      <c r="L141" s="434">
        <v>0</v>
      </c>
      <c r="M141" s="397">
        <v>0</v>
      </c>
      <c r="N141" s="398">
        <v>0</v>
      </c>
      <c r="O141" s="435">
        <v>0</v>
      </c>
      <c r="P141" s="397">
        <v>0</v>
      </c>
      <c r="Q141" s="398">
        <v>0</v>
      </c>
      <c r="R141" s="434">
        <v>0</v>
      </c>
      <c r="S141" s="397">
        <v>0</v>
      </c>
      <c r="T141" s="398">
        <v>0</v>
      </c>
      <c r="U141" s="435">
        <v>0</v>
      </c>
      <c r="V141" s="397">
        <v>0</v>
      </c>
      <c r="W141" s="398">
        <v>0</v>
      </c>
      <c r="X141" s="434">
        <v>0</v>
      </c>
      <c r="Y141" s="397">
        <v>0</v>
      </c>
      <c r="Z141" s="398">
        <v>0</v>
      </c>
      <c r="AA141" s="435">
        <v>0</v>
      </c>
    </row>
    <row r="142" spans="2:27" s="429" customFormat="1" ht="15.75" customHeight="1">
      <c r="B142" s="851"/>
      <c r="C142" s="411" t="s">
        <v>512</v>
      </c>
      <c r="D142" s="397">
        <v>0.53458399999999995</v>
      </c>
      <c r="E142" s="398">
        <v>3.8228999999999999E-2</v>
      </c>
      <c r="F142" s="434">
        <v>0.43378299999999997</v>
      </c>
      <c r="G142" s="397">
        <v>0.123936</v>
      </c>
      <c r="H142" s="398">
        <v>3.437E-3</v>
      </c>
      <c r="I142" s="435">
        <v>3.1126000000000001E-2</v>
      </c>
      <c r="J142" s="397">
        <v>0.72241500000000003</v>
      </c>
      <c r="K142" s="398">
        <v>3.5708999999999998E-2</v>
      </c>
      <c r="L142" s="434">
        <v>0.60146500000000003</v>
      </c>
      <c r="M142" s="397">
        <v>0.17082700000000001</v>
      </c>
      <c r="N142" s="398">
        <v>3.127E-3</v>
      </c>
      <c r="O142" s="435">
        <v>2.8707E-2</v>
      </c>
      <c r="P142" s="397">
        <v>0.82794999999999996</v>
      </c>
      <c r="Q142" s="398">
        <v>3.6602999999999997E-2</v>
      </c>
      <c r="R142" s="434">
        <v>0.63345200000000002</v>
      </c>
      <c r="S142" s="397">
        <v>0.19328000000000001</v>
      </c>
      <c r="T142" s="398">
        <v>3.1440000000000001E-3</v>
      </c>
      <c r="U142" s="435">
        <v>2.9217E-2</v>
      </c>
      <c r="V142" s="397">
        <v>0.75206200000000001</v>
      </c>
      <c r="W142" s="398">
        <v>2.8468E-2</v>
      </c>
      <c r="X142" s="434">
        <v>0.54717499999999997</v>
      </c>
      <c r="Y142" s="397">
        <v>0.15431500000000001</v>
      </c>
      <c r="Z142" s="398">
        <v>2.48E-3</v>
      </c>
      <c r="AA142" s="435">
        <v>2.1517999999999999E-2</v>
      </c>
    </row>
    <row r="143" spans="2:27" s="429" customFormat="1" ht="15.75" customHeight="1">
      <c r="B143" s="851"/>
      <c r="C143" s="404" t="s">
        <v>488</v>
      </c>
      <c r="D143" s="397">
        <v>29.485330999999999</v>
      </c>
      <c r="E143" s="398">
        <v>0</v>
      </c>
      <c r="F143" s="434">
        <v>29.485330999999999</v>
      </c>
      <c r="G143" s="397">
        <v>56.022129</v>
      </c>
      <c r="H143" s="398">
        <v>0</v>
      </c>
      <c r="I143" s="435">
        <v>0</v>
      </c>
      <c r="J143" s="397">
        <v>33.506605999999998</v>
      </c>
      <c r="K143" s="398">
        <v>0</v>
      </c>
      <c r="L143" s="434">
        <v>33.506605999999998</v>
      </c>
      <c r="M143" s="397">
        <v>63.662551000000001</v>
      </c>
      <c r="N143" s="398">
        <v>0</v>
      </c>
      <c r="O143" s="435">
        <v>0</v>
      </c>
      <c r="P143" s="397">
        <v>42.600219000000003</v>
      </c>
      <c r="Q143" s="398">
        <v>0</v>
      </c>
      <c r="R143" s="434">
        <v>42.600219000000003</v>
      </c>
      <c r="S143" s="397">
        <v>81.763774999999995</v>
      </c>
      <c r="T143" s="398">
        <v>0</v>
      </c>
      <c r="U143" s="435">
        <v>4.0640000000000003E-2</v>
      </c>
      <c r="V143" s="397">
        <v>47.775367000000003</v>
      </c>
      <c r="W143" s="398">
        <v>0</v>
      </c>
      <c r="X143" s="434">
        <v>47.775367000000003</v>
      </c>
      <c r="Y143" s="397">
        <v>122.621399</v>
      </c>
      <c r="Z143" s="398">
        <v>0</v>
      </c>
      <c r="AA143" s="435">
        <v>1.055E-2</v>
      </c>
    </row>
    <row r="144" spans="2:27" ht="15.75" hidden="1" customHeight="1">
      <c r="B144" s="851"/>
      <c r="C144" s="413"/>
      <c r="D144" s="406"/>
      <c r="E144" s="414"/>
      <c r="F144" s="436"/>
      <c r="G144" s="406"/>
      <c r="H144" s="414"/>
      <c r="I144" s="437"/>
      <c r="J144" s="406"/>
      <c r="K144" s="414"/>
      <c r="L144" s="436"/>
      <c r="M144" s="406"/>
      <c r="N144" s="414"/>
      <c r="O144" s="437"/>
      <c r="P144" s="406"/>
      <c r="Q144" s="414"/>
      <c r="R144" s="436"/>
      <c r="S144" s="406"/>
      <c r="T144" s="414"/>
      <c r="U144" s="437"/>
      <c r="V144" s="406"/>
      <c r="W144" s="414"/>
      <c r="X144" s="436"/>
      <c r="Y144" s="406"/>
      <c r="Z144" s="414"/>
      <c r="AA144" s="437"/>
    </row>
    <row r="145" spans="2:27" s="429" customFormat="1" ht="15.75" customHeight="1">
      <c r="B145" s="851"/>
      <c r="C145" s="416" t="s">
        <v>513</v>
      </c>
      <c r="D145" s="438"/>
      <c r="E145" s="439"/>
      <c r="F145" s="440"/>
      <c r="G145" s="438"/>
      <c r="H145" s="439"/>
      <c r="I145" s="441"/>
      <c r="J145" s="438"/>
      <c r="K145" s="439"/>
      <c r="L145" s="440"/>
      <c r="M145" s="438"/>
      <c r="N145" s="439"/>
      <c r="O145" s="441"/>
      <c r="P145" s="438"/>
      <c r="Q145" s="439"/>
      <c r="R145" s="440"/>
      <c r="S145" s="438"/>
      <c r="T145" s="439"/>
      <c r="U145" s="441"/>
      <c r="V145" s="438"/>
      <c r="W145" s="439"/>
      <c r="X145" s="440"/>
      <c r="Y145" s="438"/>
      <c r="Z145" s="439"/>
      <c r="AA145" s="441"/>
    </row>
    <row r="146" spans="2:27" s="429" customFormat="1" ht="19.5" customHeight="1" thickBot="1">
      <c r="B146" s="852"/>
      <c r="C146" s="422" t="s">
        <v>518</v>
      </c>
      <c r="D146" s="442"/>
      <c r="E146" s="443"/>
      <c r="F146" s="444"/>
      <c r="G146" s="442"/>
      <c r="H146" s="443"/>
      <c r="I146" s="445"/>
      <c r="J146" s="442"/>
      <c r="K146" s="443"/>
      <c r="L146" s="444"/>
      <c r="M146" s="442"/>
      <c r="N146" s="443"/>
      <c r="O146" s="445"/>
      <c r="P146" s="442"/>
      <c r="Q146" s="443"/>
      <c r="R146" s="444"/>
      <c r="S146" s="442"/>
      <c r="T146" s="443"/>
      <c r="U146" s="445"/>
      <c r="V146" s="442"/>
      <c r="W146" s="443"/>
      <c r="X146" s="444"/>
      <c r="Y146" s="442"/>
      <c r="Z146" s="443"/>
      <c r="AA146" s="445"/>
    </row>
    <row r="147" spans="2:27" s="429" customFormat="1" ht="17.25" customHeight="1">
      <c r="B147" s="375"/>
      <c r="C147" s="345"/>
      <c r="D147" s="375" t="s">
        <v>491</v>
      </c>
      <c r="E147" s="345"/>
      <c r="F147" s="345"/>
      <c r="G147" s="345"/>
      <c r="H147" s="345"/>
      <c r="I147" s="345"/>
      <c r="J147" s="345"/>
      <c r="K147" s="345"/>
      <c r="L147" s="345"/>
      <c r="M147" s="345"/>
      <c r="N147" s="345"/>
      <c r="O147" s="345"/>
      <c r="P147" s="345"/>
      <c r="Q147" s="345"/>
      <c r="R147" s="345"/>
      <c r="S147" s="345"/>
      <c r="T147" s="345"/>
      <c r="U147" s="345"/>
    </row>
    <row r="148" spans="2:27" s="429" customFormat="1" ht="22.2">
      <c r="B148" s="446"/>
      <c r="D148" s="447"/>
      <c r="E148" s="447"/>
      <c r="F148" s="447"/>
      <c r="G148" s="447"/>
      <c r="H148" s="447"/>
      <c r="I148" s="447"/>
      <c r="J148" s="447"/>
      <c r="K148" s="447"/>
      <c r="L148" s="447"/>
      <c r="M148" s="447"/>
      <c r="N148" s="447"/>
      <c r="O148" s="447"/>
      <c r="P148" s="345"/>
      <c r="Q148" s="345"/>
      <c r="R148" s="345"/>
      <c r="S148" s="345"/>
      <c r="T148" s="345"/>
      <c r="U148" s="345"/>
    </row>
    <row r="149" spans="2:27" s="429" customFormat="1" ht="22.8" thickBot="1">
      <c r="B149" s="446"/>
      <c r="D149" s="447"/>
      <c r="E149" s="447"/>
      <c r="F149" s="447"/>
      <c r="G149" s="447"/>
      <c r="H149" s="447"/>
      <c r="I149" s="447"/>
      <c r="J149" s="447"/>
      <c r="K149" s="447"/>
      <c r="L149" s="447"/>
      <c r="M149" s="447"/>
      <c r="N149" s="447"/>
      <c r="O149" s="447"/>
      <c r="P149" s="345"/>
      <c r="Q149" s="345"/>
      <c r="R149" s="345"/>
      <c r="S149" s="345"/>
      <c r="T149" s="345"/>
      <c r="U149" s="345"/>
    </row>
    <row r="150" spans="2:27" s="429" customFormat="1" ht="32.25" customHeight="1" thickBot="1">
      <c r="B150" s="343"/>
      <c r="C150" s="347"/>
      <c r="D150" s="853" t="s">
        <v>500</v>
      </c>
      <c r="E150" s="854"/>
      <c r="F150" s="854"/>
      <c r="G150" s="854"/>
      <c r="H150" s="854"/>
      <c r="I150" s="854"/>
      <c r="J150" s="854"/>
      <c r="K150" s="854"/>
      <c r="L150" s="854"/>
      <c r="M150" s="854"/>
      <c r="N150" s="854"/>
      <c r="O150" s="854"/>
      <c r="P150" s="854" t="s">
        <v>500</v>
      </c>
      <c r="Q150" s="854"/>
      <c r="R150" s="854"/>
      <c r="S150" s="854"/>
      <c r="T150" s="854"/>
      <c r="U150" s="854"/>
      <c r="V150" s="854"/>
      <c r="W150" s="854"/>
      <c r="X150" s="854"/>
      <c r="Y150" s="854"/>
      <c r="Z150" s="854"/>
      <c r="AA150" s="855"/>
    </row>
    <row r="151" spans="2:27" s="429" customFormat="1" ht="32.25" customHeight="1" thickBot="1">
      <c r="B151" s="343"/>
      <c r="C151" s="347"/>
      <c r="D151" s="853" t="s">
        <v>12</v>
      </c>
      <c r="E151" s="854"/>
      <c r="F151" s="854"/>
      <c r="G151" s="854"/>
      <c r="H151" s="854"/>
      <c r="I151" s="855"/>
      <c r="J151" s="853" t="s">
        <v>13</v>
      </c>
      <c r="K151" s="854"/>
      <c r="L151" s="854"/>
      <c r="M151" s="854"/>
      <c r="N151" s="854"/>
      <c r="O151" s="855"/>
      <c r="P151" s="853" t="s">
        <v>14</v>
      </c>
      <c r="Q151" s="854"/>
      <c r="R151" s="854"/>
      <c r="S151" s="854"/>
      <c r="T151" s="854"/>
      <c r="U151" s="855"/>
      <c r="V151" s="853" t="s">
        <v>15</v>
      </c>
      <c r="W151" s="854"/>
      <c r="X151" s="854"/>
      <c r="Y151" s="854"/>
      <c r="Z151" s="854"/>
      <c r="AA151" s="855"/>
    </row>
    <row r="152" spans="2:27" s="429" customFormat="1" ht="51" customHeight="1">
      <c r="B152" s="350"/>
      <c r="C152" s="347"/>
      <c r="D152" s="842" t="s">
        <v>468</v>
      </c>
      <c r="E152" s="864"/>
      <c r="F152" s="865" t="s">
        <v>469</v>
      </c>
      <c r="G152" s="867" t="s">
        <v>470</v>
      </c>
      <c r="H152" s="868"/>
      <c r="I152" s="869" t="s">
        <v>471</v>
      </c>
      <c r="J152" s="842" t="s">
        <v>468</v>
      </c>
      <c r="K152" s="864"/>
      <c r="L152" s="865" t="s">
        <v>469</v>
      </c>
      <c r="M152" s="867" t="s">
        <v>470</v>
      </c>
      <c r="N152" s="868"/>
      <c r="O152" s="869" t="s">
        <v>471</v>
      </c>
      <c r="P152" s="842" t="s">
        <v>468</v>
      </c>
      <c r="Q152" s="864"/>
      <c r="R152" s="865" t="s">
        <v>469</v>
      </c>
      <c r="S152" s="867" t="s">
        <v>470</v>
      </c>
      <c r="T152" s="868"/>
      <c r="U152" s="869" t="s">
        <v>471</v>
      </c>
      <c r="V152" s="842" t="s">
        <v>468</v>
      </c>
      <c r="W152" s="864"/>
      <c r="X152" s="865" t="s">
        <v>469</v>
      </c>
      <c r="Y152" s="867" t="s">
        <v>470</v>
      </c>
      <c r="Z152" s="868"/>
      <c r="AA152" s="869" t="s">
        <v>471</v>
      </c>
    </row>
    <row r="153" spans="2:27" s="429" customFormat="1" ht="33" customHeight="1" thickBot="1">
      <c r="B153" s="430">
        <v>6</v>
      </c>
      <c r="C153" s="351" t="s">
        <v>11</v>
      </c>
      <c r="D153" s="394"/>
      <c r="E153" s="395" t="s">
        <v>501</v>
      </c>
      <c r="F153" s="866"/>
      <c r="G153" s="394"/>
      <c r="H153" s="395" t="s">
        <v>501</v>
      </c>
      <c r="I153" s="870"/>
      <c r="J153" s="394"/>
      <c r="K153" s="395" t="s">
        <v>501</v>
      </c>
      <c r="L153" s="866"/>
      <c r="M153" s="394"/>
      <c r="N153" s="395" t="s">
        <v>501</v>
      </c>
      <c r="O153" s="870"/>
      <c r="P153" s="394"/>
      <c r="Q153" s="395" t="s">
        <v>501</v>
      </c>
      <c r="R153" s="866"/>
      <c r="S153" s="394"/>
      <c r="T153" s="395" t="s">
        <v>501</v>
      </c>
      <c r="U153" s="870"/>
      <c r="V153" s="394"/>
      <c r="W153" s="395" t="s">
        <v>501</v>
      </c>
      <c r="X153" s="866"/>
      <c r="Y153" s="394"/>
      <c r="Z153" s="395" t="s">
        <v>501</v>
      </c>
      <c r="AA153" s="870"/>
    </row>
    <row r="154" spans="2:27" s="429" customFormat="1" ht="15.75" customHeight="1">
      <c r="B154" s="850" t="s">
        <v>695</v>
      </c>
      <c r="C154" s="396" t="s">
        <v>502</v>
      </c>
      <c r="D154" s="397">
        <v>0</v>
      </c>
      <c r="E154" s="398">
        <v>0</v>
      </c>
      <c r="F154" s="431">
        <v>0</v>
      </c>
      <c r="G154" s="432">
        <v>0</v>
      </c>
      <c r="H154" s="401">
        <v>0</v>
      </c>
      <c r="I154" s="433">
        <v>0</v>
      </c>
      <c r="J154" s="397">
        <v>0</v>
      </c>
      <c r="K154" s="398">
        <v>0</v>
      </c>
      <c r="L154" s="431">
        <v>0</v>
      </c>
      <c r="M154" s="432">
        <v>0</v>
      </c>
      <c r="N154" s="401">
        <v>0</v>
      </c>
      <c r="O154" s="433">
        <v>0</v>
      </c>
      <c r="P154" s="397">
        <v>0</v>
      </c>
      <c r="Q154" s="398">
        <v>0</v>
      </c>
      <c r="R154" s="431">
        <v>0</v>
      </c>
      <c r="S154" s="432">
        <v>0</v>
      </c>
      <c r="T154" s="401">
        <v>0</v>
      </c>
      <c r="U154" s="433">
        <v>0</v>
      </c>
      <c r="V154" s="397">
        <v>0</v>
      </c>
      <c r="W154" s="398">
        <v>0</v>
      </c>
      <c r="X154" s="431">
        <v>0</v>
      </c>
      <c r="Y154" s="432">
        <v>0</v>
      </c>
      <c r="Z154" s="401">
        <v>0</v>
      </c>
      <c r="AA154" s="433">
        <v>0</v>
      </c>
    </row>
    <row r="155" spans="2:27" s="429" customFormat="1" ht="15.75" customHeight="1">
      <c r="B155" s="851"/>
      <c r="C155" s="403" t="s">
        <v>478</v>
      </c>
      <c r="D155" s="397">
        <v>520.65564800000004</v>
      </c>
      <c r="E155" s="398">
        <v>0</v>
      </c>
      <c r="F155" s="434">
        <v>428.29136099999999</v>
      </c>
      <c r="G155" s="397">
        <v>127.62051</v>
      </c>
      <c r="H155" s="398">
        <v>0</v>
      </c>
      <c r="I155" s="435">
        <v>0.10899200000000001</v>
      </c>
      <c r="J155" s="397">
        <v>407.59562199999999</v>
      </c>
      <c r="K155" s="398">
        <v>0</v>
      </c>
      <c r="L155" s="434">
        <v>313.514364</v>
      </c>
      <c r="M155" s="397">
        <v>66.596346999999994</v>
      </c>
      <c r="N155" s="398">
        <v>0</v>
      </c>
      <c r="O155" s="435">
        <v>1.8537000000000001E-2</v>
      </c>
      <c r="P155" s="397">
        <v>637.38488199999995</v>
      </c>
      <c r="Q155" s="398">
        <v>0</v>
      </c>
      <c r="R155" s="434">
        <v>425.31420300000002</v>
      </c>
      <c r="S155" s="397">
        <v>129.72844599999999</v>
      </c>
      <c r="T155" s="398">
        <v>0</v>
      </c>
      <c r="U155" s="435">
        <v>0.226552</v>
      </c>
      <c r="V155" s="397">
        <v>794.941101</v>
      </c>
      <c r="W155" s="398">
        <v>0</v>
      </c>
      <c r="X155" s="434">
        <v>611.26900699999999</v>
      </c>
      <c r="Y155" s="397">
        <v>216.33446900000001</v>
      </c>
      <c r="Z155" s="398">
        <v>0</v>
      </c>
      <c r="AA155" s="435">
        <v>0.47289199999999998</v>
      </c>
    </row>
    <row r="156" spans="2:27" s="429" customFormat="1" ht="15.75" customHeight="1">
      <c r="B156" s="851"/>
      <c r="C156" s="404" t="s">
        <v>503</v>
      </c>
      <c r="D156" s="397">
        <v>7925.7155270000012</v>
      </c>
      <c r="E156" s="398">
        <v>28.793330999999998</v>
      </c>
      <c r="F156" s="434">
        <v>5517.5539099999996</v>
      </c>
      <c r="G156" s="397">
        <v>2525.6602870000002</v>
      </c>
      <c r="H156" s="398">
        <v>7.5294920000000003</v>
      </c>
      <c r="I156" s="435">
        <v>39.010973999999997</v>
      </c>
      <c r="J156" s="397">
        <v>7449.1748660000003</v>
      </c>
      <c r="K156" s="398">
        <v>6.2490740000000002</v>
      </c>
      <c r="L156" s="434">
        <v>5551.1143700000002</v>
      </c>
      <c r="M156" s="397">
        <v>2548.2154390000001</v>
      </c>
      <c r="N156" s="398">
        <v>1.675052</v>
      </c>
      <c r="O156" s="435">
        <v>15.870589000000001</v>
      </c>
      <c r="P156" s="397">
        <v>7487.8187840000001</v>
      </c>
      <c r="Q156" s="398">
        <v>6.3127380000000004</v>
      </c>
      <c r="R156" s="434">
        <v>5482.4288500000002</v>
      </c>
      <c r="S156" s="397">
        <v>2533.379089</v>
      </c>
      <c r="T156" s="398">
        <v>1.1421330000000001</v>
      </c>
      <c r="U156" s="435">
        <v>20.301669</v>
      </c>
      <c r="V156" s="397">
        <v>7663.9536449999987</v>
      </c>
      <c r="W156" s="398">
        <v>6.4100640000000002</v>
      </c>
      <c r="X156" s="434">
        <v>5770.5892240000003</v>
      </c>
      <c r="Y156" s="397">
        <v>2502.5067140000001</v>
      </c>
      <c r="Z156" s="398">
        <v>1.541177</v>
      </c>
      <c r="AA156" s="435">
        <v>25.039297000000001</v>
      </c>
    </row>
    <row r="157" spans="2:27" s="429" customFormat="1" ht="15.75" customHeight="1">
      <c r="B157" s="851"/>
      <c r="C157" s="405" t="s">
        <v>504</v>
      </c>
      <c r="D157" s="397">
        <v>198.578586</v>
      </c>
      <c r="E157" s="398">
        <v>0</v>
      </c>
      <c r="F157" s="434">
        <v>179.009388</v>
      </c>
      <c r="G157" s="397">
        <v>84.737669999999994</v>
      </c>
      <c r="H157" s="398">
        <v>0</v>
      </c>
      <c r="I157" s="435">
        <v>0.85570400000000002</v>
      </c>
      <c r="J157" s="397">
        <v>197.49735100000001</v>
      </c>
      <c r="K157" s="398">
        <v>0</v>
      </c>
      <c r="L157" s="434">
        <v>177.92815300000001</v>
      </c>
      <c r="M157" s="397">
        <v>77.825631999999999</v>
      </c>
      <c r="N157" s="398">
        <v>0</v>
      </c>
      <c r="O157" s="435">
        <v>0.73868999999999996</v>
      </c>
      <c r="P157" s="397">
        <v>196.252071</v>
      </c>
      <c r="Q157" s="398">
        <v>0</v>
      </c>
      <c r="R157" s="434">
        <v>176.682873</v>
      </c>
      <c r="S157" s="397">
        <v>77.193911</v>
      </c>
      <c r="T157" s="398">
        <v>0</v>
      </c>
      <c r="U157" s="435">
        <v>0.71486700000000003</v>
      </c>
      <c r="V157" s="397">
        <v>273.385175</v>
      </c>
      <c r="W157" s="398">
        <v>0</v>
      </c>
      <c r="X157" s="434">
        <v>250.063233</v>
      </c>
      <c r="Y157" s="397">
        <v>111.766536</v>
      </c>
      <c r="Z157" s="398">
        <v>0</v>
      </c>
      <c r="AA157" s="435">
        <v>0.993564</v>
      </c>
    </row>
    <row r="158" spans="2:27" s="429" customFormat="1" ht="15.75" customHeight="1">
      <c r="B158" s="851"/>
      <c r="C158" s="405" t="s">
        <v>505</v>
      </c>
      <c r="D158" s="397">
        <v>40.036892000000002</v>
      </c>
      <c r="E158" s="398">
        <v>0</v>
      </c>
      <c r="F158" s="434">
        <v>40.036892000000002</v>
      </c>
      <c r="G158" s="397">
        <v>41.172246999999999</v>
      </c>
      <c r="H158" s="398">
        <v>0</v>
      </c>
      <c r="I158" s="435">
        <v>7.4537000000000006E-2</v>
      </c>
      <c r="J158" s="397">
        <v>32.002622000000002</v>
      </c>
      <c r="K158" s="398">
        <v>0</v>
      </c>
      <c r="L158" s="434">
        <v>32.002622000000002</v>
      </c>
      <c r="M158" s="397">
        <v>33.664354000000003</v>
      </c>
      <c r="N158" s="398">
        <v>0</v>
      </c>
      <c r="O158" s="435">
        <v>6.1572000000000002E-2</v>
      </c>
      <c r="P158" s="397">
        <v>32.027078000000003</v>
      </c>
      <c r="Q158" s="398">
        <v>0</v>
      </c>
      <c r="R158" s="434">
        <v>32.027078000000003</v>
      </c>
      <c r="S158" s="397">
        <v>32.915632000000002</v>
      </c>
      <c r="T158" s="398">
        <v>0</v>
      </c>
      <c r="U158" s="435">
        <v>6.1572000000000002E-2</v>
      </c>
      <c r="V158" s="397">
        <v>49.015917000000002</v>
      </c>
      <c r="W158" s="398">
        <v>0</v>
      </c>
      <c r="X158" s="434">
        <v>49.015917000000002</v>
      </c>
      <c r="Y158" s="397">
        <v>46.482985999999997</v>
      </c>
      <c r="Z158" s="398">
        <v>0</v>
      </c>
      <c r="AA158" s="435">
        <v>6.8247000000000002E-2</v>
      </c>
    </row>
    <row r="159" spans="2:27" s="429" customFormat="1" ht="15.75" customHeight="1">
      <c r="B159" s="851"/>
      <c r="C159" s="404" t="s">
        <v>481</v>
      </c>
      <c r="D159" s="397">
        <v>15.244175</v>
      </c>
      <c r="E159" s="398">
        <v>7.7517000000000003E-2</v>
      </c>
      <c r="F159" s="434">
        <v>15.209657999999999</v>
      </c>
      <c r="G159" s="397">
        <v>1.7234700000000001</v>
      </c>
      <c r="H159" s="398">
        <v>3.2191999999999998E-2</v>
      </c>
      <c r="I159" s="435">
        <v>1.8454999999999999E-2</v>
      </c>
      <c r="J159" s="397">
        <v>15.754099999999999</v>
      </c>
      <c r="K159" s="398">
        <v>7.6438000000000006E-2</v>
      </c>
      <c r="L159" s="434">
        <v>15.72634</v>
      </c>
      <c r="M159" s="397">
        <v>1.944096</v>
      </c>
      <c r="N159" s="398">
        <v>3.1763E-2</v>
      </c>
      <c r="O159" s="435">
        <v>2.6047000000000001E-2</v>
      </c>
      <c r="P159" s="397">
        <v>16.460132999999999</v>
      </c>
      <c r="Q159" s="398">
        <v>6.7002000000000006E-2</v>
      </c>
      <c r="R159" s="434">
        <v>16.433786999999999</v>
      </c>
      <c r="S159" s="397">
        <v>2.4980769999999999</v>
      </c>
      <c r="T159" s="398">
        <v>2.7819E-2</v>
      </c>
      <c r="U159" s="435">
        <v>2.8868999999999999E-2</v>
      </c>
      <c r="V159" s="397">
        <v>16.194158000000002</v>
      </c>
      <c r="W159" s="398">
        <v>6.6406000000000007E-2</v>
      </c>
      <c r="X159" s="434">
        <v>16.160844999999998</v>
      </c>
      <c r="Y159" s="397">
        <v>2.5482040000000001</v>
      </c>
      <c r="Z159" s="398">
        <v>2.7555E-2</v>
      </c>
      <c r="AA159" s="435">
        <v>3.6553000000000002E-2</v>
      </c>
    </row>
    <row r="160" spans="2:27" s="429" customFormat="1" ht="15.75" customHeight="1">
      <c r="B160" s="851"/>
      <c r="C160" s="409" t="s">
        <v>506</v>
      </c>
      <c r="D160" s="397">
        <v>14.167505999999999</v>
      </c>
      <c r="E160" s="398">
        <v>7.7037999999999995E-2</v>
      </c>
      <c r="F160" s="434">
        <v>14.167505999999999</v>
      </c>
      <c r="G160" s="397">
        <v>1.592792</v>
      </c>
      <c r="H160" s="398">
        <v>3.2162999999999997E-2</v>
      </c>
      <c r="I160" s="435">
        <v>1.6666E-2</v>
      </c>
      <c r="J160" s="397">
        <v>14.737482999999999</v>
      </c>
      <c r="K160" s="398">
        <v>7.6017000000000001E-2</v>
      </c>
      <c r="L160" s="434">
        <v>14.737482999999999</v>
      </c>
      <c r="M160" s="397">
        <v>1.799194</v>
      </c>
      <c r="N160" s="398">
        <v>3.1737000000000001E-2</v>
      </c>
      <c r="O160" s="435">
        <v>2.4893999999999999E-2</v>
      </c>
      <c r="P160" s="397">
        <v>15.229094999999999</v>
      </c>
      <c r="Q160" s="398">
        <v>6.6567000000000001E-2</v>
      </c>
      <c r="R160" s="434">
        <v>15.229094999999999</v>
      </c>
      <c r="S160" s="397">
        <v>2.258562</v>
      </c>
      <c r="T160" s="398">
        <v>2.7792000000000001E-2</v>
      </c>
      <c r="U160" s="435">
        <v>2.5486999999999999E-2</v>
      </c>
      <c r="V160" s="397">
        <v>14.974719</v>
      </c>
      <c r="W160" s="398">
        <v>6.5906000000000006E-2</v>
      </c>
      <c r="X160" s="434">
        <v>14.974719</v>
      </c>
      <c r="Y160" s="397">
        <v>2.2808329999999999</v>
      </c>
      <c r="Z160" s="398">
        <v>2.7515999999999999E-2</v>
      </c>
      <c r="AA160" s="435">
        <v>3.2174000000000001E-2</v>
      </c>
    </row>
    <row r="161" spans="2:27" s="429" customFormat="1" ht="15.75" customHeight="1">
      <c r="B161" s="851"/>
      <c r="C161" s="410" t="s">
        <v>507</v>
      </c>
      <c r="D161" s="397">
        <v>0</v>
      </c>
      <c r="E161" s="398">
        <v>0</v>
      </c>
      <c r="F161" s="434">
        <v>0</v>
      </c>
      <c r="G161" s="397">
        <v>0</v>
      </c>
      <c r="H161" s="398">
        <v>0</v>
      </c>
      <c r="I161" s="435">
        <v>0</v>
      </c>
      <c r="J161" s="397">
        <v>0</v>
      </c>
      <c r="K161" s="398">
        <v>0</v>
      </c>
      <c r="L161" s="434">
        <v>0</v>
      </c>
      <c r="M161" s="397">
        <v>0</v>
      </c>
      <c r="N161" s="398">
        <v>0</v>
      </c>
      <c r="O161" s="435">
        <v>0</v>
      </c>
      <c r="P161" s="397">
        <v>0</v>
      </c>
      <c r="Q161" s="398">
        <v>0</v>
      </c>
      <c r="R161" s="434">
        <v>0</v>
      </c>
      <c r="S161" s="397">
        <v>0</v>
      </c>
      <c r="T161" s="398">
        <v>0</v>
      </c>
      <c r="U161" s="435">
        <v>0</v>
      </c>
      <c r="V161" s="397">
        <v>0</v>
      </c>
      <c r="W161" s="398">
        <v>0</v>
      </c>
      <c r="X161" s="434">
        <v>0</v>
      </c>
      <c r="Y161" s="397">
        <v>0</v>
      </c>
      <c r="Z161" s="398">
        <v>0</v>
      </c>
      <c r="AA161" s="435">
        <v>0</v>
      </c>
    </row>
    <row r="162" spans="2:27" s="429" customFormat="1" ht="15.75" customHeight="1">
      <c r="B162" s="851"/>
      <c r="C162" s="410" t="s">
        <v>508</v>
      </c>
      <c r="D162" s="397">
        <v>14.167505999999999</v>
      </c>
      <c r="E162" s="398">
        <v>7.7037999999999995E-2</v>
      </c>
      <c r="F162" s="434">
        <v>14.167505999999999</v>
      </c>
      <c r="G162" s="397">
        <v>1.592792</v>
      </c>
      <c r="H162" s="398">
        <v>3.2162999999999997E-2</v>
      </c>
      <c r="I162" s="435">
        <v>1.6666E-2</v>
      </c>
      <c r="J162" s="397">
        <v>14.737482999999999</v>
      </c>
      <c r="K162" s="398">
        <v>7.6017000000000001E-2</v>
      </c>
      <c r="L162" s="434">
        <v>14.737482999999999</v>
      </c>
      <c r="M162" s="397">
        <v>1.799194</v>
      </c>
      <c r="N162" s="398">
        <v>3.1737000000000001E-2</v>
      </c>
      <c r="O162" s="435">
        <v>2.4893999999999999E-2</v>
      </c>
      <c r="P162" s="397">
        <v>15.229094999999999</v>
      </c>
      <c r="Q162" s="398">
        <v>6.6567000000000001E-2</v>
      </c>
      <c r="R162" s="434">
        <v>15.229094999999999</v>
      </c>
      <c r="S162" s="397">
        <v>2.258562</v>
      </c>
      <c r="T162" s="398">
        <v>2.7792000000000001E-2</v>
      </c>
      <c r="U162" s="435">
        <v>2.5486999999999999E-2</v>
      </c>
      <c r="V162" s="397">
        <v>14.974719</v>
      </c>
      <c r="W162" s="398">
        <v>6.5906000000000006E-2</v>
      </c>
      <c r="X162" s="434">
        <v>14.974719</v>
      </c>
      <c r="Y162" s="397">
        <v>2.2808329999999999</v>
      </c>
      <c r="Z162" s="398">
        <v>2.7515999999999999E-2</v>
      </c>
      <c r="AA162" s="435">
        <v>3.2174000000000001E-2</v>
      </c>
    </row>
    <row r="163" spans="2:27" s="429" customFormat="1" ht="15.75" customHeight="1">
      <c r="B163" s="851"/>
      <c r="C163" s="409" t="s">
        <v>509</v>
      </c>
      <c r="D163" s="397">
        <v>0</v>
      </c>
      <c r="E163" s="398">
        <v>0</v>
      </c>
      <c r="F163" s="434">
        <v>0</v>
      </c>
      <c r="G163" s="397">
        <v>0</v>
      </c>
      <c r="H163" s="398">
        <v>0</v>
      </c>
      <c r="I163" s="435">
        <v>0</v>
      </c>
      <c r="J163" s="397">
        <v>0</v>
      </c>
      <c r="K163" s="398">
        <v>0</v>
      </c>
      <c r="L163" s="434">
        <v>0</v>
      </c>
      <c r="M163" s="397">
        <v>0</v>
      </c>
      <c r="N163" s="398">
        <v>0</v>
      </c>
      <c r="O163" s="435">
        <v>0</v>
      </c>
      <c r="P163" s="397">
        <v>0</v>
      </c>
      <c r="Q163" s="398">
        <v>0</v>
      </c>
      <c r="R163" s="434">
        <v>0</v>
      </c>
      <c r="S163" s="397">
        <v>0</v>
      </c>
      <c r="T163" s="398">
        <v>0</v>
      </c>
      <c r="U163" s="435">
        <v>0</v>
      </c>
      <c r="V163" s="397">
        <v>0</v>
      </c>
      <c r="W163" s="398">
        <v>0</v>
      </c>
      <c r="X163" s="434">
        <v>0</v>
      </c>
      <c r="Y163" s="397">
        <v>0</v>
      </c>
      <c r="Z163" s="398">
        <v>0</v>
      </c>
      <c r="AA163" s="435">
        <v>0</v>
      </c>
    </row>
    <row r="164" spans="2:27" s="429" customFormat="1" ht="15.75" customHeight="1">
      <c r="B164" s="851"/>
      <c r="C164" s="409" t="s">
        <v>510</v>
      </c>
      <c r="D164" s="397">
        <v>1.0766690000000001</v>
      </c>
      <c r="E164" s="398">
        <v>4.7899999999999999E-4</v>
      </c>
      <c r="F164" s="434">
        <v>1.042152</v>
      </c>
      <c r="G164" s="397">
        <v>0.13067799999999999</v>
      </c>
      <c r="H164" s="398">
        <v>2.9E-5</v>
      </c>
      <c r="I164" s="435">
        <v>1.789E-3</v>
      </c>
      <c r="J164" s="397">
        <v>1.0166170000000001</v>
      </c>
      <c r="K164" s="398">
        <v>4.2099999999999999E-4</v>
      </c>
      <c r="L164" s="434">
        <v>0.98885699999999999</v>
      </c>
      <c r="M164" s="397">
        <v>0.144902</v>
      </c>
      <c r="N164" s="398">
        <v>2.5999999999999998E-5</v>
      </c>
      <c r="O164" s="435">
        <v>1.1529999999999999E-3</v>
      </c>
      <c r="P164" s="397">
        <v>1.2310380000000001</v>
      </c>
      <c r="Q164" s="398">
        <v>4.35E-4</v>
      </c>
      <c r="R164" s="434">
        <v>1.2046920000000001</v>
      </c>
      <c r="S164" s="397">
        <v>0.23951500000000001</v>
      </c>
      <c r="T164" s="398">
        <v>2.6999999999999999E-5</v>
      </c>
      <c r="U164" s="435">
        <v>3.382E-3</v>
      </c>
      <c r="V164" s="397">
        <v>1.2194389999999999</v>
      </c>
      <c r="W164" s="398">
        <v>5.0000000000000001E-4</v>
      </c>
      <c r="X164" s="434">
        <v>1.186126</v>
      </c>
      <c r="Y164" s="397">
        <v>0.26737100000000003</v>
      </c>
      <c r="Z164" s="398">
        <v>3.8999999999999999E-5</v>
      </c>
      <c r="AA164" s="435">
        <v>4.3790000000000001E-3</v>
      </c>
    </row>
    <row r="165" spans="2:27" s="429" customFormat="1" ht="15.75" customHeight="1">
      <c r="B165" s="851"/>
      <c r="C165" s="410" t="s">
        <v>511</v>
      </c>
      <c r="D165" s="397">
        <v>0</v>
      </c>
      <c r="E165" s="398">
        <v>0</v>
      </c>
      <c r="F165" s="434">
        <v>0</v>
      </c>
      <c r="G165" s="397">
        <v>0</v>
      </c>
      <c r="H165" s="398">
        <v>0</v>
      </c>
      <c r="I165" s="435">
        <v>0</v>
      </c>
      <c r="J165" s="397">
        <v>0</v>
      </c>
      <c r="K165" s="398">
        <v>0</v>
      </c>
      <c r="L165" s="434">
        <v>0</v>
      </c>
      <c r="M165" s="397">
        <v>0</v>
      </c>
      <c r="N165" s="398">
        <v>0</v>
      </c>
      <c r="O165" s="435">
        <v>0</v>
      </c>
      <c r="P165" s="397">
        <v>0</v>
      </c>
      <c r="Q165" s="398">
        <v>0</v>
      </c>
      <c r="R165" s="434">
        <v>0</v>
      </c>
      <c r="S165" s="397">
        <v>0</v>
      </c>
      <c r="T165" s="398">
        <v>0</v>
      </c>
      <c r="U165" s="435">
        <v>0</v>
      </c>
      <c r="V165" s="397">
        <v>0</v>
      </c>
      <c r="W165" s="398">
        <v>0</v>
      </c>
      <c r="X165" s="434">
        <v>0</v>
      </c>
      <c r="Y165" s="397">
        <v>0</v>
      </c>
      <c r="Z165" s="398">
        <v>0</v>
      </c>
      <c r="AA165" s="435">
        <v>0</v>
      </c>
    </row>
    <row r="166" spans="2:27" s="429" customFormat="1" ht="15.75" customHeight="1">
      <c r="B166" s="851"/>
      <c r="C166" s="411" t="s">
        <v>512</v>
      </c>
      <c r="D166" s="397">
        <v>1.0766690000000001</v>
      </c>
      <c r="E166" s="398">
        <v>4.7899999999999999E-4</v>
      </c>
      <c r="F166" s="434">
        <v>1.042152</v>
      </c>
      <c r="G166" s="397">
        <v>0.13067799999999999</v>
      </c>
      <c r="H166" s="398">
        <v>2.9E-5</v>
      </c>
      <c r="I166" s="435">
        <v>1.789E-3</v>
      </c>
      <c r="J166" s="397">
        <v>1.0166170000000001</v>
      </c>
      <c r="K166" s="398">
        <v>4.2099999999999999E-4</v>
      </c>
      <c r="L166" s="434">
        <v>0.98885699999999999</v>
      </c>
      <c r="M166" s="397">
        <v>0.144902</v>
      </c>
      <c r="N166" s="398">
        <v>2.5999999999999998E-5</v>
      </c>
      <c r="O166" s="435">
        <v>1.1529999999999999E-3</v>
      </c>
      <c r="P166" s="397">
        <v>1.2310380000000001</v>
      </c>
      <c r="Q166" s="398">
        <v>4.35E-4</v>
      </c>
      <c r="R166" s="434">
        <v>1.2046920000000001</v>
      </c>
      <c r="S166" s="397">
        <v>0.23951500000000001</v>
      </c>
      <c r="T166" s="398">
        <v>2.6999999999999999E-5</v>
      </c>
      <c r="U166" s="435">
        <v>3.382E-3</v>
      </c>
      <c r="V166" s="397">
        <v>1.2194389999999999</v>
      </c>
      <c r="W166" s="398">
        <v>5.0000000000000001E-4</v>
      </c>
      <c r="X166" s="434">
        <v>1.186126</v>
      </c>
      <c r="Y166" s="397">
        <v>0.26737100000000003</v>
      </c>
      <c r="Z166" s="398">
        <v>3.8999999999999999E-5</v>
      </c>
      <c r="AA166" s="435">
        <v>4.3790000000000001E-3</v>
      </c>
    </row>
    <row r="167" spans="2:27" s="429" customFormat="1" ht="15.75" customHeight="1">
      <c r="B167" s="851"/>
      <c r="C167" s="404" t="s">
        <v>488</v>
      </c>
      <c r="D167" s="397">
        <v>7.1915779999999998</v>
      </c>
      <c r="E167" s="398">
        <v>0</v>
      </c>
      <c r="F167" s="434">
        <v>7.1915779999999998</v>
      </c>
      <c r="G167" s="397">
        <v>25.273997999999999</v>
      </c>
      <c r="H167" s="398">
        <v>0</v>
      </c>
      <c r="I167" s="435">
        <v>0</v>
      </c>
      <c r="J167" s="397">
        <v>10.930578000000001</v>
      </c>
      <c r="K167" s="398">
        <v>0</v>
      </c>
      <c r="L167" s="434">
        <v>10.930578000000001</v>
      </c>
      <c r="M167" s="397">
        <v>33.413752000000002</v>
      </c>
      <c r="N167" s="398">
        <v>0</v>
      </c>
      <c r="O167" s="435">
        <v>0</v>
      </c>
      <c r="P167" s="397">
        <v>42.745485000000002</v>
      </c>
      <c r="Q167" s="398">
        <v>0</v>
      </c>
      <c r="R167" s="434">
        <v>42.745485000000002</v>
      </c>
      <c r="S167" s="397">
        <v>102.710555</v>
      </c>
      <c r="T167" s="398">
        <v>0</v>
      </c>
      <c r="U167" s="435">
        <v>4.3420000000000004E-3</v>
      </c>
      <c r="V167" s="397">
        <v>19.373913999999999</v>
      </c>
      <c r="W167" s="398">
        <v>0</v>
      </c>
      <c r="X167" s="434">
        <v>19.373913999999999</v>
      </c>
      <c r="Y167" s="397">
        <v>49.524278000000002</v>
      </c>
      <c r="Z167" s="398">
        <v>0</v>
      </c>
      <c r="AA167" s="435">
        <v>0</v>
      </c>
    </row>
    <row r="168" spans="2:27" ht="15.75" hidden="1" customHeight="1">
      <c r="B168" s="851"/>
      <c r="C168" s="413"/>
      <c r="D168" s="406"/>
      <c r="E168" s="414"/>
      <c r="F168" s="436"/>
      <c r="G168" s="406"/>
      <c r="H168" s="414"/>
      <c r="I168" s="437"/>
      <c r="J168" s="406"/>
      <c r="K168" s="414"/>
      <c r="L168" s="436"/>
      <c r="M168" s="406"/>
      <c r="N168" s="414"/>
      <c r="O168" s="437"/>
      <c r="P168" s="406"/>
      <c r="Q168" s="414"/>
      <c r="R168" s="436"/>
      <c r="S168" s="406"/>
      <c r="T168" s="414"/>
      <c r="U168" s="437"/>
      <c r="V168" s="406"/>
      <c r="W168" s="414"/>
      <c r="X168" s="436"/>
      <c r="Y168" s="406"/>
      <c r="Z168" s="414"/>
      <c r="AA168" s="437"/>
    </row>
    <row r="169" spans="2:27" s="429" customFormat="1" ht="15.75" customHeight="1">
      <c r="B169" s="851"/>
      <c r="C169" s="416" t="s">
        <v>513</v>
      </c>
      <c r="D169" s="438"/>
      <c r="E169" s="439"/>
      <c r="F169" s="440"/>
      <c r="G169" s="438"/>
      <c r="H169" s="439"/>
      <c r="I169" s="441"/>
      <c r="J169" s="438"/>
      <c r="K169" s="439"/>
      <c r="L169" s="440"/>
      <c r="M169" s="438"/>
      <c r="N169" s="439"/>
      <c r="O169" s="441"/>
      <c r="P169" s="438"/>
      <c r="Q169" s="439"/>
      <c r="R169" s="440"/>
      <c r="S169" s="438"/>
      <c r="T169" s="439"/>
      <c r="U169" s="441"/>
      <c r="V169" s="438"/>
      <c r="W169" s="439"/>
      <c r="X169" s="440"/>
      <c r="Y169" s="438"/>
      <c r="Z169" s="439"/>
      <c r="AA169" s="441"/>
    </row>
    <row r="170" spans="2:27" s="429" customFormat="1" ht="19.5" customHeight="1" thickBot="1">
      <c r="B170" s="852"/>
      <c r="C170" s="422" t="s">
        <v>518</v>
      </c>
      <c r="D170" s="442"/>
      <c r="E170" s="443"/>
      <c r="F170" s="444"/>
      <c r="G170" s="442"/>
      <c r="H170" s="443"/>
      <c r="I170" s="445"/>
      <c r="J170" s="442"/>
      <c r="K170" s="443"/>
      <c r="L170" s="444"/>
      <c r="M170" s="442"/>
      <c r="N170" s="443"/>
      <c r="O170" s="445"/>
      <c r="P170" s="442"/>
      <c r="Q170" s="443"/>
      <c r="R170" s="444"/>
      <c r="S170" s="442"/>
      <c r="T170" s="443"/>
      <c r="U170" s="445"/>
      <c r="V170" s="442"/>
      <c r="W170" s="443"/>
      <c r="X170" s="444"/>
      <c r="Y170" s="442"/>
      <c r="Z170" s="443"/>
      <c r="AA170" s="445"/>
    </row>
    <row r="171" spans="2:27" s="429" customFormat="1" ht="17.25" customHeight="1">
      <c r="B171" s="375"/>
      <c r="C171" s="345"/>
      <c r="D171" s="375" t="s">
        <v>491</v>
      </c>
      <c r="E171" s="345"/>
      <c r="F171" s="345"/>
      <c r="G171" s="345"/>
      <c r="H171" s="345"/>
      <c r="I171" s="345"/>
      <c r="J171" s="345"/>
      <c r="K171" s="345"/>
      <c r="L171" s="345"/>
      <c r="M171" s="345"/>
      <c r="N171" s="345"/>
      <c r="O171" s="345"/>
      <c r="P171" s="345"/>
      <c r="Q171" s="345"/>
      <c r="R171" s="345"/>
      <c r="S171" s="345"/>
      <c r="T171" s="345"/>
      <c r="U171" s="345"/>
    </row>
    <row r="172" spans="2:27" s="429" customFormat="1" ht="22.2">
      <c r="B172" s="446"/>
      <c r="D172" s="447"/>
      <c r="E172" s="447"/>
      <c r="F172" s="447"/>
      <c r="G172" s="447"/>
      <c r="H172" s="447"/>
      <c r="I172" s="447"/>
      <c r="J172" s="447"/>
      <c r="K172" s="447"/>
      <c r="L172" s="447"/>
      <c r="M172" s="447"/>
      <c r="N172" s="447"/>
      <c r="O172" s="447"/>
      <c r="P172" s="345"/>
      <c r="Q172" s="345"/>
      <c r="R172" s="345"/>
      <c r="S172" s="345"/>
      <c r="T172" s="345"/>
      <c r="U172" s="345"/>
    </row>
    <row r="173" spans="2:27" s="429" customFormat="1" ht="22.8" thickBot="1">
      <c r="B173" s="446"/>
      <c r="D173" s="447"/>
      <c r="E173" s="447"/>
      <c r="F173" s="447"/>
      <c r="G173" s="447"/>
      <c r="H173" s="447"/>
      <c r="I173" s="447"/>
      <c r="J173" s="447"/>
      <c r="K173" s="447"/>
      <c r="L173" s="447"/>
      <c r="M173" s="447"/>
      <c r="N173" s="447"/>
      <c r="O173" s="447"/>
      <c r="P173" s="345"/>
      <c r="Q173" s="345"/>
      <c r="R173" s="345"/>
      <c r="S173" s="345"/>
      <c r="T173" s="345"/>
      <c r="U173" s="345"/>
    </row>
    <row r="174" spans="2:27" s="429" customFormat="1" ht="32.25" customHeight="1" thickBot="1">
      <c r="B174" s="343"/>
      <c r="C174" s="347"/>
      <c r="D174" s="853" t="s">
        <v>500</v>
      </c>
      <c r="E174" s="854"/>
      <c r="F174" s="854"/>
      <c r="G174" s="854"/>
      <c r="H174" s="854"/>
      <c r="I174" s="854"/>
      <c r="J174" s="854"/>
      <c r="K174" s="854"/>
      <c r="L174" s="854"/>
      <c r="M174" s="854"/>
      <c r="N174" s="854"/>
      <c r="O174" s="854"/>
      <c r="P174" s="854" t="str">
        <f>D174</f>
        <v>IRB Approach</v>
      </c>
      <c r="Q174" s="854"/>
      <c r="R174" s="854"/>
      <c r="S174" s="854"/>
      <c r="T174" s="854"/>
      <c r="U174" s="854"/>
      <c r="V174" s="854"/>
      <c r="W174" s="854"/>
      <c r="X174" s="854"/>
      <c r="Y174" s="854"/>
      <c r="Z174" s="854"/>
      <c r="AA174" s="855"/>
    </row>
    <row r="175" spans="2:27" s="429" customFormat="1" ht="32.25" customHeight="1" thickBot="1">
      <c r="B175" s="343"/>
      <c r="C175" s="347"/>
      <c r="D175" s="853" t="s">
        <v>12</v>
      </c>
      <c r="E175" s="854"/>
      <c r="F175" s="854"/>
      <c r="G175" s="854"/>
      <c r="H175" s="854"/>
      <c r="I175" s="855"/>
      <c r="J175" s="853" t="s">
        <v>13</v>
      </c>
      <c r="K175" s="854"/>
      <c r="L175" s="854"/>
      <c r="M175" s="854"/>
      <c r="N175" s="854"/>
      <c r="O175" s="855"/>
      <c r="P175" s="853" t="s">
        <v>14</v>
      </c>
      <c r="Q175" s="854"/>
      <c r="R175" s="854"/>
      <c r="S175" s="854"/>
      <c r="T175" s="854"/>
      <c r="U175" s="855"/>
      <c r="V175" s="853" t="s">
        <v>15</v>
      </c>
      <c r="W175" s="854"/>
      <c r="X175" s="854"/>
      <c r="Y175" s="854"/>
      <c r="Z175" s="854"/>
      <c r="AA175" s="855"/>
    </row>
    <row r="176" spans="2:27" s="429" customFormat="1" ht="51" customHeight="1">
      <c r="B176" s="350"/>
      <c r="C176" s="347"/>
      <c r="D176" s="842" t="s">
        <v>468</v>
      </c>
      <c r="E176" s="864"/>
      <c r="F176" s="865" t="s">
        <v>469</v>
      </c>
      <c r="G176" s="867" t="s">
        <v>470</v>
      </c>
      <c r="H176" s="868"/>
      <c r="I176" s="869" t="s">
        <v>471</v>
      </c>
      <c r="J176" s="842" t="s">
        <v>468</v>
      </c>
      <c r="K176" s="864"/>
      <c r="L176" s="865" t="s">
        <v>469</v>
      </c>
      <c r="M176" s="867" t="s">
        <v>470</v>
      </c>
      <c r="N176" s="868"/>
      <c r="O176" s="869" t="s">
        <v>471</v>
      </c>
      <c r="P176" s="842" t="s">
        <v>468</v>
      </c>
      <c r="Q176" s="864"/>
      <c r="R176" s="865" t="s">
        <v>469</v>
      </c>
      <c r="S176" s="867" t="s">
        <v>470</v>
      </c>
      <c r="T176" s="868"/>
      <c r="U176" s="869" t="s">
        <v>471</v>
      </c>
      <c r="V176" s="842" t="s">
        <v>468</v>
      </c>
      <c r="W176" s="864"/>
      <c r="X176" s="865" t="s">
        <v>469</v>
      </c>
      <c r="Y176" s="867" t="s">
        <v>470</v>
      </c>
      <c r="Z176" s="868"/>
      <c r="AA176" s="869" t="s">
        <v>471</v>
      </c>
    </row>
    <row r="177" spans="2:27" s="429" customFormat="1" ht="33" customHeight="1" thickBot="1">
      <c r="B177" s="430">
        <v>7</v>
      </c>
      <c r="C177" s="351" t="s">
        <v>11</v>
      </c>
      <c r="D177" s="394"/>
      <c r="E177" s="395" t="s">
        <v>501</v>
      </c>
      <c r="F177" s="866"/>
      <c r="G177" s="394"/>
      <c r="H177" s="395" t="s">
        <v>501</v>
      </c>
      <c r="I177" s="870"/>
      <c r="J177" s="394"/>
      <c r="K177" s="395" t="s">
        <v>501</v>
      </c>
      <c r="L177" s="866"/>
      <c r="M177" s="394"/>
      <c r="N177" s="395" t="s">
        <v>501</v>
      </c>
      <c r="O177" s="870"/>
      <c r="P177" s="394"/>
      <c r="Q177" s="395" t="s">
        <v>501</v>
      </c>
      <c r="R177" s="866"/>
      <c r="S177" s="394"/>
      <c r="T177" s="395" t="s">
        <v>501</v>
      </c>
      <c r="U177" s="870"/>
      <c r="V177" s="394"/>
      <c r="W177" s="395" t="s">
        <v>501</v>
      </c>
      <c r="X177" s="866"/>
      <c r="Y177" s="394"/>
      <c r="Z177" s="395" t="s">
        <v>501</v>
      </c>
      <c r="AA177" s="870"/>
    </row>
    <row r="178" spans="2:27" s="429" customFormat="1" ht="15.75" customHeight="1">
      <c r="B178" s="850" t="s">
        <v>700</v>
      </c>
      <c r="C178" s="396" t="s">
        <v>502</v>
      </c>
      <c r="D178" s="397">
        <v>0</v>
      </c>
      <c r="E178" s="398">
        <v>0</v>
      </c>
      <c r="F178" s="431">
        <v>0</v>
      </c>
      <c r="G178" s="432">
        <v>0</v>
      </c>
      <c r="H178" s="401">
        <v>0</v>
      </c>
      <c r="I178" s="433">
        <v>0</v>
      </c>
      <c r="J178" s="397">
        <v>0</v>
      </c>
      <c r="K178" s="398">
        <v>0</v>
      </c>
      <c r="L178" s="431">
        <v>0</v>
      </c>
      <c r="M178" s="432">
        <v>0</v>
      </c>
      <c r="N178" s="401">
        <v>0</v>
      </c>
      <c r="O178" s="433">
        <v>0</v>
      </c>
      <c r="P178" s="397">
        <v>0</v>
      </c>
      <c r="Q178" s="398">
        <v>0</v>
      </c>
      <c r="R178" s="431">
        <v>0</v>
      </c>
      <c r="S178" s="432">
        <v>0</v>
      </c>
      <c r="T178" s="401">
        <v>0</v>
      </c>
      <c r="U178" s="433">
        <v>0</v>
      </c>
      <c r="V178" s="397">
        <v>0</v>
      </c>
      <c r="W178" s="398">
        <v>0</v>
      </c>
      <c r="X178" s="431">
        <v>0</v>
      </c>
      <c r="Y178" s="432">
        <v>0</v>
      </c>
      <c r="Z178" s="401">
        <v>0</v>
      </c>
      <c r="AA178" s="433">
        <v>0</v>
      </c>
    </row>
    <row r="179" spans="2:27" s="429" customFormat="1" ht="15.75" customHeight="1">
      <c r="B179" s="851"/>
      <c r="C179" s="403" t="s">
        <v>478</v>
      </c>
      <c r="D179" s="397">
        <v>16.445208999999998</v>
      </c>
      <c r="E179" s="398">
        <v>1E-3</v>
      </c>
      <c r="F179" s="434">
        <v>0.71098600000000001</v>
      </c>
      <c r="G179" s="397">
        <v>0.52948099999999998</v>
      </c>
      <c r="H179" s="398">
        <v>1.093E-3</v>
      </c>
      <c r="I179" s="435">
        <v>1.804E-3</v>
      </c>
      <c r="J179" s="397">
        <v>16.083382</v>
      </c>
      <c r="K179" s="398">
        <v>1E-3</v>
      </c>
      <c r="L179" s="434">
        <v>0.85018800000000005</v>
      </c>
      <c r="M179" s="397">
        <v>0.58787</v>
      </c>
      <c r="N179" s="398">
        <v>8.9599999999999999E-4</v>
      </c>
      <c r="O179" s="435">
        <v>1.4189999999999999E-3</v>
      </c>
      <c r="P179" s="397">
        <v>16.162067</v>
      </c>
      <c r="Q179" s="398">
        <v>1E-3</v>
      </c>
      <c r="R179" s="434">
        <v>0.86402699999999999</v>
      </c>
      <c r="S179" s="397">
        <v>0.50935699999999995</v>
      </c>
      <c r="T179" s="398">
        <v>9.0799999999999995E-4</v>
      </c>
      <c r="U179" s="435">
        <v>5.607E-3</v>
      </c>
      <c r="V179" s="397">
        <v>18.583238000000001</v>
      </c>
      <c r="W179" s="398">
        <v>1E-3</v>
      </c>
      <c r="X179" s="434">
        <v>0.84938499999999995</v>
      </c>
      <c r="Y179" s="397">
        <v>0.41698400000000002</v>
      </c>
      <c r="Z179" s="398">
        <v>8.8099999999999995E-4</v>
      </c>
      <c r="AA179" s="435">
        <v>1.5020000000000001E-3</v>
      </c>
    </row>
    <row r="180" spans="2:27" s="429" customFormat="1" ht="15.75" customHeight="1">
      <c r="B180" s="851"/>
      <c r="C180" s="404" t="s">
        <v>503</v>
      </c>
      <c r="D180" s="397">
        <v>258.14622200000002</v>
      </c>
      <c r="E180" s="398">
        <v>0</v>
      </c>
      <c r="F180" s="434">
        <v>131.20332999999999</v>
      </c>
      <c r="G180" s="397">
        <v>85.314412000000004</v>
      </c>
      <c r="H180" s="398">
        <v>0</v>
      </c>
      <c r="I180" s="435">
        <v>2.8596710000000001</v>
      </c>
      <c r="J180" s="397">
        <v>229.790637</v>
      </c>
      <c r="K180" s="398">
        <v>2.0452000000000001E-2</v>
      </c>
      <c r="L180" s="434">
        <v>86.331609999999998</v>
      </c>
      <c r="M180" s="397">
        <v>47.338574999999999</v>
      </c>
      <c r="N180" s="398">
        <v>4.8640000000000003E-3</v>
      </c>
      <c r="O180" s="435">
        <v>1.870099</v>
      </c>
      <c r="P180" s="397">
        <v>226.22609399999999</v>
      </c>
      <c r="Q180" s="398">
        <v>1.1150000000000001E-3</v>
      </c>
      <c r="R180" s="434">
        <v>80.582774000000001</v>
      </c>
      <c r="S180" s="397">
        <v>42.948813000000001</v>
      </c>
      <c r="T180" s="398">
        <v>2.3699999999999999E-4</v>
      </c>
      <c r="U180" s="435">
        <v>1.660345</v>
      </c>
      <c r="V180" s="397">
        <v>158.12893800000001</v>
      </c>
      <c r="W180" s="398">
        <v>1.227E-3</v>
      </c>
      <c r="X180" s="434">
        <v>134.26075599999999</v>
      </c>
      <c r="Y180" s="397">
        <v>68.548342000000005</v>
      </c>
      <c r="Z180" s="398">
        <v>2.61E-4</v>
      </c>
      <c r="AA180" s="435">
        <v>1.391438</v>
      </c>
    </row>
    <row r="181" spans="2:27" s="429" customFormat="1" ht="15.75" customHeight="1">
      <c r="B181" s="851"/>
      <c r="C181" s="405" t="s">
        <v>504</v>
      </c>
      <c r="D181" s="397">
        <v>32.646183000000001</v>
      </c>
      <c r="E181" s="398">
        <v>0</v>
      </c>
      <c r="F181" s="434">
        <v>32.232568000000001</v>
      </c>
      <c r="G181" s="397">
        <v>12.631764</v>
      </c>
      <c r="H181" s="398">
        <v>0</v>
      </c>
      <c r="I181" s="435">
        <v>1.8150949999999999</v>
      </c>
      <c r="J181" s="397">
        <v>30.16611</v>
      </c>
      <c r="K181" s="398">
        <v>0</v>
      </c>
      <c r="L181" s="434">
        <v>29.602208000000001</v>
      </c>
      <c r="M181" s="397">
        <v>11.767001</v>
      </c>
      <c r="N181" s="398">
        <v>0</v>
      </c>
      <c r="O181" s="435">
        <v>1.784049</v>
      </c>
      <c r="P181" s="397">
        <v>25.853787000000001</v>
      </c>
      <c r="Q181" s="398">
        <v>0</v>
      </c>
      <c r="R181" s="434">
        <v>25.289885000000002</v>
      </c>
      <c r="S181" s="397">
        <v>10.009098</v>
      </c>
      <c r="T181" s="398">
        <v>0</v>
      </c>
      <c r="U181" s="435">
        <v>1.580689</v>
      </c>
      <c r="V181" s="397">
        <v>22.545693</v>
      </c>
      <c r="W181" s="398">
        <v>0</v>
      </c>
      <c r="X181" s="434">
        <v>21.982946999999999</v>
      </c>
      <c r="Y181" s="397">
        <v>8.9625950000000003</v>
      </c>
      <c r="Z181" s="398">
        <v>0</v>
      </c>
      <c r="AA181" s="435">
        <v>1.3117810000000001</v>
      </c>
    </row>
    <row r="182" spans="2:27" s="429" customFormat="1" ht="15.75" customHeight="1">
      <c r="B182" s="851"/>
      <c r="C182" s="405" t="s">
        <v>505</v>
      </c>
      <c r="D182" s="397">
        <v>0</v>
      </c>
      <c r="E182" s="398">
        <v>0</v>
      </c>
      <c r="F182" s="434">
        <v>0</v>
      </c>
      <c r="G182" s="397">
        <v>0</v>
      </c>
      <c r="H182" s="398">
        <v>0</v>
      </c>
      <c r="I182" s="435">
        <v>0</v>
      </c>
      <c r="J182" s="397">
        <v>5</v>
      </c>
      <c r="K182" s="398">
        <v>0</v>
      </c>
      <c r="L182" s="434">
        <v>2.5</v>
      </c>
      <c r="M182" s="397">
        <v>0.76680499999999996</v>
      </c>
      <c r="N182" s="398">
        <v>0</v>
      </c>
      <c r="O182" s="435">
        <v>6.1219999999999998E-3</v>
      </c>
      <c r="P182" s="397">
        <v>5</v>
      </c>
      <c r="Q182" s="398">
        <v>0</v>
      </c>
      <c r="R182" s="434">
        <v>2.5</v>
      </c>
      <c r="S182" s="397">
        <v>0.76680499999999996</v>
      </c>
      <c r="T182" s="398">
        <v>0</v>
      </c>
      <c r="U182" s="435">
        <v>6.1219999999999998E-3</v>
      </c>
      <c r="V182" s="397">
        <v>5</v>
      </c>
      <c r="W182" s="398">
        <v>0</v>
      </c>
      <c r="X182" s="434">
        <v>2.5</v>
      </c>
      <c r="Y182" s="397">
        <v>0.76680499999999996</v>
      </c>
      <c r="Z182" s="398">
        <v>0</v>
      </c>
      <c r="AA182" s="435">
        <v>6.1219999999999998E-3</v>
      </c>
    </row>
    <row r="183" spans="2:27" s="429" customFormat="1" ht="15.75" customHeight="1">
      <c r="B183" s="851"/>
      <c r="C183" s="404" t="s">
        <v>481</v>
      </c>
      <c r="D183" s="397">
        <v>0.39257399999999998</v>
      </c>
      <c r="E183" s="398">
        <v>3.0565999999999999E-2</v>
      </c>
      <c r="F183" s="434">
        <v>0.38136500000000001</v>
      </c>
      <c r="G183" s="397">
        <v>0.127163</v>
      </c>
      <c r="H183" s="398">
        <v>4.6350000000000002E-3</v>
      </c>
      <c r="I183" s="435">
        <v>2.0438999999999999E-2</v>
      </c>
      <c r="J183" s="397">
        <v>0.43621100000000002</v>
      </c>
      <c r="K183" s="398">
        <v>2.6858E-2</v>
      </c>
      <c r="L183" s="434">
        <v>0.42463400000000001</v>
      </c>
      <c r="M183" s="397">
        <v>0.102926</v>
      </c>
      <c r="N183" s="398">
        <v>2.9589999999999998E-3</v>
      </c>
      <c r="O183" s="435">
        <v>1.8690999999999999E-2</v>
      </c>
      <c r="P183" s="397">
        <v>0.43596800000000002</v>
      </c>
      <c r="Q183" s="398">
        <v>2.8108999999999999E-2</v>
      </c>
      <c r="R183" s="434">
        <v>0.42436299999999999</v>
      </c>
      <c r="S183" s="397">
        <v>9.0999999999999998E-2</v>
      </c>
      <c r="T183" s="398">
        <v>3.0999999999999999E-3</v>
      </c>
      <c r="U183" s="435">
        <v>1.9178000000000001E-2</v>
      </c>
      <c r="V183" s="397">
        <v>0.46646599999999999</v>
      </c>
      <c r="W183" s="398">
        <v>2.8516E-2</v>
      </c>
      <c r="X183" s="434">
        <v>0.435305</v>
      </c>
      <c r="Y183" s="397">
        <v>0.13284000000000001</v>
      </c>
      <c r="Z183" s="398">
        <v>1.436E-3</v>
      </c>
      <c r="AA183" s="435">
        <v>1.2122000000000001E-2</v>
      </c>
    </row>
    <row r="184" spans="2:27" s="429" customFormat="1" ht="15.75" customHeight="1">
      <c r="B184" s="851"/>
      <c r="C184" s="409" t="s">
        <v>506</v>
      </c>
      <c r="D184" s="397">
        <v>0.23494399999999999</v>
      </c>
      <c r="E184" s="398">
        <v>0</v>
      </c>
      <c r="F184" s="434">
        <v>0.23494399999999999</v>
      </c>
      <c r="G184" s="397">
        <v>9.4979999999999995E-2</v>
      </c>
      <c r="H184" s="398">
        <v>0</v>
      </c>
      <c r="I184" s="435">
        <v>2.1440000000000001E-3</v>
      </c>
      <c r="J184" s="397">
        <v>0.34401599999999999</v>
      </c>
      <c r="K184" s="398">
        <v>0</v>
      </c>
      <c r="L184" s="434">
        <v>0.34401599999999999</v>
      </c>
      <c r="M184" s="397">
        <v>8.3553000000000002E-2</v>
      </c>
      <c r="N184" s="398">
        <v>0</v>
      </c>
      <c r="O184" s="435">
        <v>6.8599999999999998E-4</v>
      </c>
      <c r="P184" s="397">
        <v>0.33851999999999999</v>
      </c>
      <c r="Q184" s="398">
        <v>0</v>
      </c>
      <c r="R184" s="434">
        <v>0.33851999999999999</v>
      </c>
      <c r="S184" s="397">
        <v>6.8582000000000004E-2</v>
      </c>
      <c r="T184" s="398">
        <v>0</v>
      </c>
      <c r="U184" s="435">
        <v>3.1799999999999998E-4</v>
      </c>
      <c r="V184" s="397">
        <v>0.33297500000000002</v>
      </c>
      <c r="W184" s="398">
        <v>0</v>
      </c>
      <c r="X184" s="434">
        <v>0.33297500000000002</v>
      </c>
      <c r="Y184" s="397">
        <v>9.5152E-2</v>
      </c>
      <c r="Z184" s="398">
        <v>0</v>
      </c>
      <c r="AA184" s="435">
        <v>3.1100000000000002E-4</v>
      </c>
    </row>
    <row r="185" spans="2:27" s="429" customFormat="1" ht="15.75" customHeight="1">
      <c r="B185" s="851"/>
      <c r="C185" s="410" t="s">
        <v>507</v>
      </c>
      <c r="D185" s="397">
        <v>0</v>
      </c>
      <c r="E185" s="398">
        <v>0</v>
      </c>
      <c r="F185" s="434">
        <v>0</v>
      </c>
      <c r="G185" s="397">
        <v>0</v>
      </c>
      <c r="H185" s="398">
        <v>0</v>
      </c>
      <c r="I185" s="435">
        <v>0</v>
      </c>
      <c r="J185" s="397">
        <v>0</v>
      </c>
      <c r="K185" s="398">
        <v>0</v>
      </c>
      <c r="L185" s="434">
        <v>0</v>
      </c>
      <c r="M185" s="397">
        <v>0</v>
      </c>
      <c r="N185" s="398">
        <v>0</v>
      </c>
      <c r="O185" s="435">
        <v>0</v>
      </c>
      <c r="P185" s="397">
        <v>0</v>
      </c>
      <c r="Q185" s="398">
        <v>0</v>
      </c>
      <c r="R185" s="434">
        <v>0</v>
      </c>
      <c r="S185" s="397">
        <v>0</v>
      </c>
      <c r="T185" s="398">
        <v>0</v>
      </c>
      <c r="U185" s="435">
        <v>0</v>
      </c>
      <c r="V185" s="397">
        <v>0</v>
      </c>
      <c r="W185" s="398">
        <v>0</v>
      </c>
      <c r="X185" s="434">
        <v>0</v>
      </c>
      <c r="Y185" s="397">
        <v>0</v>
      </c>
      <c r="Z185" s="398">
        <v>0</v>
      </c>
      <c r="AA185" s="435">
        <v>0</v>
      </c>
    </row>
    <row r="186" spans="2:27" s="429" customFormat="1" ht="15.75" customHeight="1">
      <c r="B186" s="851"/>
      <c r="C186" s="410" t="s">
        <v>508</v>
      </c>
      <c r="D186" s="397">
        <v>0.23494399999999999</v>
      </c>
      <c r="E186" s="398">
        <v>0</v>
      </c>
      <c r="F186" s="434">
        <v>0.23494399999999999</v>
      </c>
      <c r="G186" s="397">
        <v>9.4979999999999995E-2</v>
      </c>
      <c r="H186" s="398">
        <v>0</v>
      </c>
      <c r="I186" s="435">
        <v>2.1440000000000001E-3</v>
      </c>
      <c r="J186" s="397">
        <v>0.34401599999999999</v>
      </c>
      <c r="K186" s="398">
        <v>0</v>
      </c>
      <c r="L186" s="434">
        <v>0.34401599999999999</v>
      </c>
      <c r="M186" s="397">
        <v>8.3553000000000002E-2</v>
      </c>
      <c r="N186" s="398">
        <v>0</v>
      </c>
      <c r="O186" s="435">
        <v>6.8599999999999998E-4</v>
      </c>
      <c r="P186" s="397">
        <v>0.33851999999999999</v>
      </c>
      <c r="Q186" s="398">
        <v>0</v>
      </c>
      <c r="R186" s="434">
        <v>0.33851999999999999</v>
      </c>
      <c r="S186" s="397">
        <v>6.8582000000000004E-2</v>
      </c>
      <c r="T186" s="398">
        <v>0</v>
      </c>
      <c r="U186" s="435">
        <v>3.1799999999999998E-4</v>
      </c>
      <c r="V186" s="397">
        <v>0.33297500000000002</v>
      </c>
      <c r="W186" s="398">
        <v>0</v>
      </c>
      <c r="X186" s="434">
        <v>0.33297500000000002</v>
      </c>
      <c r="Y186" s="397">
        <v>9.5152E-2</v>
      </c>
      <c r="Z186" s="398">
        <v>0</v>
      </c>
      <c r="AA186" s="435">
        <v>3.1100000000000002E-4</v>
      </c>
    </row>
    <row r="187" spans="2:27" s="429" customFormat="1" ht="15.75" customHeight="1">
      <c r="B187" s="851"/>
      <c r="C187" s="409" t="s">
        <v>509</v>
      </c>
      <c r="D187" s="397">
        <v>0</v>
      </c>
      <c r="E187" s="398">
        <v>0</v>
      </c>
      <c r="F187" s="434">
        <v>0</v>
      </c>
      <c r="G187" s="397">
        <v>0</v>
      </c>
      <c r="H187" s="398">
        <v>0</v>
      </c>
      <c r="I187" s="435">
        <v>0</v>
      </c>
      <c r="J187" s="397">
        <v>0</v>
      </c>
      <c r="K187" s="398">
        <v>0</v>
      </c>
      <c r="L187" s="434">
        <v>0</v>
      </c>
      <c r="M187" s="397">
        <v>0</v>
      </c>
      <c r="N187" s="398">
        <v>0</v>
      </c>
      <c r="O187" s="435">
        <v>0</v>
      </c>
      <c r="P187" s="397">
        <v>0</v>
      </c>
      <c r="Q187" s="398">
        <v>0</v>
      </c>
      <c r="R187" s="434">
        <v>0</v>
      </c>
      <c r="S187" s="397">
        <v>0</v>
      </c>
      <c r="T187" s="398">
        <v>0</v>
      </c>
      <c r="U187" s="435">
        <v>0</v>
      </c>
      <c r="V187" s="397">
        <v>0</v>
      </c>
      <c r="W187" s="398">
        <v>0</v>
      </c>
      <c r="X187" s="434">
        <v>0</v>
      </c>
      <c r="Y187" s="397">
        <v>0</v>
      </c>
      <c r="Z187" s="398">
        <v>0</v>
      </c>
      <c r="AA187" s="435">
        <v>0</v>
      </c>
    </row>
    <row r="188" spans="2:27" s="429" customFormat="1" ht="15.75" customHeight="1">
      <c r="B188" s="851"/>
      <c r="C188" s="409" t="s">
        <v>510</v>
      </c>
      <c r="D188" s="397">
        <v>0.15762999999999999</v>
      </c>
      <c r="E188" s="398">
        <v>3.0565999999999999E-2</v>
      </c>
      <c r="F188" s="434">
        <v>0.146421</v>
      </c>
      <c r="G188" s="397">
        <v>3.2183000000000003E-2</v>
      </c>
      <c r="H188" s="398">
        <v>4.6350000000000002E-3</v>
      </c>
      <c r="I188" s="435">
        <v>1.8294999999999999E-2</v>
      </c>
      <c r="J188" s="397">
        <v>9.2194999999999999E-2</v>
      </c>
      <c r="K188" s="398">
        <v>2.6858E-2</v>
      </c>
      <c r="L188" s="434">
        <v>8.0617999999999995E-2</v>
      </c>
      <c r="M188" s="397">
        <v>1.9373000000000001E-2</v>
      </c>
      <c r="N188" s="398">
        <v>2.9589999999999998E-3</v>
      </c>
      <c r="O188" s="435">
        <v>1.8005E-2</v>
      </c>
      <c r="P188" s="397">
        <v>9.7448000000000007E-2</v>
      </c>
      <c r="Q188" s="398">
        <v>2.8108999999999999E-2</v>
      </c>
      <c r="R188" s="434">
        <v>8.5843000000000003E-2</v>
      </c>
      <c r="S188" s="397">
        <v>2.2418E-2</v>
      </c>
      <c r="T188" s="398">
        <v>3.0999999999999999E-3</v>
      </c>
      <c r="U188" s="435">
        <v>1.8859999999999998E-2</v>
      </c>
      <c r="V188" s="397">
        <v>0.133491</v>
      </c>
      <c r="W188" s="398">
        <v>2.8516E-2</v>
      </c>
      <c r="X188" s="434">
        <v>0.10233</v>
      </c>
      <c r="Y188" s="397">
        <v>3.7687999999999999E-2</v>
      </c>
      <c r="Z188" s="398">
        <v>1.436E-3</v>
      </c>
      <c r="AA188" s="435">
        <v>1.1811E-2</v>
      </c>
    </row>
    <row r="189" spans="2:27" s="429" customFormat="1" ht="15.75" customHeight="1">
      <c r="B189" s="851"/>
      <c r="C189" s="410" t="s">
        <v>511</v>
      </c>
      <c r="D189" s="397">
        <v>1.9900000000000001E-4</v>
      </c>
      <c r="E189" s="398">
        <v>1.3899999999999999E-4</v>
      </c>
      <c r="F189" s="434">
        <v>1.9900000000000001E-4</v>
      </c>
      <c r="G189" s="397">
        <v>5.9100000000000005E-4</v>
      </c>
      <c r="H189" s="398">
        <v>3.6600000000000001E-4</v>
      </c>
      <c r="I189" s="435">
        <v>1.4899999999999999E-4</v>
      </c>
      <c r="J189" s="397">
        <v>2.05E-4</v>
      </c>
      <c r="K189" s="398">
        <v>1.4300000000000001E-4</v>
      </c>
      <c r="L189" s="434">
        <v>2.05E-4</v>
      </c>
      <c r="M189" s="397">
        <v>1.8799999999999999E-4</v>
      </c>
      <c r="N189" s="398">
        <v>0</v>
      </c>
      <c r="O189" s="435">
        <v>1.55E-4</v>
      </c>
      <c r="P189" s="397">
        <v>3.5300000000000002E-4</v>
      </c>
      <c r="Q189" s="398">
        <v>2.8899999999999998E-4</v>
      </c>
      <c r="R189" s="434">
        <v>3.5300000000000002E-4</v>
      </c>
      <c r="S189" s="397">
        <v>2.2800000000000001E-4</v>
      </c>
      <c r="T189" s="398">
        <v>3.4E-5</v>
      </c>
      <c r="U189" s="435">
        <v>1.8900000000000001E-4</v>
      </c>
      <c r="V189" s="397">
        <v>2.2216E-2</v>
      </c>
      <c r="W189" s="398">
        <v>5.0900000000000001E-4</v>
      </c>
      <c r="X189" s="434">
        <v>2.2246999999999999E-2</v>
      </c>
      <c r="Y189" s="397">
        <v>1.5640999999999999E-2</v>
      </c>
      <c r="Z189" s="398">
        <v>8.0000000000000007E-5</v>
      </c>
      <c r="AA189" s="435">
        <v>4.6200000000000001E-4</v>
      </c>
    </row>
    <row r="190" spans="2:27" s="429" customFormat="1" ht="15.75" customHeight="1">
      <c r="B190" s="851"/>
      <c r="C190" s="411" t="s">
        <v>512</v>
      </c>
      <c r="D190" s="397">
        <v>0.15743099999999999</v>
      </c>
      <c r="E190" s="398">
        <v>3.0426999999999999E-2</v>
      </c>
      <c r="F190" s="434">
        <v>0.14622199999999999</v>
      </c>
      <c r="G190" s="397">
        <v>3.1592000000000002E-2</v>
      </c>
      <c r="H190" s="398">
        <v>4.2690000000000002E-3</v>
      </c>
      <c r="I190" s="435">
        <v>1.8145999999999999E-2</v>
      </c>
      <c r="J190" s="397">
        <v>9.1990000000000002E-2</v>
      </c>
      <c r="K190" s="398">
        <v>2.6714999999999999E-2</v>
      </c>
      <c r="L190" s="434">
        <v>8.0412999999999998E-2</v>
      </c>
      <c r="M190" s="397">
        <v>1.9185000000000001E-2</v>
      </c>
      <c r="N190" s="398">
        <v>2.9589999999999998E-3</v>
      </c>
      <c r="O190" s="435">
        <v>1.7850000000000001E-2</v>
      </c>
      <c r="P190" s="397">
        <v>9.7095000000000001E-2</v>
      </c>
      <c r="Q190" s="398">
        <v>2.7820000000000001E-2</v>
      </c>
      <c r="R190" s="434">
        <v>8.5489999999999997E-2</v>
      </c>
      <c r="S190" s="397">
        <v>2.2190000000000001E-2</v>
      </c>
      <c r="T190" s="398">
        <v>3.0660000000000001E-3</v>
      </c>
      <c r="U190" s="435">
        <v>1.8671E-2</v>
      </c>
      <c r="V190" s="397">
        <v>0.111275</v>
      </c>
      <c r="W190" s="398">
        <v>2.8007000000000001E-2</v>
      </c>
      <c r="X190" s="434">
        <v>8.0083000000000001E-2</v>
      </c>
      <c r="Y190" s="397">
        <v>2.2047000000000001E-2</v>
      </c>
      <c r="Z190" s="398">
        <v>1.356E-3</v>
      </c>
      <c r="AA190" s="435">
        <v>1.1349E-2</v>
      </c>
    </row>
    <row r="191" spans="2:27" s="429" customFormat="1" ht="15.75" customHeight="1">
      <c r="B191" s="851"/>
      <c r="C191" s="404" t="s">
        <v>488</v>
      </c>
      <c r="D191" s="397">
        <v>0</v>
      </c>
      <c r="E191" s="398">
        <v>0</v>
      </c>
      <c r="F191" s="434">
        <v>0</v>
      </c>
      <c r="G191" s="397">
        <v>0</v>
      </c>
      <c r="H191" s="398">
        <v>0</v>
      </c>
      <c r="I191" s="435">
        <v>0</v>
      </c>
      <c r="J191" s="397">
        <v>0</v>
      </c>
      <c r="K191" s="398">
        <v>0</v>
      </c>
      <c r="L191" s="434">
        <v>0</v>
      </c>
      <c r="M191" s="397">
        <v>0</v>
      </c>
      <c r="N191" s="398">
        <v>0</v>
      </c>
      <c r="O191" s="435">
        <v>0</v>
      </c>
      <c r="P191" s="397">
        <v>0</v>
      </c>
      <c r="Q191" s="398">
        <v>0</v>
      </c>
      <c r="R191" s="434">
        <v>0</v>
      </c>
      <c r="S191" s="397">
        <v>0</v>
      </c>
      <c r="T191" s="398">
        <v>0</v>
      </c>
      <c r="U191" s="435">
        <v>0</v>
      </c>
      <c r="V191" s="397">
        <v>0</v>
      </c>
      <c r="W191" s="398">
        <v>0</v>
      </c>
      <c r="X191" s="434">
        <v>0</v>
      </c>
      <c r="Y191" s="397">
        <v>0</v>
      </c>
      <c r="Z191" s="398">
        <v>0</v>
      </c>
      <c r="AA191" s="435">
        <v>0</v>
      </c>
    </row>
    <row r="192" spans="2:27" ht="15.75" hidden="1" customHeight="1">
      <c r="B192" s="851"/>
      <c r="C192" s="413"/>
      <c r="D192" s="406"/>
      <c r="E192" s="414"/>
      <c r="F192" s="436"/>
      <c r="G192" s="406"/>
      <c r="H192" s="414"/>
      <c r="I192" s="437"/>
      <c r="J192" s="406"/>
      <c r="K192" s="414"/>
      <c r="L192" s="436"/>
      <c r="M192" s="406"/>
      <c r="N192" s="414"/>
      <c r="O192" s="437"/>
      <c r="P192" s="406"/>
      <c r="Q192" s="414"/>
      <c r="R192" s="436"/>
      <c r="S192" s="406"/>
      <c r="T192" s="414"/>
      <c r="U192" s="437"/>
      <c r="V192" s="406"/>
      <c r="W192" s="414"/>
      <c r="X192" s="436"/>
      <c r="Y192" s="406"/>
      <c r="Z192" s="414"/>
      <c r="AA192" s="437"/>
    </row>
    <row r="193" spans="2:27" s="429" customFormat="1" ht="15.75" customHeight="1">
      <c r="B193" s="851"/>
      <c r="C193" s="416" t="s">
        <v>513</v>
      </c>
      <c r="D193" s="438"/>
      <c r="E193" s="439"/>
      <c r="F193" s="440"/>
      <c r="G193" s="438"/>
      <c r="H193" s="439"/>
      <c r="I193" s="441"/>
      <c r="J193" s="438"/>
      <c r="K193" s="439"/>
      <c r="L193" s="440"/>
      <c r="M193" s="438"/>
      <c r="N193" s="439"/>
      <c r="O193" s="441"/>
      <c r="P193" s="438"/>
      <c r="Q193" s="439"/>
      <c r="R193" s="440"/>
      <c r="S193" s="438"/>
      <c r="T193" s="439"/>
      <c r="U193" s="441"/>
      <c r="V193" s="438"/>
      <c r="W193" s="439"/>
      <c r="X193" s="440"/>
      <c r="Y193" s="438"/>
      <c r="Z193" s="439"/>
      <c r="AA193" s="441"/>
    </row>
    <row r="194" spans="2:27" s="429" customFormat="1" ht="19.5" customHeight="1" thickBot="1">
      <c r="B194" s="852"/>
      <c r="C194" s="422" t="s">
        <v>518</v>
      </c>
      <c r="D194" s="442"/>
      <c r="E194" s="443"/>
      <c r="F194" s="444"/>
      <c r="G194" s="442"/>
      <c r="H194" s="443"/>
      <c r="I194" s="445"/>
      <c r="J194" s="442"/>
      <c r="K194" s="443"/>
      <c r="L194" s="444"/>
      <c r="M194" s="442"/>
      <c r="N194" s="443"/>
      <c r="O194" s="445"/>
      <c r="P194" s="442"/>
      <c r="Q194" s="443"/>
      <c r="R194" s="444"/>
      <c r="S194" s="442"/>
      <c r="T194" s="443"/>
      <c r="U194" s="445"/>
      <c r="V194" s="442"/>
      <c r="W194" s="443"/>
      <c r="X194" s="444"/>
      <c r="Y194" s="442"/>
      <c r="Z194" s="443"/>
      <c r="AA194" s="445"/>
    </row>
    <row r="195" spans="2:27" s="429" customFormat="1" ht="17.25" customHeight="1">
      <c r="B195" s="375"/>
      <c r="C195" s="345"/>
      <c r="D195" s="375" t="s">
        <v>491</v>
      </c>
      <c r="E195" s="345"/>
      <c r="F195" s="345"/>
      <c r="G195" s="345"/>
      <c r="H195" s="345"/>
      <c r="I195" s="345"/>
      <c r="J195" s="345"/>
      <c r="K195" s="345"/>
      <c r="L195" s="345"/>
      <c r="M195" s="345"/>
      <c r="N195" s="345"/>
      <c r="O195" s="345"/>
      <c r="P195" s="345"/>
      <c r="Q195" s="345"/>
      <c r="R195" s="345"/>
      <c r="S195" s="345"/>
      <c r="T195" s="345"/>
      <c r="U195" s="345"/>
    </row>
    <row r="196" spans="2:27" s="429" customFormat="1" ht="22.2">
      <c r="B196" s="446"/>
      <c r="D196" s="447"/>
      <c r="E196" s="447"/>
      <c r="F196" s="447"/>
      <c r="G196" s="447"/>
      <c r="H196" s="447"/>
      <c r="I196" s="447"/>
      <c r="J196" s="447"/>
      <c r="K196" s="447"/>
      <c r="L196" s="447"/>
      <c r="M196" s="447"/>
      <c r="N196" s="447"/>
      <c r="O196" s="447"/>
      <c r="P196" s="345"/>
      <c r="Q196" s="345"/>
      <c r="R196" s="345"/>
      <c r="S196" s="345"/>
      <c r="T196" s="345"/>
      <c r="U196" s="345"/>
    </row>
    <row r="197" spans="2:27" s="429" customFormat="1" ht="22.8" thickBot="1">
      <c r="B197" s="446"/>
      <c r="D197" s="447"/>
      <c r="E197" s="447"/>
      <c r="F197" s="447"/>
      <c r="G197" s="447"/>
      <c r="H197" s="447"/>
      <c r="I197" s="447"/>
      <c r="J197" s="447"/>
      <c r="K197" s="447"/>
      <c r="L197" s="447"/>
      <c r="M197" s="447"/>
      <c r="N197" s="447"/>
      <c r="O197" s="447"/>
      <c r="P197" s="345"/>
      <c r="Q197" s="345"/>
      <c r="R197" s="345"/>
      <c r="S197" s="345"/>
      <c r="T197" s="345"/>
      <c r="U197" s="345"/>
    </row>
    <row r="198" spans="2:27" s="429" customFormat="1" ht="32.25" customHeight="1" thickBot="1">
      <c r="B198" s="343"/>
      <c r="C198" s="347"/>
      <c r="D198" s="853" t="s">
        <v>500</v>
      </c>
      <c r="E198" s="854"/>
      <c r="F198" s="854"/>
      <c r="G198" s="854"/>
      <c r="H198" s="854"/>
      <c r="I198" s="854"/>
      <c r="J198" s="854"/>
      <c r="K198" s="854"/>
      <c r="L198" s="854"/>
      <c r="M198" s="854"/>
      <c r="N198" s="854"/>
      <c r="O198" s="854"/>
      <c r="P198" s="854" t="str">
        <f>D198</f>
        <v>IRB Approach</v>
      </c>
      <c r="Q198" s="854"/>
      <c r="R198" s="854"/>
      <c r="S198" s="854"/>
      <c r="T198" s="854"/>
      <c r="U198" s="854"/>
      <c r="V198" s="854"/>
      <c r="W198" s="854"/>
      <c r="X198" s="854"/>
      <c r="Y198" s="854"/>
      <c r="Z198" s="854"/>
      <c r="AA198" s="855"/>
    </row>
    <row r="199" spans="2:27" s="429" customFormat="1" ht="32.25" customHeight="1" thickBot="1">
      <c r="B199" s="343"/>
      <c r="C199" s="347"/>
      <c r="D199" s="853" t="s">
        <v>12</v>
      </c>
      <c r="E199" s="854"/>
      <c r="F199" s="854"/>
      <c r="G199" s="854"/>
      <c r="H199" s="854"/>
      <c r="I199" s="855"/>
      <c r="J199" s="853" t="s">
        <v>13</v>
      </c>
      <c r="K199" s="854"/>
      <c r="L199" s="854"/>
      <c r="M199" s="854"/>
      <c r="N199" s="854"/>
      <c r="O199" s="855"/>
      <c r="P199" s="853" t="s">
        <v>14</v>
      </c>
      <c r="Q199" s="854"/>
      <c r="R199" s="854"/>
      <c r="S199" s="854"/>
      <c r="T199" s="854"/>
      <c r="U199" s="855"/>
      <c r="V199" s="853" t="s">
        <v>15</v>
      </c>
      <c r="W199" s="854"/>
      <c r="X199" s="854"/>
      <c r="Y199" s="854"/>
      <c r="Z199" s="854"/>
      <c r="AA199" s="855"/>
    </row>
    <row r="200" spans="2:27" s="429" customFormat="1" ht="51" customHeight="1">
      <c r="B200" s="350"/>
      <c r="C200" s="347"/>
      <c r="D200" s="842" t="s">
        <v>468</v>
      </c>
      <c r="E200" s="864"/>
      <c r="F200" s="865" t="s">
        <v>469</v>
      </c>
      <c r="G200" s="867" t="s">
        <v>470</v>
      </c>
      <c r="H200" s="868"/>
      <c r="I200" s="869" t="s">
        <v>471</v>
      </c>
      <c r="J200" s="842" t="s">
        <v>468</v>
      </c>
      <c r="K200" s="864"/>
      <c r="L200" s="865" t="s">
        <v>469</v>
      </c>
      <c r="M200" s="867" t="s">
        <v>470</v>
      </c>
      <c r="N200" s="868"/>
      <c r="O200" s="869" t="s">
        <v>471</v>
      </c>
      <c r="P200" s="842" t="s">
        <v>468</v>
      </c>
      <c r="Q200" s="864"/>
      <c r="R200" s="865" t="s">
        <v>469</v>
      </c>
      <c r="S200" s="867" t="s">
        <v>470</v>
      </c>
      <c r="T200" s="868"/>
      <c r="U200" s="869" t="s">
        <v>471</v>
      </c>
      <c r="V200" s="842" t="s">
        <v>468</v>
      </c>
      <c r="W200" s="864"/>
      <c r="X200" s="865" t="s">
        <v>469</v>
      </c>
      <c r="Y200" s="867" t="s">
        <v>470</v>
      </c>
      <c r="Z200" s="868"/>
      <c r="AA200" s="869" t="s">
        <v>471</v>
      </c>
    </row>
    <row r="201" spans="2:27" s="429" customFormat="1" ht="33" customHeight="1" thickBot="1">
      <c r="B201" s="430">
        <v>8</v>
      </c>
      <c r="C201" s="351" t="s">
        <v>11</v>
      </c>
      <c r="D201" s="394"/>
      <c r="E201" s="395" t="s">
        <v>501</v>
      </c>
      <c r="F201" s="866"/>
      <c r="G201" s="394"/>
      <c r="H201" s="395" t="s">
        <v>501</v>
      </c>
      <c r="I201" s="870"/>
      <c r="J201" s="394"/>
      <c r="K201" s="395" t="s">
        <v>501</v>
      </c>
      <c r="L201" s="866"/>
      <c r="M201" s="394"/>
      <c r="N201" s="395" t="s">
        <v>501</v>
      </c>
      <c r="O201" s="870"/>
      <c r="P201" s="394"/>
      <c r="Q201" s="395" t="s">
        <v>501</v>
      </c>
      <c r="R201" s="866"/>
      <c r="S201" s="394"/>
      <c r="T201" s="395" t="s">
        <v>501</v>
      </c>
      <c r="U201" s="870"/>
      <c r="V201" s="394"/>
      <c r="W201" s="395" t="s">
        <v>501</v>
      </c>
      <c r="X201" s="866"/>
      <c r="Y201" s="394"/>
      <c r="Z201" s="395" t="s">
        <v>501</v>
      </c>
      <c r="AA201" s="870"/>
    </row>
    <row r="202" spans="2:27" s="429" customFormat="1" ht="15.75" customHeight="1">
      <c r="B202" s="850" t="s">
        <v>691</v>
      </c>
      <c r="C202" s="396" t="s">
        <v>502</v>
      </c>
      <c r="D202" s="397">
        <v>0</v>
      </c>
      <c r="E202" s="398">
        <v>0</v>
      </c>
      <c r="F202" s="431">
        <v>0</v>
      </c>
      <c r="G202" s="432">
        <v>0</v>
      </c>
      <c r="H202" s="401">
        <v>0</v>
      </c>
      <c r="I202" s="433">
        <v>0</v>
      </c>
      <c r="J202" s="397">
        <v>0</v>
      </c>
      <c r="K202" s="398">
        <v>0</v>
      </c>
      <c r="L202" s="431">
        <v>0</v>
      </c>
      <c r="M202" s="432">
        <v>0</v>
      </c>
      <c r="N202" s="401">
        <v>0</v>
      </c>
      <c r="O202" s="433">
        <v>0</v>
      </c>
      <c r="P202" s="397">
        <v>0</v>
      </c>
      <c r="Q202" s="398">
        <v>0</v>
      </c>
      <c r="R202" s="431">
        <v>0</v>
      </c>
      <c r="S202" s="432">
        <v>0</v>
      </c>
      <c r="T202" s="401">
        <v>0</v>
      </c>
      <c r="U202" s="433">
        <v>0</v>
      </c>
      <c r="V202" s="397">
        <v>0</v>
      </c>
      <c r="W202" s="398">
        <v>0</v>
      </c>
      <c r="X202" s="431">
        <v>0</v>
      </c>
      <c r="Y202" s="432">
        <v>0</v>
      </c>
      <c r="Z202" s="401">
        <v>0</v>
      </c>
      <c r="AA202" s="433">
        <v>0</v>
      </c>
    </row>
    <row r="203" spans="2:27" s="429" customFormat="1" ht="15.75" customHeight="1">
      <c r="B203" s="851"/>
      <c r="C203" s="403" t="s">
        <v>478</v>
      </c>
      <c r="D203" s="397">
        <v>3247.5521699999999</v>
      </c>
      <c r="E203" s="398">
        <v>0</v>
      </c>
      <c r="F203" s="434">
        <v>2425.619964</v>
      </c>
      <c r="G203" s="397">
        <v>728.38469299999997</v>
      </c>
      <c r="H203" s="398">
        <v>0</v>
      </c>
      <c r="I203" s="435">
        <v>5.8666580000000002</v>
      </c>
      <c r="J203" s="397">
        <v>2868.4576910000001</v>
      </c>
      <c r="K203" s="398">
        <v>0</v>
      </c>
      <c r="L203" s="434">
        <v>2074.3534749999999</v>
      </c>
      <c r="M203" s="397">
        <v>730.18991700000004</v>
      </c>
      <c r="N203" s="398">
        <v>0</v>
      </c>
      <c r="O203" s="435">
        <v>5.7411810000000001</v>
      </c>
      <c r="P203" s="397">
        <v>3284.903006</v>
      </c>
      <c r="Q203" s="398">
        <v>0</v>
      </c>
      <c r="R203" s="434">
        <v>2295.8374800000001</v>
      </c>
      <c r="S203" s="397">
        <v>865.72756700000002</v>
      </c>
      <c r="T203" s="398">
        <v>0</v>
      </c>
      <c r="U203" s="435">
        <v>7.9632319999999996</v>
      </c>
      <c r="V203" s="397">
        <v>2369.3857899999998</v>
      </c>
      <c r="W203" s="398">
        <v>0</v>
      </c>
      <c r="X203" s="434">
        <v>1333.6448760000001</v>
      </c>
      <c r="Y203" s="397">
        <v>446.78324900000001</v>
      </c>
      <c r="Z203" s="398">
        <v>0</v>
      </c>
      <c r="AA203" s="435">
        <v>8.6490329999999993</v>
      </c>
    </row>
    <row r="204" spans="2:27" s="429" customFormat="1" ht="15.6" customHeight="1">
      <c r="B204" s="851"/>
      <c r="C204" s="404" t="s">
        <v>503</v>
      </c>
      <c r="D204" s="397">
        <v>8103.6553519999998</v>
      </c>
      <c r="E204" s="398">
        <v>61.026429999999998</v>
      </c>
      <c r="F204" s="434">
        <v>3000.2466680000002</v>
      </c>
      <c r="G204" s="397">
        <v>1609.461558</v>
      </c>
      <c r="H204" s="398">
        <v>6.9721169999999999</v>
      </c>
      <c r="I204" s="435">
        <v>56.400129</v>
      </c>
      <c r="J204" s="397">
        <v>7276.8043550000011</v>
      </c>
      <c r="K204" s="398">
        <v>53.665947000000003</v>
      </c>
      <c r="L204" s="434">
        <v>3106.0739149999999</v>
      </c>
      <c r="M204" s="397">
        <v>1478.3152299999999</v>
      </c>
      <c r="N204" s="398">
        <v>5.3330279999999997</v>
      </c>
      <c r="O204" s="435">
        <v>47.397103000000001</v>
      </c>
      <c r="P204" s="397">
        <v>7313.4727240000002</v>
      </c>
      <c r="Q204" s="398">
        <v>54.111550000000001</v>
      </c>
      <c r="R204" s="434">
        <v>3412.0353100000002</v>
      </c>
      <c r="S204" s="397">
        <v>1535.123499</v>
      </c>
      <c r="T204" s="398">
        <v>5.1802429999999999</v>
      </c>
      <c r="U204" s="435">
        <v>48.126823999999999</v>
      </c>
      <c r="V204" s="397">
        <v>8358.4190649999982</v>
      </c>
      <c r="W204" s="398">
        <v>53.361801999999997</v>
      </c>
      <c r="X204" s="434">
        <v>4468.4396729999999</v>
      </c>
      <c r="Y204" s="397">
        <v>1694.2620340000001</v>
      </c>
      <c r="Z204" s="398">
        <v>5.369713</v>
      </c>
      <c r="AA204" s="435">
        <v>50.408335999999998</v>
      </c>
    </row>
    <row r="205" spans="2:27" s="429" customFormat="1" ht="15.75" customHeight="1">
      <c r="B205" s="851"/>
      <c r="C205" s="405" t="s">
        <v>504</v>
      </c>
      <c r="D205" s="397">
        <v>0</v>
      </c>
      <c r="E205" s="398">
        <v>0</v>
      </c>
      <c r="F205" s="434">
        <v>0</v>
      </c>
      <c r="G205" s="397">
        <v>0</v>
      </c>
      <c r="H205" s="398">
        <v>0</v>
      </c>
      <c r="I205" s="435">
        <v>0</v>
      </c>
      <c r="J205" s="397">
        <v>0</v>
      </c>
      <c r="K205" s="398">
        <v>0</v>
      </c>
      <c r="L205" s="434">
        <v>0</v>
      </c>
      <c r="M205" s="397">
        <v>0</v>
      </c>
      <c r="N205" s="398">
        <v>0</v>
      </c>
      <c r="O205" s="435">
        <v>0</v>
      </c>
      <c r="P205" s="397">
        <v>0</v>
      </c>
      <c r="Q205" s="398">
        <v>0</v>
      </c>
      <c r="R205" s="434">
        <v>0</v>
      </c>
      <c r="S205" s="397">
        <v>0</v>
      </c>
      <c r="T205" s="398">
        <v>0</v>
      </c>
      <c r="U205" s="435">
        <v>0</v>
      </c>
      <c r="V205" s="397">
        <v>0</v>
      </c>
      <c r="W205" s="398">
        <v>0</v>
      </c>
      <c r="X205" s="434">
        <v>0</v>
      </c>
      <c r="Y205" s="397">
        <v>0</v>
      </c>
      <c r="Z205" s="398">
        <v>0</v>
      </c>
      <c r="AA205" s="435">
        <v>0</v>
      </c>
    </row>
    <row r="206" spans="2:27" s="429" customFormat="1" ht="15.75" customHeight="1">
      <c r="B206" s="851"/>
      <c r="C206" s="405" t="s">
        <v>505</v>
      </c>
      <c r="D206" s="397">
        <v>65.371174999999994</v>
      </c>
      <c r="E206" s="398">
        <v>0.51663800000000004</v>
      </c>
      <c r="F206" s="434">
        <v>51.824641999999997</v>
      </c>
      <c r="G206" s="397">
        <v>37.259172</v>
      </c>
      <c r="H206" s="398">
        <v>7.5272000000000006E-2</v>
      </c>
      <c r="I206" s="435">
        <v>0.37052099999999999</v>
      </c>
      <c r="J206" s="397">
        <v>63.520825000000002</v>
      </c>
      <c r="K206" s="398">
        <v>0.51663800000000004</v>
      </c>
      <c r="L206" s="434">
        <v>52.914856999999998</v>
      </c>
      <c r="M206" s="397">
        <v>39.148747999999998</v>
      </c>
      <c r="N206" s="398">
        <v>7.5272000000000006E-2</v>
      </c>
      <c r="O206" s="435">
        <v>0.28132499999999999</v>
      </c>
      <c r="P206" s="397">
        <v>63.410080999999998</v>
      </c>
      <c r="Q206" s="398">
        <v>0.51663800000000004</v>
      </c>
      <c r="R206" s="434">
        <v>54.086151999999998</v>
      </c>
      <c r="S206" s="397">
        <v>34.763143999999997</v>
      </c>
      <c r="T206" s="398">
        <v>2.5293E-2</v>
      </c>
      <c r="U206" s="435">
        <v>9.9817000000000003E-2</v>
      </c>
      <c r="V206" s="397">
        <v>59.183112999999999</v>
      </c>
      <c r="W206" s="398">
        <v>0.418877</v>
      </c>
      <c r="X206" s="434">
        <v>52.79457</v>
      </c>
      <c r="Y206" s="397">
        <v>36.287852000000001</v>
      </c>
      <c r="Z206" s="398">
        <v>2.0674999999999999E-2</v>
      </c>
      <c r="AA206" s="435">
        <v>9.2402999999999999E-2</v>
      </c>
    </row>
    <row r="207" spans="2:27" s="429" customFormat="1" ht="15.75" customHeight="1">
      <c r="B207" s="851"/>
      <c r="C207" s="404" t="s">
        <v>481</v>
      </c>
      <c r="D207" s="397">
        <v>47.042164999999997</v>
      </c>
      <c r="E207" s="398">
        <v>0.54955699999999996</v>
      </c>
      <c r="F207" s="434">
        <v>42.493434000000001</v>
      </c>
      <c r="G207" s="397">
        <v>9.3826309999999999</v>
      </c>
      <c r="H207" s="398">
        <v>0.105682</v>
      </c>
      <c r="I207" s="435">
        <v>0.56586000000000003</v>
      </c>
      <c r="J207" s="397">
        <v>53.692276999999997</v>
      </c>
      <c r="K207" s="398">
        <v>0.32586599999999999</v>
      </c>
      <c r="L207" s="434">
        <v>51.858206000000003</v>
      </c>
      <c r="M207" s="397">
        <v>10.397176</v>
      </c>
      <c r="N207" s="398">
        <v>4.6483999999999998E-2</v>
      </c>
      <c r="O207" s="435">
        <v>0.37984600000000002</v>
      </c>
      <c r="P207" s="397">
        <v>58.148127000000002</v>
      </c>
      <c r="Q207" s="398">
        <v>0.61316599999999999</v>
      </c>
      <c r="R207" s="434">
        <v>56.39432</v>
      </c>
      <c r="S207" s="397">
        <v>10.697244</v>
      </c>
      <c r="T207" s="398">
        <v>5.8206000000000001E-2</v>
      </c>
      <c r="U207" s="435">
        <v>0.50409499999999996</v>
      </c>
      <c r="V207" s="397">
        <v>61.633310999999999</v>
      </c>
      <c r="W207" s="398">
        <v>0.31695099999999998</v>
      </c>
      <c r="X207" s="434">
        <v>59.759476999999997</v>
      </c>
      <c r="Y207" s="397">
        <v>10.093764</v>
      </c>
      <c r="Z207" s="398">
        <v>3.8024000000000002E-2</v>
      </c>
      <c r="AA207" s="435">
        <v>0.47958200000000001</v>
      </c>
    </row>
    <row r="208" spans="2:27" s="429" customFormat="1" ht="15.75" customHeight="1">
      <c r="B208" s="851"/>
      <c r="C208" s="409" t="s">
        <v>506</v>
      </c>
      <c r="D208" s="397">
        <v>45.146847999999999</v>
      </c>
      <c r="E208" s="398">
        <v>0.44997599999999999</v>
      </c>
      <c r="F208" s="434">
        <v>40.950367</v>
      </c>
      <c r="G208" s="397">
        <v>8.9346460000000008</v>
      </c>
      <c r="H208" s="398">
        <v>8.3226999999999995E-2</v>
      </c>
      <c r="I208" s="435">
        <v>0.50363500000000005</v>
      </c>
      <c r="J208" s="397">
        <v>50.800592000000002</v>
      </c>
      <c r="K208" s="398">
        <v>3.4648999999999999E-2</v>
      </c>
      <c r="L208" s="434">
        <v>49.754765999999996</v>
      </c>
      <c r="M208" s="397">
        <v>9.9450289999999999</v>
      </c>
      <c r="N208" s="398">
        <v>2.0490999999999999E-2</v>
      </c>
      <c r="O208" s="435">
        <v>0.11190899999999999</v>
      </c>
      <c r="P208" s="397">
        <v>56.238309999999998</v>
      </c>
      <c r="Q208" s="398">
        <v>0.31998900000000002</v>
      </c>
      <c r="R208" s="434">
        <v>54.758163000000003</v>
      </c>
      <c r="S208" s="397">
        <v>10.277509999999999</v>
      </c>
      <c r="T208" s="398">
        <v>3.2106999999999997E-2</v>
      </c>
      <c r="U208" s="435">
        <v>0.24454400000000001</v>
      </c>
      <c r="V208" s="397">
        <v>58.832763999999997</v>
      </c>
      <c r="W208" s="398">
        <v>1.8459E-2</v>
      </c>
      <c r="X208" s="434">
        <v>57.502999000000003</v>
      </c>
      <c r="Y208" s="397">
        <v>9.6692610000000005</v>
      </c>
      <c r="Z208" s="398">
        <v>1.1537E-2</v>
      </c>
      <c r="AA208" s="435">
        <v>0.21498600000000001</v>
      </c>
    </row>
    <row r="209" spans="2:27" s="429" customFormat="1" ht="15.75" customHeight="1">
      <c r="B209" s="851"/>
      <c r="C209" s="410" t="s">
        <v>507</v>
      </c>
      <c r="D209" s="397">
        <v>0</v>
      </c>
      <c r="E209" s="398">
        <v>0</v>
      </c>
      <c r="F209" s="434">
        <v>0</v>
      </c>
      <c r="G209" s="397">
        <v>0</v>
      </c>
      <c r="H209" s="398">
        <v>0</v>
      </c>
      <c r="I209" s="435">
        <v>0</v>
      </c>
      <c r="J209" s="397">
        <v>0</v>
      </c>
      <c r="K209" s="398">
        <v>0</v>
      </c>
      <c r="L209" s="434">
        <v>0</v>
      </c>
      <c r="M209" s="397">
        <v>0</v>
      </c>
      <c r="N209" s="398">
        <v>0</v>
      </c>
      <c r="O209" s="435">
        <v>0</v>
      </c>
      <c r="P209" s="397">
        <v>0</v>
      </c>
      <c r="Q209" s="398">
        <v>0</v>
      </c>
      <c r="R209" s="434">
        <v>0</v>
      </c>
      <c r="S209" s="397">
        <v>0</v>
      </c>
      <c r="T209" s="398">
        <v>0</v>
      </c>
      <c r="U209" s="435">
        <v>0</v>
      </c>
      <c r="V209" s="397">
        <v>0</v>
      </c>
      <c r="W209" s="398">
        <v>0</v>
      </c>
      <c r="X209" s="434">
        <v>0</v>
      </c>
      <c r="Y209" s="397">
        <v>0</v>
      </c>
      <c r="Z209" s="398">
        <v>0</v>
      </c>
      <c r="AA209" s="435">
        <v>0</v>
      </c>
    </row>
    <row r="210" spans="2:27" s="429" customFormat="1" ht="15.75" customHeight="1">
      <c r="B210" s="851"/>
      <c r="C210" s="410" t="s">
        <v>508</v>
      </c>
      <c r="D210" s="397">
        <v>45.146847999999999</v>
      </c>
      <c r="E210" s="398">
        <v>0.44997599999999999</v>
      </c>
      <c r="F210" s="434">
        <v>40.950367</v>
      </c>
      <c r="G210" s="397">
        <v>8.9346460000000008</v>
      </c>
      <c r="H210" s="398">
        <v>8.3226999999999995E-2</v>
      </c>
      <c r="I210" s="435">
        <v>0.50363500000000005</v>
      </c>
      <c r="J210" s="397">
        <v>50.800592000000002</v>
      </c>
      <c r="K210" s="398">
        <v>3.4648999999999999E-2</v>
      </c>
      <c r="L210" s="434">
        <v>49.754765999999996</v>
      </c>
      <c r="M210" s="397">
        <v>9.9450289999999999</v>
      </c>
      <c r="N210" s="398">
        <v>2.0490999999999999E-2</v>
      </c>
      <c r="O210" s="435">
        <v>0.11190899999999999</v>
      </c>
      <c r="P210" s="397">
        <v>56.238309999999998</v>
      </c>
      <c r="Q210" s="398">
        <v>0.31998900000000002</v>
      </c>
      <c r="R210" s="434">
        <v>54.758163000000003</v>
      </c>
      <c r="S210" s="397">
        <v>10.277509999999999</v>
      </c>
      <c r="T210" s="398">
        <v>3.2106999999999997E-2</v>
      </c>
      <c r="U210" s="435">
        <v>0.24454400000000001</v>
      </c>
      <c r="V210" s="397">
        <v>58.832763999999997</v>
      </c>
      <c r="W210" s="398">
        <v>1.8459E-2</v>
      </c>
      <c r="X210" s="434">
        <v>57.502999000000003</v>
      </c>
      <c r="Y210" s="397">
        <v>9.6692610000000005</v>
      </c>
      <c r="Z210" s="398">
        <v>1.1537E-2</v>
      </c>
      <c r="AA210" s="435">
        <v>0.21498600000000001</v>
      </c>
    </row>
    <row r="211" spans="2:27" s="429" customFormat="1" ht="15.75" customHeight="1">
      <c r="B211" s="851"/>
      <c r="C211" s="409" t="s">
        <v>509</v>
      </c>
      <c r="D211" s="397">
        <v>0</v>
      </c>
      <c r="E211" s="398">
        <v>0</v>
      </c>
      <c r="F211" s="434">
        <v>0</v>
      </c>
      <c r="G211" s="397">
        <v>0</v>
      </c>
      <c r="H211" s="398">
        <v>0</v>
      </c>
      <c r="I211" s="435">
        <v>0</v>
      </c>
      <c r="J211" s="397">
        <v>0</v>
      </c>
      <c r="K211" s="398">
        <v>0</v>
      </c>
      <c r="L211" s="434">
        <v>0</v>
      </c>
      <c r="M211" s="397">
        <v>0</v>
      </c>
      <c r="N211" s="398">
        <v>0</v>
      </c>
      <c r="O211" s="435">
        <v>0</v>
      </c>
      <c r="P211" s="397">
        <v>0</v>
      </c>
      <c r="Q211" s="398">
        <v>0</v>
      </c>
      <c r="R211" s="434">
        <v>0</v>
      </c>
      <c r="S211" s="397">
        <v>0</v>
      </c>
      <c r="T211" s="398">
        <v>0</v>
      </c>
      <c r="U211" s="435">
        <v>0</v>
      </c>
      <c r="V211" s="397">
        <v>0</v>
      </c>
      <c r="W211" s="398">
        <v>0</v>
      </c>
      <c r="X211" s="434">
        <v>0</v>
      </c>
      <c r="Y211" s="397">
        <v>0</v>
      </c>
      <c r="Z211" s="398">
        <v>0</v>
      </c>
      <c r="AA211" s="435">
        <v>0</v>
      </c>
    </row>
    <row r="212" spans="2:27" s="429" customFormat="1" ht="15.75" customHeight="1">
      <c r="B212" s="851"/>
      <c r="C212" s="409" t="s">
        <v>510</v>
      </c>
      <c r="D212" s="397">
        <v>1.8953169999999999</v>
      </c>
      <c r="E212" s="398">
        <v>9.9581000000000003E-2</v>
      </c>
      <c r="F212" s="434">
        <v>1.543067</v>
      </c>
      <c r="G212" s="397">
        <v>0.44798500000000002</v>
      </c>
      <c r="H212" s="398">
        <v>2.2454999999999999E-2</v>
      </c>
      <c r="I212" s="435">
        <v>6.2225000000000003E-2</v>
      </c>
      <c r="J212" s="397">
        <v>2.8916849999999998</v>
      </c>
      <c r="K212" s="398">
        <v>0.291217</v>
      </c>
      <c r="L212" s="434">
        <v>2.10344</v>
      </c>
      <c r="M212" s="397">
        <v>0.45214700000000002</v>
      </c>
      <c r="N212" s="398">
        <v>2.5992999999999999E-2</v>
      </c>
      <c r="O212" s="435">
        <v>0.26793699999999998</v>
      </c>
      <c r="P212" s="397">
        <v>1.9098170000000001</v>
      </c>
      <c r="Q212" s="398">
        <v>0.29317700000000002</v>
      </c>
      <c r="R212" s="434">
        <v>1.6361570000000001</v>
      </c>
      <c r="S212" s="397">
        <v>0.419734</v>
      </c>
      <c r="T212" s="398">
        <v>2.6099000000000001E-2</v>
      </c>
      <c r="U212" s="435">
        <v>0.25955099999999998</v>
      </c>
      <c r="V212" s="397">
        <v>2.8005469999999999</v>
      </c>
      <c r="W212" s="398">
        <v>0.29849199999999998</v>
      </c>
      <c r="X212" s="434">
        <v>2.256478</v>
      </c>
      <c r="Y212" s="397">
        <v>0.42450300000000002</v>
      </c>
      <c r="Z212" s="398">
        <v>2.6487E-2</v>
      </c>
      <c r="AA212" s="435">
        <v>0.264596</v>
      </c>
    </row>
    <row r="213" spans="2:27" s="429" customFormat="1" ht="15.75" customHeight="1">
      <c r="B213" s="851"/>
      <c r="C213" s="410" t="s">
        <v>511</v>
      </c>
      <c r="D213" s="397">
        <v>3.2906999999999999E-2</v>
      </c>
      <c r="E213" s="398">
        <v>3.2821000000000003E-2</v>
      </c>
      <c r="F213" s="434">
        <v>3.2906999999999999E-2</v>
      </c>
      <c r="G213" s="397">
        <v>1.4435999999999999E-2</v>
      </c>
      <c r="H213" s="398">
        <v>1.4113000000000001E-2</v>
      </c>
      <c r="I213" s="435">
        <v>1.6962999999999999E-2</v>
      </c>
      <c r="J213" s="397">
        <v>3.2986000000000001E-2</v>
      </c>
      <c r="K213" s="398">
        <v>3.2837999999999999E-2</v>
      </c>
      <c r="L213" s="434">
        <v>3.2986000000000001E-2</v>
      </c>
      <c r="M213" s="397">
        <v>1.3377E-2</v>
      </c>
      <c r="N213" s="398">
        <v>1.2930000000000001E-2</v>
      </c>
      <c r="O213" s="435">
        <v>2.3687E-2</v>
      </c>
      <c r="P213" s="397">
        <v>3.3005E-2</v>
      </c>
      <c r="Q213" s="398">
        <v>3.2837999999999999E-2</v>
      </c>
      <c r="R213" s="434">
        <v>3.3005E-2</v>
      </c>
      <c r="S213" s="397">
        <v>1.3431999999999999E-2</v>
      </c>
      <c r="T213" s="398">
        <v>1.2930000000000001E-2</v>
      </c>
      <c r="U213" s="435">
        <v>2.3557000000000002E-2</v>
      </c>
      <c r="V213" s="397">
        <v>3.3049000000000002E-2</v>
      </c>
      <c r="W213" s="398">
        <v>3.2837999999999999E-2</v>
      </c>
      <c r="X213" s="434">
        <v>3.3049000000000002E-2</v>
      </c>
      <c r="Y213" s="397">
        <v>1.3565000000000001E-2</v>
      </c>
      <c r="Z213" s="398">
        <v>1.2930000000000001E-2</v>
      </c>
      <c r="AA213" s="435">
        <v>2.4174999999999999E-2</v>
      </c>
    </row>
    <row r="214" spans="2:27" s="429" customFormat="1" ht="15.75" customHeight="1">
      <c r="B214" s="851"/>
      <c r="C214" s="411" t="s">
        <v>512</v>
      </c>
      <c r="D214" s="397">
        <v>1.8624099999999999</v>
      </c>
      <c r="E214" s="398">
        <v>6.676E-2</v>
      </c>
      <c r="F214" s="434">
        <v>1.5101599999999999</v>
      </c>
      <c r="G214" s="397">
        <v>0.43354900000000002</v>
      </c>
      <c r="H214" s="398">
        <v>8.3420000000000005E-3</v>
      </c>
      <c r="I214" s="435">
        <v>4.5261999999999997E-2</v>
      </c>
      <c r="J214" s="397">
        <v>2.8586990000000001</v>
      </c>
      <c r="K214" s="398">
        <v>0.25837900000000003</v>
      </c>
      <c r="L214" s="434">
        <v>2.0704539999999998</v>
      </c>
      <c r="M214" s="397">
        <v>0.43876999999999999</v>
      </c>
      <c r="N214" s="398">
        <v>1.3063E-2</v>
      </c>
      <c r="O214" s="435">
        <v>0.24424999999999999</v>
      </c>
      <c r="P214" s="397">
        <v>1.8768119999999999</v>
      </c>
      <c r="Q214" s="398">
        <v>0.26033899999999999</v>
      </c>
      <c r="R214" s="434">
        <v>1.6031519999999999</v>
      </c>
      <c r="S214" s="397">
        <v>0.406302</v>
      </c>
      <c r="T214" s="398">
        <v>1.3169E-2</v>
      </c>
      <c r="U214" s="435">
        <v>0.23599400000000001</v>
      </c>
      <c r="V214" s="397">
        <v>2.7674979999999998</v>
      </c>
      <c r="W214" s="398">
        <v>0.265654</v>
      </c>
      <c r="X214" s="434">
        <v>2.2234289999999999</v>
      </c>
      <c r="Y214" s="397">
        <v>0.41093800000000003</v>
      </c>
      <c r="Z214" s="398">
        <v>1.3557E-2</v>
      </c>
      <c r="AA214" s="435">
        <v>0.240421</v>
      </c>
    </row>
    <row r="215" spans="2:27" s="429" customFormat="1" ht="15.75" customHeight="1">
      <c r="B215" s="851"/>
      <c r="C215" s="404" t="s">
        <v>488</v>
      </c>
      <c r="D215" s="397">
        <v>35.207276</v>
      </c>
      <c r="E215" s="398">
        <v>0</v>
      </c>
      <c r="F215" s="434">
        <v>35.207276</v>
      </c>
      <c r="G215" s="397">
        <v>98.091046000000006</v>
      </c>
      <c r="H215" s="398">
        <v>0</v>
      </c>
      <c r="I215" s="435">
        <v>5.1380000000000002E-3</v>
      </c>
      <c r="J215" s="397">
        <v>35.959035999999998</v>
      </c>
      <c r="K215" s="398">
        <v>0</v>
      </c>
      <c r="L215" s="434">
        <v>35.959035999999998</v>
      </c>
      <c r="M215" s="397">
        <v>89.556922999999998</v>
      </c>
      <c r="N215" s="398">
        <v>0</v>
      </c>
      <c r="O215" s="435">
        <v>2.869E-3</v>
      </c>
      <c r="P215" s="397">
        <v>53.399726999999999</v>
      </c>
      <c r="Q215" s="398">
        <v>0</v>
      </c>
      <c r="R215" s="434">
        <v>53.399726999999999</v>
      </c>
      <c r="S215" s="397">
        <v>125.43172800000001</v>
      </c>
      <c r="T215" s="398">
        <v>0</v>
      </c>
      <c r="U215" s="435">
        <v>5.8132000000000003E-2</v>
      </c>
      <c r="V215" s="397">
        <v>39.834031000000003</v>
      </c>
      <c r="W215" s="398">
        <v>0</v>
      </c>
      <c r="X215" s="434">
        <v>39.834031000000003</v>
      </c>
      <c r="Y215" s="397">
        <v>111.119838</v>
      </c>
      <c r="Z215" s="398">
        <v>0</v>
      </c>
      <c r="AA215" s="435">
        <v>4.2760000000000003E-3</v>
      </c>
    </row>
    <row r="216" spans="2:27" ht="15.75" hidden="1" customHeight="1">
      <c r="B216" s="851"/>
      <c r="C216" s="413"/>
      <c r="D216" s="406"/>
      <c r="E216" s="414"/>
      <c r="F216" s="436"/>
      <c r="G216" s="406"/>
      <c r="H216" s="414"/>
      <c r="I216" s="437"/>
      <c r="J216" s="406"/>
      <c r="K216" s="414"/>
      <c r="L216" s="436"/>
      <c r="M216" s="406"/>
      <c r="N216" s="414"/>
      <c r="O216" s="437"/>
      <c r="P216" s="406"/>
      <c r="Q216" s="414"/>
      <c r="R216" s="436"/>
      <c r="S216" s="406"/>
      <c r="T216" s="414"/>
      <c r="U216" s="437"/>
      <c r="V216" s="406"/>
      <c r="W216" s="414"/>
      <c r="X216" s="436"/>
      <c r="Y216" s="406"/>
      <c r="Z216" s="414"/>
      <c r="AA216" s="437"/>
    </row>
    <row r="217" spans="2:27" s="429" customFormat="1" ht="15.75" customHeight="1">
      <c r="B217" s="851"/>
      <c r="C217" s="416" t="s">
        <v>513</v>
      </c>
      <c r="D217" s="438"/>
      <c r="E217" s="439"/>
      <c r="F217" s="440"/>
      <c r="G217" s="438"/>
      <c r="H217" s="439"/>
      <c r="I217" s="441"/>
      <c r="J217" s="438"/>
      <c r="K217" s="439"/>
      <c r="L217" s="440"/>
      <c r="M217" s="438"/>
      <c r="N217" s="439"/>
      <c r="O217" s="441"/>
      <c r="P217" s="438"/>
      <c r="Q217" s="439"/>
      <c r="R217" s="440"/>
      <c r="S217" s="438"/>
      <c r="T217" s="439"/>
      <c r="U217" s="441"/>
      <c r="V217" s="438"/>
      <c r="W217" s="439"/>
      <c r="X217" s="440"/>
      <c r="Y217" s="438"/>
      <c r="Z217" s="439"/>
      <c r="AA217" s="441"/>
    </row>
    <row r="218" spans="2:27" s="429" customFormat="1" ht="19.5" customHeight="1" thickBot="1">
      <c r="B218" s="852"/>
      <c r="C218" s="422" t="s">
        <v>518</v>
      </c>
      <c r="D218" s="442"/>
      <c r="E218" s="443"/>
      <c r="F218" s="444"/>
      <c r="G218" s="442"/>
      <c r="H218" s="443"/>
      <c r="I218" s="445"/>
      <c r="J218" s="442"/>
      <c r="K218" s="443"/>
      <c r="L218" s="444"/>
      <c r="M218" s="442"/>
      <c r="N218" s="443"/>
      <c r="O218" s="445"/>
      <c r="P218" s="442"/>
      <c r="Q218" s="443"/>
      <c r="R218" s="444"/>
      <c r="S218" s="442"/>
      <c r="T218" s="443"/>
      <c r="U218" s="445"/>
      <c r="V218" s="442"/>
      <c r="W218" s="443"/>
      <c r="X218" s="444"/>
      <c r="Y218" s="442"/>
      <c r="Z218" s="443"/>
      <c r="AA218" s="445"/>
    </row>
    <row r="219" spans="2:27" s="429" customFormat="1" ht="17.25" customHeight="1">
      <c r="B219" s="375"/>
      <c r="C219" s="345"/>
      <c r="D219" s="375" t="s">
        <v>491</v>
      </c>
      <c r="E219" s="345"/>
      <c r="F219" s="345"/>
      <c r="G219" s="345"/>
      <c r="H219" s="345"/>
      <c r="I219" s="345"/>
      <c r="J219" s="345"/>
      <c r="K219" s="345"/>
      <c r="L219" s="345"/>
      <c r="M219" s="345"/>
      <c r="N219" s="345"/>
      <c r="O219" s="345"/>
      <c r="P219" s="345"/>
      <c r="Q219" s="345"/>
      <c r="R219" s="345"/>
      <c r="S219" s="345"/>
      <c r="T219" s="345"/>
      <c r="U219" s="345"/>
    </row>
    <row r="220" spans="2:27" s="429" customFormat="1" ht="22.2">
      <c r="B220" s="446"/>
      <c r="D220" s="447"/>
      <c r="E220" s="447"/>
      <c r="F220" s="447"/>
      <c r="G220" s="447"/>
      <c r="H220" s="447"/>
      <c r="I220" s="447"/>
      <c r="J220" s="447"/>
      <c r="K220" s="447"/>
      <c r="L220" s="447"/>
      <c r="M220" s="447"/>
      <c r="N220" s="447"/>
      <c r="O220" s="447"/>
      <c r="P220" s="345"/>
      <c r="Q220" s="345"/>
      <c r="R220" s="345"/>
      <c r="S220" s="345"/>
      <c r="T220" s="345"/>
      <c r="U220" s="345"/>
    </row>
    <row r="221" spans="2:27" s="429" customFormat="1" ht="22.8" thickBot="1">
      <c r="B221" s="446"/>
      <c r="D221" s="447"/>
      <c r="E221" s="447"/>
      <c r="F221" s="447"/>
      <c r="G221" s="447"/>
      <c r="H221" s="447"/>
      <c r="I221" s="447"/>
      <c r="J221" s="447"/>
      <c r="K221" s="447"/>
      <c r="L221" s="447"/>
      <c r="M221" s="447"/>
      <c r="N221" s="447"/>
      <c r="O221" s="447"/>
      <c r="P221" s="345"/>
      <c r="Q221" s="345"/>
      <c r="R221" s="345"/>
      <c r="S221" s="345"/>
      <c r="T221" s="345"/>
      <c r="U221" s="345"/>
    </row>
    <row r="222" spans="2:27" s="429" customFormat="1" ht="32.25" customHeight="1" thickBot="1">
      <c r="B222" s="343"/>
      <c r="C222" s="347"/>
      <c r="D222" s="853" t="s">
        <v>500</v>
      </c>
      <c r="E222" s="854"/>
      <c r="F222" s="854"/>
      <c r="G222" s="854"/>
      <c r="H222" s="854"/>
      <c r="I222" s="854"/>
      <c r="J222" s="854"/>
      <c r="K222" s="854"/>
      <c r="L222" s="854"/>
      <c r="M222" s="854"/>
      <c r="N222" s="854"/>
      <c r="O222" s="854"/>
      <c r="P222" s="854" t="str">
        <f>D222</f>
        <v>IRB Approach</v>
      </c>
      <c r="Q222" s="854"/>
      <c r="R222" s="854"/>
      <c r="S222" s="854"/>
      <c r="T222" s="854"/>
      <c r="U222" s="854"/>
      <c r="V222" s="854"/>
      <c r="W222" s="854"/>
      <c r="X222" s="854"/>
      <c r="Y222" s="854"/>
      <c r="Z222" s="854"/>
      <c r="AA222" s="855"/>
    </row>
    <row r="223" spans="2:27" s="429" customFormat="1" ht="32.25" customHeight="1" thickBot="1">
      <c r="B223" s="343"/>
      <c r="C223" s="347"/>
      <c r="D223" s="853" t="s">
        <v>12</v>
      </c>
      <c r="E223" s="854"/>
      <c r="F223" s="854"/>
      <c r="G223" s="854"/>
      <c r="H223" s="854"/>
      <c r="I223" s="855"/>
      <c r="J223" s="853" t="s">
        <v>13</v>
      </c>
      <c r="K223" s="854"/>
      <c r="L223" s="854"/>
      <c r="M223" s="854"/>
      <c r="N223" s="854"/>
      <c r="O223" s="855"/>
      <c r="P223" s="853" t="s">
        <v>14</v>
      </c>
      <c r="Q223" s="854"/>
      <c r="R223" s="854"/>
      <c r="S223" s="854"/>
      <c r="T223" s="854"/>
      <c r="U223" s="855"/>
      <c r="V223" s="853" t="s">
        <v>15</v>
      </c>
      <c r="W223" s="854"/>
      <c r="X223" s="854"/>
      <c r="Y223" s="854"/>
      <c r="Z223" s="854"/>
      <c r="AA223" s="855"/>
    </row>
    <row r="224" spans="2:27" s="429" customFormat="1" ht="51" customHeight="1">
      <c r="B224" s="350"/>
      <c r="C224" s="347"/>
      <c r="D224" s="842" t="s">
        <v>468</v>
      </c>
      <c r="E224" s="864"/>
      <c r="F224" s="865" t="s">
        <v>469</v>
      </c>
      <c r="G224" s="867" t="s">
        <v>470</v>
      </c>
      <c r="H224" s="868"/>
      <c r="I224" s="869" t="s">
        <v>471</v>
      </c>
      <c r="J224" s="842" t="s">
        <v>468</v>
      </c>
      <c r="K224" s="864"/>
      <c r="L224" s="865" t="s">
        <v>469</v>
      </c>
      <c r="M224" s="867" t="s">
        <v>470</v>
      </c>
      <c r="N224" s="868"/>
      <c r="O224" s="869" t="s">
        <v>471</v>
      </c>
      <c r="P224" s="842" t="s">
        <v>468</v>
      </c>
      <c r="Q224" s="864"/>
      <c r="R224" s="865" t="s">
        <v>469</v>
      </c>
      <c r="S224" s="867" t="s">
        <v>470</v>
      </c>
      <c r="T224" s="868"/>
      <c r="U224" s="869" t="s">
        <v>471</v>
      </c>
      <c r="V224" s="842" t="s">
        <v>468</v>
      </c>
      <c r="W224" s="864"/>
      <c r="X224" s="865" t="s">
        <v>469</v>
      </c>
      <c r="Y224" s="867" t="s">
        <v>470</v>
      </c>
      <c r="Z224" s="868"/>
      <c r="AA224" s="869" t="s">
        <v>471</v>
      </c>
    </row>
    <row r="225" spans="2:27" s="429" customFormat="1" ht="33" customHeight="1" thickBot="1">
      <c r="B225" s="430">
        <v>9</v>
      </c>
      <c r="C225" s="351" t="s">
        <v>11</v>
      </c>
      <c r="D225" s="394"/>
      <c r="E225" s="395" t="s">
        <v>501</v>
      </c>
      <c r="F225" s="866"/>
      <c r="G225" s="394"/>
      <c r="H225" s="395" t="s">
        <v>501</v>
      </c>
      <c r="I225" s="870"/>
      <c r="J225" s="394"/>
      <c r="K225" s="395" t="s">
        <v>501</v>
      </c>
      <c r="L225" s="866"/>
      <c r="M225" s="394"/>
      <c r="N225" s="395" t="s">
        <v>501</v>
      </c>
      <c r="O225" s="870"/>
      <c r="P225" s="394"/>
      <c r="Q225" s="395" t="s">
        <v>501</v>
      </c>
      <c r="R225" s="866"/>
      <c r="S225" s="394"/>
      <c r="T225" s="395" t="s">
        <v>501</v>
      </c>
      <c r="U225" s="870"/>
      <c r="V225" s="394"/>
      <c r="W225" s="395" t="s">
        <v>501</v>
      </c>
      <c r="X225" s="866"/>
      <c r="Y225" s="394"/>
      <c r="Z225" s="395" t="s">
        <v>501</v>
      </c>
      <c r="AA225" s="870"/>
    </row>
    <row r="226" spans="2:27" s="429" customFormat="1" ht="15.75" customHeight="1">
      <c r="B226" s="850" t="s">
        <v>693</v>
      </c>
      <c r="C226" s="396" t="s">
        <v>502</v>
      </c>
      <c r="D226" s="397">
        <v>0</v>
      </c>
      <c r="E226" s="398">
        <v>0</v>
      </c>
      <c r="F226" s="431">
        <v>0</v>
      </c>
      <c r="G226" s="432">
        <v>0</v>
      </c>
      <c r="H226" s="401">
        <v>0</v>
      </c>
      <c r="I226" s="433">
        <v>0</v>
      </c>
      <c r="J226" s="397">
        <v>0</v>
      </c>
      <c r="K226" s="398">
        <v>0</v>
      </c>
      <c r="L226" s="431">
        <v>0</v>
      </c>
      <c r="M226" s="432">
        <v>0</v>
      </c>
      <c r="N226" s="401">
        <v>0</v>
      </c>
      <c r="O226" s="433">
        <v>0</v>
      </c>
      <c r="P226" s="397">
        <v>0</v>
      </c>
      <c r="Q226" s="398">
        <v>0</v>
      </c>
      <c r="R226" s="431">
        <v>0</v>
      </c>
      <c r="S226" s="432">
        <v>0</v>
      </c>
      <c r="T226" s="401">
        <v>0</v>
      </c>
      <c r="U226" s="433">
        <v>0</v>
      </c>
      <c r="V226" s="397">
        <v>0</v>
      </c>
      <c r="W226" s="398">
        <v>0</v>
      </c>
      <c r="X226" s="431">
        <v>0</v>
      </c>
      <c r="Y226" s="432">
        <v>0</v>
      </c>
      <c r="Z226" s="401">
        <v>0</v>
      </c>
      <c r="AA226" s="433">
        <v>0</v>
      </c>
    </row>
    <row r="227" spans="2:27" s="429" customFormat="1" ht="15.75" customHeight="1">
      <c r="B227" s="851"/>
      <c r="C227" s="403" t="s">
        <v>478</v>
      </c>
      <c r="D227" s="397">
        <v>2853.8986420000001</v>
      </c>
      <c r="E227" s="398">
        <v>0</v>
      </c>
      <c r="F227" s="434">
        <v>1813.886733</v>
      </c>
      <c r="G227" s="397">
        <v>472.77481899999998</v>
      </c>
      <c r="H227" s="398">
        <v>0</v>
      </c>
      <c r="I227" s="435">
        <v>8.3367319999999996</v>
      </c>
      <c r="J227" s="397">
        <v>3458.2045830000002</v>
      </c>
      <c r="K227" s="398">
        <v>0</v>
      </c>
      <c r="L227" s="434">
        <v>2472.5129379999998</v>
      </c>
      <c r="M227" s="397">
        <v>603.97526300000004</v>
      </c>
      <c r="N227" s="398">
        <v>0</v>
      </c>
      <c r="O227" s="435">
        <v>9.6500679999999992</v>
      </c>
      <c r="P227" s="397">
        <v>3678.3374520000002</v>
      </c>
      <c r="Q227" s="398">
        <v>0</v>
      </c>
      <c r="R227" s="434">
        <v>2839.8986709999999</v>
      </c>
      <c r="S227" s="397">
        <v>630.14031299999999</v>
      </c>
      <c r="T227" s="398">
        <v>0</v>
      </c>
      <c r="U227" s="435">
        <v>12.177692</v>
      </c>
      <c r="V227" s="397">
        <v>3079.030984</v>
      </c>
      <c r="W227" s="398">
        <v>0</v>
      </c>
      <c r="X227" s="434">
        <v>2220.7872640000001</v>
      </c>
      <c r="Y227" s="397">
        <v>496.78175299999998</v>
      </c>
      <c r="Z227" s="398">
        <v>0</v>
      </c>
      <c r="AA227" s="435">
        <v>14.878935</v>
      </c>
    </row>
    <row r="228" spans="2:27" s="429" customFormat="1" ht="15.75" customHeight="1">
      <c r="B228" s="851"/>
      <c r="C228" s="404" t="s">
        <v>503</v>
      </c>
      <c r="D228" s="397">
        <v>6626.6799070000006</v>
      </c>
      <c r="E228" s="398">
        <v>0.120366</v>
      </c>
      <c r="F228" s="434">
        <v>4362.9105129999998</v>
      </c>
      <c r="G228" s="397">
        <v>2397.141091</v>
      </c>
      <c r="H228" s="398">
        <v>2.6200000000000001E-2</v>
      </c>
      <c r="I228" s="435">
        <v>35.950749999999999</v>
      </c>
      <c r="J228" s="397">
        <v>7625.6558459999997</v>
      </c>
      <c r="K228" s="398">
        <v>0.103212</v>
      </c>
      <c r="L228" s="434">
        <v>5244.211002</v>
      </c>
      <c r="M228" s="397">
        <v>3031.2726899999998</v>
      </c>
      <c r="N228" s="398">
        <v>2.2016999999999998E-2</v>
      </c>
      <c r="O228" s="435">
        <v>18.382691999999999</v>
      </c>
      <c r="P228" s="397">
        <v>8311.3447639999995</v>
      </c>
      <c r="Q228" s="398">
        <v>0.42079800000000001</v>
      </c>
      <c r="R228" s="434">
        <v>5584.4657500000003</v>
      </c>
      <c r="S228" s="397">
        <v>2963.470476</v>
      </c>
      <c r="T228" s="398">
        <v>9.8191000000000001E-2</v>
      </c>
      <c r="U228" s="435">
        <v>26.429676000000001</v>
      </c>
      <c r="V228" s="397">
        <v>9053.4874849999997</v>
      </c>
      <c r="W228" s="398">
        <v>0.79112199999999999</v>
      </c>
      <c r="X228" s="434">
        <v>5962.1303350000007</v>
      </c>
      <c r="Y228" s="397">
        <v>3115.6386160000002</v>
      </c>
      <c r="Z228" s="398">
        <v>0.18746499999999999</v>
      </c>
      <c r="AA228" s="435">
        <v>36.461280000000002</v>
      </c>
    </row>
    <row r="229" spans="2:27" s="429" customFormat="1" ht="15.75" customHeight="1">
      <c r="B229" s="851"/>
      <c r="C229" s="405" t="s">
        <v>504</v>
      </c>
      <c r="D229" s="397">
        <v>411.96145200000001</v>
      </c>
      <c r="E229" s="398">
        <v>0</v>
      </c>
      <c r="F229" s="434">
        <v>386.393055</v>
      </c>
      <c r="G229" s="397">
        <v>141.50239500000001</v>
      </c>
      <c r="H229" s="398">
        <v>0</v>
      </c>
      <c r="I229" s="435">
        <v>4.1013489999999999</v>
      </c>
      <c r="J229" s="397">
        <v>556.97155699999996</v>
      </c>
      <c r="K229" s="398">
        <v>0</v>
      </c>
      <c r="L229" s="434">
        <v>515.87425299999995</v>
      </c>
      <c r="M229" s="397">
        <v>215.99208999999999</v>
      </c>
      <c r="N229" s="398">
        <v>0</v>
      </c>
      <c r="O229" s="435">
        <v>4.441592</v>
      </c>
      <c r="P229" s="397">
        <v>409.185923</v>
      </c>
      <c r="Q229" s="398">
        <v>0</v>
      </c>
      <c r="R229" s="434">
        <v>384.21293600000001</v>
      </c>
      <c r="S229" s="397">
        <v>152.18622300000001</v>
      </c>
      <c r="T229" s="398">
        <v>0</v>
      </c>
      <c r="U229" s="435">
        <v>4.7281319999999996</v>
      </c>
      <c r="V229" s="397">
        <v>816.08179399999995</v>
      </c>
      <c r="W229" s="398">
        <v>0</v>
      </c>
      <c r="X229" s="434">
        <v>614.57251399999996</v>
      </c>
      <c r="Y229" s="397">
        <v>251.024508</v>
      </c>
      <c r="Z229" s="398">
        <v>0</v>
      </c>
      <c r="AA229" s="435">
        <v>6.0319659999999997</v>
      </c>
    </row>
    <row r="230" spans="2:27" s="429" customFormat="1" ht="15.75" customHeight="1">
      <c r="B230" s="851"/>
      <c r="C230" s="405" t="s">
        <v>505</v>
      </c>
      <c r="D230" s="397">
        <v>16.269590999999998</v>
      </c>
      <c r="E230" s="398">
        <v>0</v>
      </c>
      <c r="F230" s="434">
        <v>10.173952</v>
      </c>
      <c r="G230" s="397">
        <v>7.6200109999999999</v>
      </c>
      <c r="H230" s="398">
        <v>0</v>
      </c>
      <c r="I230" s="435">
        <v>8.2185999999999995E-2</v>
      </c>
      <c r="J230" s="397">
        <v>20.389776999999999</v>
      </c>
      <c r="K230" s="398">
        <v>0</v>
      </c>
      <c r="L230" s="434">
        <v>12.586002000000001</v>
      </c>
      <c r="M230" s="397">
        <v>8.6686080000000008</v>
      </c>
      <c r="N230" s="398">
        <v>0</v>
      </c>
      <c r="O230" s="435">
        <v>3.7742999999999999E-2</v>
      </c>
      <c r="P230" s="397">
        <v>21.289697</v>
      </c>
      <c r="Q230" s="398">
        <v>0</v>
      </c>
      <c r="R230" s="434">
        <v>10.861031000000001</v>
      </c>
      <c r="S230" s="397">
        <v>7.7485290000000004</v>
      </c>
      <c r="T230" s="398">
        <v>0</v>
      </c>
      <c r="U230" s="435">
        <v>3.4382999999999997E-2</v>
      </c>
      <c r="V230" s="397">
        <v>25.600999999999999</v>
      </c>
      <c r="W230" s="398">
        <v>0</v>
      </c>
      <c r="X230" s="434">
        <v>14.879637000000001</v>
      </c>
      <c r="Y230" s="397">
        <v>9.7627819999999996</v>
      </c>
      <c r="Z230" s="398">
        <v>0</v>
      </c>
      <c r="AA230" s="435">
        <v>4.2076000000000002E-2</v>
      </c>
    </row>
    <row r="231" spans="2:27" s="429" customFormat="1" ht="15.75" customHeight="1">
      <c r="B231" s="851"/>
      <c r="C231" s="404" t="s">
        <v>481</v>
      </c>
      <c r="D231" s="397">
        <v>127.43853</v>
      </c>
      <c r="E231" s="398">
        <v>2.7856990000000001</v>
      </c>
      <c r="F231" s="434">
        <v>126.59295899999999</v>
      </c>
      <c r="G231" s="397">
        <v>23.098625999999999</v>
      </c>
      <c r="H231" s="398">
        <v>0.82239200000000001</v>
      </c>
      <c r="I231" s="435">
        <v>1.190561</v>
      </c>
      <c r="J231" s="397">
        <v>137.33864299999999</v>
      </c>
      <c r="K231" s="398">
        <v>2.394196</v>
      </c>
      <c r="L231" s="434">
        <v>136.30318700000001</v>
      </c>
      <c r="M231" s="397">
        <v>26.536508999999999</v>
      </c>
      <c r="N231" s="398">
        <v>0.76992799999999995</v>
      </c>
      <c r="O231" s="435">
        <v>0.96323300000000001</v>
      </c>
      <c r="P231" s="397">
        <v>144.16274000000001</v>
      </c>
      <c r="Q231" s="398">
        <v>1.3530230000000001</v>
      </c>
      <c r="R231" s="434">
        <v>142.868629</v>
      </c>
      <c r="S231" s="397">
        <v>29.403904000000001</v>
      </c>
      <c r="T231" s="398">
        <v>0.33423000000000003</v>
      </c>
      <c r="U231" s="435">
        <v>0.77274799999999999</v>
      </c>
      <c r="V231" s="397">
        <v>154.44089399999999</v>
      </c>
      <c r="W231" s="398">
        <v>1.3350930000000001</v>
      </c>
      <c r="X231" s="434">
        <v>152.623008</v>
      </c>
      <c r="Y231" s="397">
        <v>30.612795999999999</v>
      </c>
      <c r="Z231" s="398">
        <v>0.33117799999999997</v>
      </c>
      <c r="AA231" s="435">
        <v>0.88671800000000001</v>
      </c>
    </row>
    <row r="232" spans="2:27" s="429" customFormat="1" ht="15.75" customHeight="1">
      <c r="B232" s="851"/>
      <c r="C232" s="409" t="s">
        <v>506</v>
      </c>
      <c r="D232" s="397">
        <v>119.848303</v>
      </c>
      <c r="E232" s="398">
        <v>2.5634700000000001</v>
      </c>
      <c r="F232" s="434">
        <v>119.52125700000001</v>
      </c>
      <c r="G232" s="397">
        <v>21.706954</v>
      </c>
      <c r="H232" s="398">
        <v>0.80074000000000001</v>
      </c>
      <c r="I232" s="435">
        <v>0.99141000000000001</v>
      </c>
      <c r="J232" s="397">
        <v>129.42316400000001</v>
      </c>
      <c r="K232" s="398">
        <v>2.3233510000000002</v>
      </c>
      <c r="L232" s="434">
        <v>129.07489699999999</v>
      </c>
      <c r="M232" s="397">
        <v>25.094598999999999</v>
      </c>
      <c r="N232" s="398">
        <v>0.76500400000000002</v>
      </c>
      <c r="O232" s="435">
        <v>0.89999899999999999</v>
      </c>
      <c r="P232" s="397">
        <v>136.93507500000001</v>
      </c>
      <c r="Q232" s="398">
        <v>1.280233</v>
      </c>
      <c r="R232" s="434">
        <v>136.544262</v>
      </c>
      <c r="S232" s="397">
        <v>27.770375999999999</v>
      </c>
      <c r="T232" s="398">
        <v>0.32920100000000002</v>
      </c>
      <c r="U232" s="435">
        <v>0.71904299999999999</v>
      </c>
      <c r="V232" s="397">
        <v>146.80933200000001</v>
      </c>
      <c r="W232" s="398">
        <v>1.276508</v>
      </c>
      <c r="X232" s="434">
        <v>146.17080999999999</v>
      </c>
      <c r="Y232" s="397">
        <v>28.844771999999999</v>
      </c>
      <c r="Z232" s="398">
        <v>0.32728699999999999</v>
      </c>
      <c r="AA232" s="435">
        <v>0.83350800000000003</v>
      </c>
    </row>
    <row r="233" spans="2:27" s="429" customFormat="1" ht="15.75" customHeight="1">
      <c r="B233" s="851"/>
      <c r="C233" s="410" t="s">
        <v>507</v>
      </c>
      <c r="D233" s="397">
        <v>0</v>
      </c>
      <c r="E233" s="398">
        <v>0</v>
      </c>
      <c r="F233" s="434">
        <v>0</v>
      </c>
      <c r="G233" s="397">
        <v>0</v>
      </c>
      <c r="H233" s="398">
        <v>0</v>
      </c>
      <c r="I233" s="435">
        <v>0</v>
      </c>
      <c r="J233" s="397">
        <v>0</v>
      </c>
      <c r="K233" s="398">
        <v>0</v>
      </c>
      <c r="L233" s="434">
        <v>0</v>
      </c>
      <c r="M233" s="397">
        <v>0</v>
      </c>
      <c r="N233" s="398">
        <v>0</v>
      </c>
      <c r="O233" s="435">
        <v>0</v>
      </c>
      <c r="P233" s="397">
        <v>0</v>
      </c>
      <c r="Q233" s="398">
        <v>0</v>
      </c>
      <c r="R233" s="434">
        <v>0</v>
      </c>
      <c r="S233" s="397">
        <v>0</v>
      </c>
      <c r="T233" s="398">
        <v>0</v>
      </c>
      <c r="U233" s="435">
        <v>0</v>
      </c>
      <c r="V233" s="397">
        <v>0</v>
      </c>
      <c r="W233" s="398">
        <v>0</v>
      </c>
      <c r="X233" s="434">
        <v>0</v>
      </c>
      <c r="Y233" s="397">
        <v>0</v>
      </c>
      <c r="Z233" s="398">
        <v>0</v>
      </c>
      <c r="AA233" s="435">
        <v>0</v>
      </c>
    </row>
    <row r="234" spans="2:27" s="429" customFormat="1" ht="15.75" customHeight="1">
      <c r="B234" s="851"/>
      <c r="C234" s="410" t="s">
        <v>508</v>
      </c>
      <c r="D234" s="397">
        <v>119.848303</v>
      </c>
      <c r="E234" s="398">
        <v>2.5634700000000001</v>
      </c>
      <c r="F234" s="434">
        <v>119.52125700000001</v>
      </c>
      <c r="G234" s="397">
        <v>21.706954</v>
      </c>
      <c r="H234" s="398">
        <v>0.80074000000000001</v>
      </c>
      <c r="I234" s="435">
        <v>0.99141000000000001</v>
      </c>
      <c r="J234" s="397">
        <v>129.42316400000001</v>
      </c>
      <c r="K234" s="398">
        <v>2.3233510000000002</v>
      </c>
      <c r="L234" s="434">
        <v>129.07489699999999</v>
      </c>
      <c r="M234" s="397">
        <v>25.094598999999999</v>
      </c>
      <c r="N234" s="398">
        <v>0.76500400000000002</v>
      </c>
      <c r="O234" s="435">
        <v>0.89999899999999999</v>
      </c>
      <c r="P234" s="397">
        <v>136.93507500000001</v>
      </c>
      <c r="Q234" s="398">
        <v>1.280233</v>
      </c>
      <c r="R234" s="434">
        <v>136.544262</v>
      </c>
      <c r="S234" s="397">
        <v>27.770375999999999</v>
      </c>
      <c r="T234" s="398">
        <v>0.32920100000000002</v>
      </c>
      <c r="U234" s="435">
        <v>0.71904299999999999</v>
      </c>
      <c r="V234" s="397">
        <v>146.80933200000001</v>
      </c>
      <c r="W234" s="398">
        <v>1.276508</v>
      </c>
      <c r="X234" s="434">
        <v>146.17080999999999</v>
      </c>
      <c r="Y234" s="397">
        <v>28.844771999999999</v>
      </c>
      <c r="Z234" s="398">
        <v>0.32728699999999999</v>
      </c>
      <c r="AA234" s="435">
        <v>0.83350800000000003</v>
      </c>
    </row>
    <row r="235" spans="2:27" s="429" customFormat="1" ht="15.75" customHeight="1">
      <c r="B235" s="851"/>
      <c r="C235" s="409" t="s">
        <v>509</v>
      </c>
      <c r="D235" s="397">
        <v>0</v>
      </c>
      <c r="E235" s="398">
        <v>0</v>
      </c>
      <c r="F235" s="434">
        <v>0</v>
      </c>
      <c r="G235" s="397">
        <v>0</v>
      </c>
      <c r="H235" s="398">
        <v>0</v>
      </c>
      <c r="I235" s="435">
        <v>0</v>
      </c>
      <c r="J235" s="397">
        <v>0</v>
      </c>
      <c r="K235" s="398">
        <v>0</v>
      </c>
      <c r="L235" s="434">
        <v>0</v>
      </c>
      <c r="M235" s="397">
        <v>0</v>
      </c>
      <c r="N235" s="398">
        <v>0</v>
      </c>
      <c r="O235" s="435">
        <v>0</v>
      </c>
      <c r="P235" s="397">
        <v>0</v>
      </c>
      <c r="Q235" s="398">
        <v>0</v>
      </c>
      <c r="R235" s="434">
        <v>0</v>
      </c>
      <c r="S235" s="397">
        <v>0</v>
      </c>
      <c r="T235" s="398">
        <v>0</v>
      </c>
      <c r="U235" s="435">
        <v>0</v>
      </c>
      <c r="V235" s="397">
        <v>0</v>
      </c>
      <c r="W235" s="398">
        <v>0</v>
      </c>
      <c r="X235" s="434">
        <v>0</v>
      </c>
      <c r="Y235" s="397">
        <v>0</v>
      </c>
      <c r="Z235" s="398">
        <v>0</v>
      </c>
      <c r="AA235" s="435">
        <v>0</v>
      </c>
    </row>
    <row r="236" spans="2:27" s="429" customFormat="1" ht="15.75" customHeight="1">
      <c r="B236" s="851"/>
      <c r="C236" s="409" t="s">
        <v>510</v>
      </c>
      <c r="D236" s="397">
        <v>7.5902269999999996</v>
      </c>
      <c r="E236" s="398">
        <v>0.22222900000000001</v>
      </c>
      <c r="F236" s="434">
        <v>7.0717020000000002</v>
      </c>
      <c r="G236" s="397">
        <v>1.391672</v>
      </c>
      <c r="H236" s="398">
        <v>2.1652000000000001E-2</v>
      </c>
      <c r="I236" s="435">
        <v>0.19915099999999999</v>
      </c>
      <c r="J236" s="397">
        <v>7.9154790000000004</v>
      </c>
      <c r="K236" s="398">
        <v>7.0845000000000005E-2</v>
      </c>
      <c r="L236" s="434">
        <v>7.2282900000000003</v>
      </c>
      <c r="M236" s="397">
        <v>1.44191</v>
      </c>
      <c r="N236" s="398">
        <v>4.9240000000000004E-3</v>
      </c>
      <c r="O236" s="435">
        <v>6.3233999999999999E-2</v>
      </c>
      <c r="P236" s="397">
        <v>7.227665</v>
      </c>
      <c r="Q236" s="398">
        <v>7.2789999999999994E-2</v>
      </c>
      <c r="R236" s="434">
        <v>6.3243669999999996</v>
      </c>
      <c r="S236" s="397">
        <v>1.6335280000000001</v>
      </c>
      <c r="T236" s="398">
        <v>5.0289999999999996E-3</v>
      </c>
      <c r="U236" s="435">
        <v>5.3705000000000003E-2</v>
      </c>
      <c r="V236" s="397">
        <v>7.6315619999999997</v>
      </c>
      <c r="W236" s="398">
        <v>5.8584999999999998E-2</v>
      </c>
      <c r="X236" s="434">
        <v>6.4521980000000001</v>
      </c>
      <c r="Y236" s="397">
        <v>1.768024</v>
      </c>
      <c r="Z236" s="398">
        <v>3.8909999999999999E-3</v>
      </c>
      <c r="AA236" s="435">
        <v>5.321E-2</v>
      </c>
    </row>
    <row r="237" spans="2:27" s="429" customFormat="1" ht="15.75" customHeight="1">
      <c r="B237" s="851"/>
      <c r="C237" s="410" t="s">
        <v>511</v>
      </c>
      <c r="D237" s="397">
        <v>8.8800000000000001E-4</v>
      </c>
      <c r="E237" s="398">
        <v>6.8099999999999996E-4</v>
      </c>
      <c r="F237" s="434">
        <v>8.8800000000000001E-4</v>
      </c>
      <c r="G237" s="397">
        <v>2.6090000000000002E-3</v>
      </c>
      <c r="H237" s="398">
        <v>1.833E-3</v>
      </c>
      <c r="I237" s="435">
        <v>7.1000000000000002E-4</v>
      </c>
      <c r="J237" s="397">
        <v>8.6799999999999996E-4</v>
      </c>
      <c r="K237" s="398">
        <v>6.1899999999999998E-4</v>
      </c>
      <c r="L237" s="434">
        <v>8.6799999999999996E-4</v>
      </c>
      <c r="M237" s="397">
        <v>7.5000000000000002E-4</v>
      </c>
      <c r="N237" s="398">
        <v>0</v>
      </c>
      <c r="O237" s="435">
        <v>6.6699999999999995E-4</v>
      </c>
      <c r="P237" s="397">
        <v>1.3320000000000001E-3</v>
      </c>
      <c r="Q237" s="398">
        <v>8.0599999999999997E-4</v>
      </c>
      <c r="R237" s="434">
        <v>1.3320000000000001E-3</v>
      </c>
      <c r="S237" s="397">
        <v>1.585E-3</v>
      </c>
      <c r="T237" s="398">
        <v>0</v>
      </c>
      <c r="U237" s="435">
        <v>9.2400000000000002E-4</v>
      </c>
      <c r="V237" s="397">
        <v>1.3669999999999999E-3</v>
      </c>
      <c r="W237" s="398">
        <v>1.2520000000000001E-3</v>
      </c>
      <c r="X237" s="434">
        <v>1.3669999999999999E-3</v>
      </c>
      <c r="Y237" s="397">
        <v>3.4699999999999998E-4</v>
      </c>
      <c r="Z237" s="398">
        <v>0</v>
      </c>
      <c r="AA237" s="435">
        <v>1.24E-3</v>
      </c>
    </row>
    <row r="238" spans="2:27" s="429" customFormat="1" ht="15.75" customHeight="1">
      <c r="B238" s="851"/>
      <c r="C238" s="411" t="s">
        <v>512</v>
      </c>
      <c r="D238" s="397">
        <v>7.5893389999999998</v>
      </c>
      <c r="E238" s="398">
        <v>0.22154799999999999</v>
      </c>
      <c r="F238" s="434">
        <v>7.0708140000000004</v>
      </c>
      <c r="G238" s="397">
        <v>1.3890629999999999</v>
      </c>
      <c r="H238" s="398">
        <v>1.9819E-2</v>
      </c>
      <c r="I238" s="435">
        <v>0.19844100000000001</v>
      </c>
      <c r="J238" s="397">
        <v>7.9146109999999998</v>
      </c>
      <c r="K238" s="398">
        <v>7.0225999999999997E-2</v>
      </c>
      <c r="L238" s="434">
        <v>7.2274219999999998</v>
      </c>
      <c r="M238" s="397">
        <v>1.44116</v>
      </c>
      <c r="N238" s="398">
        <v>4.9240000000000004E-3</v>
      </c>
      <c r="O238" s="435">
        <v>6.2566999999999998E-2</v>
      </c>
      <c r="P238" s="397">
        <v>7.2263330000000003</v>
      </c>
      <c r="Q238" s="398">
        <v>7.1984000000000006E-2</v>
      </c>
      <c r="R238" s="434">
        <v>6.323035</v>
      </c>
      <c r="S238" s="397">
        <v>1.6319429999999999</v>
      </c>
      <c r="T238" s="398">
        <v>5.0289999999999996E-3</v>
      </c>
      <c r="U238" s="435">
        <v>5.2781000000000002E-2</v>
      </c>
      <c r="V238" s="397">
        <v>7.6301949999999996</v>
      </c>
      <c r="W238" s="398">
        <v>5.7333000000000002E-2</v>
      </c>
      <c r="X238" s="434">
        <v>6.450831</v>
      </c>
      <c r="Y238" s="397">
        <v>1.7676769999999999</v>
      </c>
      <c r="Z238" s="398">
        <v>3.8909999999999999E-3</v>
      </c>
      <c r="AA238" s="435">
        <v>5.1970000000000002E-2</v>
      </c>
    </row>
    <row r="239" spans="2:27" s="429" customFormat="1" ht="15.75" customHeight="1">
      <c r="B239" s="851"/>
      <c r="C239" s="404" t="s">
        <v>488</v>
      </c>
      <c r="D239" s="397">
        <v>56.659661999999997</v>
      </c>
      <c r="E239" s="398">
        <v>0</v>
      </c>
      <c r="F239" s="434">
        <v>56.659661999999997</v>
      </c>
      <c r="G239" s="397">
        <v>108.212834</v>
      </c>
      <c r="H239" s="398">
        <v>0</v>
      </c>
      <c r="I239" s="435">
        <v>0</v>
      </c>
      <c r="J239" s="397">
        <v>46.641098</v>
      </c>
      <c r="K239" s="398">
        <v>0</v>
      </c>
      <c r="L239" s="434">
        <v>46.641098</v>
      </c>
      <c r="M239" s="397">
        <v>89.409073000000006</v>
      </c>
      <c r="N239" s="398">
        <v>0</v>
      </c>
      <c r="O239" s="435">
        <v>0</v>
      </c>
      <c r="P239" s="397">
        <v>115.436404</v>
      </c>
      <c r="Q239" s="398">
        <v>0</v>
      </c>
      <c r="R239" s="434">
        <v>115.436404</v>
      </c>
      <c r="S239" s="397">
        <v>318.94635</v>
      </c>
      <c r="T239" s="398">
        <v>0</v>
      </c>
      <c r="U239" s="435">
        <v>0.133909</v>
      </c>
      <c r="V239" s="397">
        <v>107.129543</v>
      </c>
      <c r="W239" s="398">
        <v>0</v>
      </c>
      <c r="X239" s="434">
        <v>107.129543</v>
      </c>
      <c r="Y239" s="397">
        <v>294.84388000000001</v>
      </c>
      <c r="Z239" s="398">
        <v>0</v>
      </c>
      <c r="AA239" s="435">
        <v>8.7899999999999992E-3</v>
      </c>
    </row>
    <row r="240" spans="2:27" ht="15.75" hidden="1" customHeight="1">
      <c r="B240" s="851"/>
      <c r="C240" s="413"/>
      <c r="D240" s="406"/>
      <c r="E240" s="414"/>
      <c r="F240" s="436"/>
      <c r="G240" s="406"/>
      <c r="H240" s="414"/>
      <c r="I240" s="437"/>
      <c r="J240" s="406"/>
      <c r="K240" s="414"/>
      <c r="L240" s="436"/>
      <c r="M240" s="406"/>
      <c r="N240" s="414"/>
      <c r="O240" s="437"/>
      <c r="P240" s="406"/>
      <c r="Q240" s="414"/>
      <c r="R240" s="436"/>
      <c r="S240" s="406"/>
      <c r="T240" s="414"/>
      <c r="U240" s="437"/>
      <c r="V240" s="406"/>
      <c r="W240" s="414"/>
      <c r="X240" s="436"/>
      <c r="Y240" s="406"/>
      <c r="Z240" s="414"/>
      <c r="AA240" s="437"/>
    </row>
    <row r="241" spans="2:27" s="429" customFormat="1" ht="15.75" customHeight="1">
      <c r="B241" s="851"/>
      <c r="C241" s="416" t="s">
        <v>513</v>
      </c>
      <c r="D241" s="438"/>
      <c r="E241" s="439"/>
      <c r="F241" s="440"/>
      <c r="G241" s="438"/>
      <c r="H241" s="439"/>
      <c r="I241" s="441"/>
      <c r="J241" s="438"/>
      <c r="K241" s="439"/>
      <c r="L241" s="440"/>
      <c r="M241" s="438"/>
      <c r="N241" s="439"/>
      <c r="O241" s="441"/>
      <c r="P241" s="438"/>
      <c r="Q241" s="439"/>
      <c r="R241" s="440"/>
      <c r="S241" s="438"/>
      <c r="T241" s="439"/>
      <c r="U241" s="441"/>
      <c r="V241" s="438"/>
      <c r="W241" s="439"/>
      <c r="X241" s="440"/>
      <c r="Y241" s="438"/>
      <c r="Z241" s="439"/>
      <c r="AA241" s="441"/>
    </row>
    <row r="242" spans="2:27" s="429" customFormat="1" ht="19.5" customHeight="1" thickBot="1">
      <c r="B242" s="852"/>
      <c r="C242" s="422" t="s">
        <v>518</v>
      </c>
      <c r="D242" s="442"/>
      <c r="E242" s="443"/>
      <c r="F242" s="444"/>
      <c r="G242" s="442"/>
      <c r="H242" s="443"/>
      <c r="I242" s="445"/>
      <c r="J242" s="442"/>
      <c r="K242" s="443"/>
      <c r="L242" s="444"/>
      <c r="M242" s="442"/>
      <c r="N242" s="443"/>
      <c r="O242" s="445"/>
      <c r="P242" s="442"/>
      <c r="Q242" s="443"/>
      <c r="R242" s="444"/>
      <c r="S242" s="442"/>
      <c r="T242" s="443"/>
      <c r="U242" s="445"/>
      <c r="V242" s="442"/>
      <c r="W242" s="443"/>
      <c r="X242" s="444"/>
      <c r="Y242" s="442"/>
      <c r="Z242" s="443"/>
      <c r="AA242" s="445"/>
    </row>
    <row r="243" spans="2:27" s="429" customFormat="1" ht="17.25" customHeight="1">
      <c r="B243" s="375"/>
      <c r="C243" s="345"/>
      <c r="D243" s="375" t="s">
        <v>491</v>
      </c>
      <c r="E243" s="345"/>
      <c r="F243" s="345"/>
      <c r="G243" s="345"/>
      <c r="H243" s="345"/>
      <c r="I243" s="345"/>
      <c r="J243" s="345"/>
      <c r="K243" s="345"/>
      <c r="L243" s="345"/>
      <c r="M243" s="345"/>
      <c r="N243" s="345"/>
      <c r="O243" s="345"/>
      <c r="P243" s="345"/>
      <c r="Q243" s="345"/>
      <c r="R243" s="345"/>
      <c r="S243" s="345"/>
      <c r="T243" s="345"/>
      <c r="U243" s="345"/>
    </row>
    <row r="244" spans="2:27" s="429" customFormat="1" ht="22.2">
      <c r="B244" s="446"/>
      <c r="D244" s="447"/>
      <c r="E244" s="447"/>
      <c r="F244" s="447"/>
      <c r="G244" s="447"/>
      <c r="H244" s="447"/>
      <c r="I244" s="447"/>
      <c r="J244" s="447"/>
      <c r="K244" s="447"/>
      <c r="L244" s="447"/>
      <c r="M244" s="447"/>
      <c r="N244" s="447"/>
      <c r="O244" s="447"/>
      <c r="P244" s="345"/>
      <c r="Q244" s="345"/>
      <c r="R244" s="345"/>
      <c r="S244" s="345"/>
      <c r="T244" s="345"/>
      <c r="U244" s="345"/>
    </row>
    <row r="245" spans="2:27" s="429" customFormat="1" ht="22.8" thickBot="1">
      <c r="B245" s="446"/>
      <c r="D245" s="447"/>
      <c r="E245" s="447"/>
      <c r="F245" s="447"/>
      <c r="G245" s="447"/>
      <c r="H245" s="447"/>
      <c r="I245" s="447"/>
      <c r="J245" s="447"/>
      <c r="K245" s="447"/>
      <c r="L245" s="447"/>
      <c r="M245" s="447"/>
      <c r="N245" s="447"/>
      <c r="O245" s="447"/>
      <c r="P245" s="345"/>
      <c r="Q245" s="345"/>
      <c r="R245" s="345"/>
      <c r="S245" s="345"/>
      <c r="T245" s="345"/>
      <c r="U245" s="345"/>
    </row>
    <row r="246" spans="2:27" s="429" customFormat="1" ht="32.25" customHeight="1" thickBot="1">
      <c r="B246" s="343"/>
      <c r="C246" s="347"/>
      <c r="D246" s="853" t="s">
        <v>500</v>
      </c>
      <c r="E246" s="854"/>
      <c r="F246" s="854"/>
      <c r="G246" s="854"/>
      <c r="H246" s="854"/>
      <c r="I246" s="854"/>
      <c r="J246" s="854"/>
      <c r="K246" s="854"/>
      <c r="L246" s="854"/>
      <c r="M246" s="854"/>
      <c r="N246" s="854"/>
      <c r="O246" s="854"/>
      <c r="P246" s="854" t="str">
        <f>D246</f>
        <v>IRB Approach</v>
      </c>
      <c r="Q246" s="854"/>
      <c r="R246" s="854"/>
      <c r="S246" s="854"/>
      <c r="T246" s="854"/>
      <c r="U246" s="854"/>
      <c r="V246" s="854"/>
      <c r="W246" s="854"/>
      <c r="X246" s="854"/>
      <c r="Y246" s="854"/>
      <c r="Z246" s="854"/>
      <c r="AA246" s="855"/>
    </row>
    <row r="247" spans="2:27" s="429" customFormat="1" ht="32.25" customHeight="1" thickBot="1">
      <c r="B247" s="343"/>
      <c r="C247" s="347"/>
      <c r="D247" s="853" t="s">
        <v>12</v>
      </c>
      <c r="E247" s="854"/>
      <c r="F247" s="854"/>
      <c r="G247" s="854"/>
      <c r="H247" s="854"/>
      <c r="I247" s="855"/>
      <c r="J247" s="853" t="s">
        <v>13</v>
      </c>
      <c r="K247" s="854"/>
      <c r="L247" s="854"/>
      <c r="M247" s="854"/>
      <c r="N247" s="854"/>
      <c r="O247" s="855"/>
      <c r="P247" s="853" t="s">
        <v>14</v>
      </c>
      <c r="Q247" s="854"/>
      <c r="R247" s="854"/>
      <c r="S247" s="854"/>
      <c r="T247" s="854"/>
      <c r="U247" s="855"/>
      <c r="V247" s="853" t="s">
        <v>15</v>
      </c>
      <c r="W247" s="854"/>
      <c r="X247" s="854"/>
      <c r="Y247" s="854"/>
      <c r="Z247" s="854"/>
      <c r="AA247" s="855"/>
    </row>
    <row r="248" spans="2:27" s="429" customFormat="1" ht="51" customHeight="1">
      <c r="B248" s="350"/>
      <c r="C248" s="347"/>
      <c r="D248" s="842" t="s">
        <v>468</v>
      </c>
      <c r="E248" s="864"/>
      <c r="F248" s="865" t="s">
        <v>469</v>
      </c>
      <c r="G248" s="867" t="s">
        <v>470</v>
      </c>
      <c r="H248" s="868"/>
      <c r="I248" s="869" t="s">
        <v>471</v>
      </c>
      <c r="J248" s="842" t="s">
        <v>468</v>
      </c>
      <c r="K248" s="864"/>
      <c r="L248" s="865" t="s">
        <v>469</v>
      </c>
      <c r="M248" s="867" t="s">
        <v>470</v>
      </c>
      <c r="N248" s="868"/>
      <c r="O248" s="869" t="s">
        <v>471</v>
      </c>
      <c r="P248" s="842" t="s">
        <v>468</v>
      </c>
      <c r="Q248" s="864"/>
      <c r="R248" s="865" t="s">
        <v>469</v>
      </c>
      <c r="S248" s="867" t="s">
        <v>470</v>
      </c>
      <c r="T248" s="868"/>
      <c r="U248" s="869" t="s">
        <v>471</v>
      </c>
      <c r="V248" s="842" t="s">
        <v>468</v>
      </c>
      <c r="W248" s="864"/>
      <c r="X248" s="865" t="s">
        <v>469</v>
      </c>
      <c r="Y248" s="867" t="s">
        <v>470</v>
      </c>
      <c r="Z248" s="868"/>
      <c r="AA248" s="869" t="s">
        <v>471</v>
      </c>
    </row>
    <row r="249" spans="2:27" s="429" customFormat="1" ht="33" customHeight="1" thickBot="1">
      <c r="B249" s="430">
        <v>10</v>
      </c>
      <c r="C249" s="351" t="s">
        <v>11</v>
      </c>
      <c r="D249" s="394"/>
      <c r="E249" s="395" t="s">
        <v>501</v>
      </c>
      <c r="F249" s="866"/>
      <c r="G249" s="394"/>
      <c r="H249" s="395" t="s">
        <v>501</v>
      </c>
      <c r="I249" s="870"/>
      <c r="J249" s="394"/>
      <c r="K249" s="395" t="s">
        <v>501</v>
      </c>
      <c r="L249" s="866"/>
      <c r="M249" s="394"/>
      <c r="N249" s="395" t="s">
        <v>501</v>
      </c>
      <c r="O249" s="870"/>
      <c r="P249" s="394"/>
      <c r="Q249" s="395" t="s">
        <v>501</v>
      </c>
      <c r="R249" s="866"/>
      <c r="S249" s="394"/>
      <c r="T249" s="395" t="s">
        <v>501</v>
      </c>
      <c r="U249" s="870"/>
      <c r="V249" s="394"/>
      <c r="W249" s="395" t="s">
        <v>501</v>
      </c>
      <c r="X249" s="866"/>
      <c r="Y249" s="394"/>
      <c r="Z249" s="395" t="s">
        <v>501</v>
      </c>
      <c r="AA249" s="870"/>
    </row>
    <row r="250" spans="2:27" s="429" customFormat="1" ht="15.75" customHeight="1">
      <c r="B250" s="850" t="s">
        <v>698</v>
      </c>
      <c r="C250" s="396" t="s">
        <v>502</v>
      </c>
      <c r="D250" s="397">
        <v>0</v>
      </c>
      <c r="E250" s="398">
        <v>0</v>
      </c>
      <c r="F250" s="431">
        <v>0</v>
      </c>
      <c r="G250" s="432">
        <v>0</v>
      </c>
      <c r="H250" s="401">
        <v>0</v>
      </c>
      <c r="I250" s="433">
        <v>0</v>
      </c>
      <c r="J250" s="397">
        <v>0</v>
      </c>
      <c r="K250" s="398">
        <v>0</v>
      </c>
      <c r="L250" s="431">
        <v>0</v>
      </c>
      <c r="M250" s="432">
        <v>0</v>
      </c>
      <c r="N250" s="401">
        <v>0</v>
      </c>
      <c r="O250" s="433">
        <v>0</v>
      </c>
      <c r="P250" s="397">
        <v>0</v>
      </c>
      <c r="Q250" s="398">
        <v>0</v>
      </c>
      <c r="R250" s="431">
        <v>0</v>
      </c>
      <c r="S250" s="432">
        <v>0</v>
      </c>
      <c r="T250" s="401">
        <v>0</v>
      </c>
      <c r="U250" s="433">
        <v>0</v>
      </c>
      <c r="V250" s="397">
        <v>0</v>
      </c>
      <c r="W250" s="398">
        <v>0</v>
      </c>
      <c r="X250" s="431">
        <v>0</v>
      </c>
      <c r="Y250" s="432">
        <v>0</v>
      </c>
      <c r="Z250" s="401">
        <v>0</v>
      </c>
      <c r="AA250" s="433">
        <v>0</v>
      </c>
    </row>
    <row r="251" spans="2:27" s="429" customFormat="1" ht="15.75" customHeight="1">
      <c r="B251" s="851"/>
      <c r="C251" s="403" t="s">
        <v>478</v>
      </c>
      <c r="D251" s="397">
        <v>825.25219200000004</v>
      </c>
      <c r="E251" s="398">
        <v>0</v>
      </c>
      <c r="F251" s="434">
        <v>223.292991</v>
      </c>
      <c r="G251" s="397">
        <v>124.161367</v>
      </c>
      <c r="H251" s="398">
        <v>0</v>
      </c>
      <c r="I251" s="435">
        <v>6.1362E-2</v>
      </c>
      <c r="J251" s="397">
        <v>814.36212399999999</v>
      </c>
      <c r="K251" s="398">
        <v>0</v>
      </c>
      <c r="L251" s="434">
        <v>173.14690400000001</v>
      </c>
      <c r="M251" s="397">
        <v>56.356482</v>
      </c>
      <c r="N251" s="398">
        <v>0</v>
      </c>
      <c r="O251" s="435">
        <v>4.3071999999999999E-2</v>
      </c>
      <c r="P251" s="397">
        <v>974.37512500000003</v>
      </c>
      <c r="Q251" s="398">
        <v>0</v>
      </c>
      <c r="R251" s="434">
        <v>334.994461</v>
      </c>
      <c r="S251" s="397">
        <v>107.587277</v>
      </c>
      <c r="T251" s="398">
        <v>0</v>
      </c>
      <c r="U251" s="435">
        <v>6.2548000000000006E-2</v>
      </c>
      <c r="V251" s="397">
        <v>867.82094400000005</v>
      </c>
      <c r="W251" s="398">
        <v>0</v>
      </c>
      <c r="X251" s="434">
        <v>210.68096</v>
      </c>
      <c r="Y251" s="397">
        <v>120.293014</v>
      </c>
      <c r="Z251" s="398">
        <v>0</v>
      </c>
      <c r="AA251" s="435">
        <v>8.6307999999999996E-2</v>
      </c>
    </row>
    <row r="252" spans="2:27" s="429" customFormat="1" ht="15.75" customHeight="1">
      <c r="B252" s="851"/>
      <c r="C252" s="404" t="s">
        <v>503</v>
      </c>
      <c r="D252" s="397">
        <v>6176.1587559999998</v>
      </c>
      <c r="E252" s="398">
        <v>3.081E-3</v>
      </c>
      <c r="F252" s="434">
        <v>2527.9157230000001</v>
      </c>
      <c r="G252" s="397">
        <v>1382.1485319999999</v>
      </c>
      <c r="H252" s="398">
        <v>4.7899999999999999E-4</v>
      </c>
      <c r="I252" s="435">
        <v>9.4500659999999996</v>
      </c>
      <c r="J252" s="397">
        <v>7128.5256289999988</v>
      </c>
      <c r="K252" s="398">
        <v>3.2139999999999998E-3</v>
      </c>
      <c r="L252" s="434">
        <v>2757.930871</v>
      </c>
      <c r="M252" s="397">
        <v>1427.1259749999999</v>
      </c>
      <c r="N252" s="398">
        <v>5.0000000000000001E-4</v>
      </c>
      <c r="O252" s="435">
        <v>5.862063</v>
      </c>
      <c r="P252" s="397">
        <v>7573.3557009999995</v>
      </c>
      <c r="Q252" s="398">
        <v>0.14851900000000001</v>
      </c>
      <c r="R252" s="434">
        <v>3378.4285880000002</v>
      </c>
      <c r="S252" s="397">
        <v>1628.298057</v>
      </c>
      <c r="T252" s="398">
        <v>3.5425999999999999E-2</v>
      </c>
      <c r="U252" s="435">
        <v>8.991987</v>
      </c>
      <c r="V252" s="397">
        <v>8569.5336239999997</v>
      </c>
      <c r="W252" s="398">
        <v>0.53434400000000004</v>
      </c>
      <c r="X252" s="434">
        <v>3690.6691300000002</v>
      </c>
      <c r="Y252" s="397">
        <v>1742.193522</v>
      </c>
      <c r="Z252" s="398">
        <v>0.128218</v>
      </c>
      <c r="AA252" s="435">
        <v>11.809746000000001</v>
      </c>
    </row>
    <row r="253" spans="2:27" s="429" customFormat="1" ht="15.75" customHeight="1">
      <c r="B253" s="851"/>
      <c r="C253" s="405" t="s">
        <v>504</v>
      </c>
      <c r="D253" s="397">
        <v>259.29086999999998</v>
      </c>
      <c r="E253" s="398">
        <v>0</v>
      </c>
      <c r="F253" s="434">
        <v>244.52400600000001</v>
      </c>
      <c r="G253" s="397">
        <v>97.615622000000002</v>
      </c>
      <c r="H253" s="398">
        <v>0</v>
      </c>
      <c r="I253" s="435">
        <v>2.7952780000000002</v>
      </c>
      <c r="J253" s="397">
        <v>200.940496</v>
      </c>
      <c r="K253" s="398">
        <v>0</v>
      </c>
      <c r="L253" s="434">
        <v>188.646919</v>
      </c>
      <c r="M253" s="397">
        <v>73.013125000000002</v>
      </c>
      <c r="N253" s="398">
        <v>0</v>
      </c>
      <c r="O253" s="435">
        <v>2.183678</v>
      </c>
      <c r="P253" s="397">
        <v>229.02464800000001</v>
      </c>
      <c r="Q253" s="398">
        <v>0</v>
      </c>
      <c r="R253" s="434">
        <v>204.18561600000001</v>
      </c>
      <c r="S253" s="397">
        <v>83.302599999999998</v>
      </c>
      <c r="T253" s="398">
        <v>0</v>
      </c>
      <c r="U253" s="435">
        <v>3.2406329999999999</v>
      </c>
      <c r="V253" s="397">
        <v>223.11583099999999</v>
      </c>
      <c r="W253" s="398">
        <v>0</v>
      </c>
      <c r="X253" s="434">
        <v>202.629468</v>
      </c>
      <c r="Y253" s="397">
        <v>94.481084999999993</v>
      </c>
      <c r="Z253" s="398">
        <v>0</v>
      </c>
      <c r="AA253" s="435">
        <v>5.5123340000000001</v>
      </c>
    </row>
    <row r="254" spans="2:27" s="429" customFormat="1" ht="15.75" customHeight="1">
      <c r="B254" s="851"/>
      <c r="C254" s="405" t="s">
        <v>505</v>
      </c>
      <c r="D254" s="397">
        <v>0</v>
      </c>
      <c r="E254" s="398">
        <v>0</v>
      </c>
      <c r="F254" s="434">
        <v>0</v>
      </c>
      <c r="G254" s="397">
        <v>0</v>
      </c>
      <c r="H254" s="398">
        <v>0</v>
      </c>
      <c r="I254" s="435">
        <v>0</v>
      </c>
      <c r="J254" s="397">
        <v>0</v>
      </c>
      <c r="K254" s="398">
        <v>0</v>
      </c>
      <c r="L254" s="434">
        <v>0</v>
      </c>
      <c r="M254" s="397">
        <v>0</v>
      </c>
      <c r="N254" s="398">
        <v>0</v>
      </c>
      <c r="O254" s="435">
        <v>0</v>
      </c>
      <c r="P254" s="397">
        <v>0</v>
      </c>
      <c r="Q254" s="398">
        <v>0</v>
      </c>
      <c r="R254" s="434">
        <v>0</v>
      </c>
      <c r="S254" s="397">
        <v>0</v>
      </c>
      <c r="T254" s="398">
        <v>0</v>
      </c>
      <c r="U254" s="435">
        <v>0</v>
      </c>
      <c r="V254" s="397">
        <v>0</v>
      </c>
      <c r="W254" s="398">
        <v>0</v>
      </c>
      <c r="X254" s="434">
        <v>0</v>
      </c>
      <c r="Y254" s="397">
        <v>0</v>
      </c>
      <c r="Z254" s="398">
        <v>0</v>
      </c>
      <c r="AA254" s="435">
        <v>0</v>
      </c>
    </row>
    <row r="255" spans="2:27" s="429" customFormat="1" ht="15.75" customHeight="1">
      <c r="B255" s="851"/>
      <c r="C255" s="404" t="s">
        <v>481</v>
      </c>
      <c r="D255" s="397">
        <v>19.965164000000001</v>
      </c>
      <c r="E255" s="398">
        <v>0.23371</v>
      </c>
      <c r="F255" s="434">
        <v>19.601230000000001</v>
      </c>
      <c r="G255" s="397">
        <v>4.3108839999999997</v>
      </c>
      <c r="H255" s="398">
        <v>8.6712999999999998E-2</v>
      </c>
      <c r="I255" s="435">
        <v>0.14357600000000001</v>
      </c>
      <c r="J255" s="397">
        <v>16.557210000000001</v>
      </c>
      <c r="K255" s="398">
        <v>0.110359</v>
      </c>
      <c r="L255" s="434">
        <v>16.336558</v>
      </c>
      <c r="M255" s="397">
        <v>3.427111</v>
      </c>
      <c r="N255" s="398">
        <v>3.5610999999999997E-2</v>
      </c>
      <c r="O255" s="435">
        <v>2.2200000000000001E-2</v>
      </c>
      <c r="P255" s="397">
        <v>18.877210999999999</v>
      </c>
      <c r="Q255" s="398">
        <v>5.2213000000000002E-2</v>
      </c>
      <c r="R255" s="434">
        <v>17.017496999999999</v>
      </c>
      <c r="S255" s="397">
        <v>3.1548799999999999</v>
      </c>
      <c r="T255" s="398">
        <v>1.8502999999999999E-2</v>
      </c>
      <c r="U255" s="435">
        <v>1.7434000000000002E-2</v>
      </c>
      <c r="V255" s="397">
        <v>19.531890000000001</v>
      </c>
      <c r="W255" s="398">
        <v>5.2599E-2</v>
      </c>
      <c r="X255" s="434">
        <v>18.715059</v>
      </c>
      <c r="Y255" s="397">
        <v>3.4616189999999998</v>
      </c>
      <c r="Z255" s="398">
        <v>1.9236E-2</v>
      </c>
      <c r="AA255" s="435">
        <v>1.9585999999999999E-2</v>
      </c>
    </row>
    <row r="256" spans="2:27" s="429" customFormat="1" ht="15.75" customHeight="1">
      <c r="B256" s="851"/>
      <c r="C256" s="409" t="s">
        <v>506</v>
      </c>
      <c r="D256" s="397">
        <v>19.011219000000001</v>
      </c>
      <c r="E256" s="398">
        <v>0.22969200000000001</v>
      </c>
      <c r="F256" s="434">
        <v>18.834758000000001</v>
      </c>
      <c r="G256" s="397">
        <v>4.1431180000000003</v>
      </c>
      <c r="H256" s="398">
        <v>8.6265999999999995E-2</v>
      </c>
      <c r="I256" s="435">
        <v>0.13891700000000001</v>
      </c>
      <c r="J256" s="397">
        <v>15.664262000000001</v>
      </c>
      <c r="K256" s="398">
        <v>0.10780000000000001</v>
      </c>
      <c r="L256" s="434">
        <v>15.629568000000001</v>
      </c>
      <c r="M256" s="397">
        <v>3.2786819999999999</v>
      </c>
      <c r="N256" s="398">
        <v>3.5438999999999998E-2</v>
      </c>
      <c r="O256" s="435">
        <v>1.9786999999999999E-2</v>
      </c>
      <c r="P256" s="397">
        <v>18.012346000000001</v>
      </c>
      <c r="Q256" s="398">
        <v>4.9507000000000002E-2</v>
      </c>
      <c r="R256" s="434">
        <v>16.339317000000001</v>
      </c>
      <c r="S256" s="397">
        <v>3.0388000000000002</v>
      </c>
      <c r="T256" s="398">
        <v>1.8318000000000001E-2</v>
      </c>
      <c r="U256" s="435">
        <v>1.4857E-2</v>
      </c>
      <c r="V256" s="397">
        <v>18.043123999999999</v>
      </c>
      <c r="W256" s="398">
        <v>4.9565999999999999E-2</v>
      </c>
      <c r="X256" s="434">
        <v>17.900034999999999</v>
      </c>
      <c r="Y256" s="397">
        <v>3.2771569999999999</v>
      </c>
      <c r="Z256" s="398">
        <v>1.9021E-2</v>
      </c>
      <c r="AA256" s="435">
        <v>1.6355999999999999E-2</v>
      </c>
    </row>
    <row r="257" spans="2:27" s="429" customFormat="1" ht="15.75" customHeight="1">
      <c r="B257" s="851"/>
      <c r="C257" s="410" t="s">
        <v>507</v>
      </c>
      <c r="D257" s="397">
        <v>0</v>
      </c>
      <c r="E257" s="398">
        <v>0</v>
      </c>
      <c r="F257" s="434">
        <v>0</v>
      </c>
      <c r="G257" s="397">
        <v>0</v>
      </c>
      <c r="H257" s="398">
        <v>0</v>
      </c>
      <c r="I257" s="435">
        <v>0</v>
      </c>
      <c r="J257" s="397">
        <v>0</v>
      </c>
      <c r="K257" s="398">
        <v>0</v>
      </c>
      <c r="L257" s="434">
        <v>0</v>
      </c>
      <c r="M257" s="397">
        <v>0</v>
      </c>
      <c r="N257" s="398">
        <v>0</v>
      </c>
      <c r="O257" s="435">
        <v>0</v>
      </c>
      <c r="P257" s="397">
        <v>0</v>
      </c>
      <c r="Q257" s="398">
        <v>0</v>
      </c>
      <c r="R257" s="434">
        <v>0</v>
      </c>
      <c r="S257" s="397">
        <v>0</v>
      </c>
      <c r="T257" s="398">
        <v>0</v>
      </c>
      <c r="U257" s="435">
        <v>0</v>
      </c>
      <c r="V257" s="397">
        <v>0</v>
      </c>
      <c r="W257" s="398">
        <v>0</v>
      </c>
      <c r="X257" s="434">
        <v>0</v>
      </c>
      <c r="Y257" s="397">
        <v>0</v>
      </c>
      <c r="Z257" s="398">
        <v>0</v>
      </c>
      <c r="AA257" s="435">
        <v>0</v>
      </c>
    </row>
    <row r="258" spans="2:27" s="429" customFormat="1" ht="15.75" customHeight="1">
      <c r="B258" s="851"/>
      <c r="C258" s="410" t="s">
        <v>508</v>
      </c>
      <c r="D258" s="397">
        <v>19.011219000000001</v>
      </c>
      <c r="E258" s="398">
        <v>0.22969200000000001</v>
      </c>
      <c r="F258" s="434">
        <v>18.834758000000001</v>
      </c>
      <c r="G258" s="397">
        <v>4.1431180000000003</v>
      </c>
      <c r="H258" s="398">
        <v>8.6265999999999995E-2</v>
      </c>
      <c r="I258" s="435">
        <v>0.13891700000000001</v>
      </c>
      <c r="J258" s="397">
        <v>15.664262000000001</v>
      </c>
      <c r="K258" s="398">
        <v>0.10780000000000001</v>
      </c>
      <c r="L258" s="434">
        <v>15.629568000000001</v>
      </c>
      <c r="M258" s="397">
        <v>3.2786819999999999</v>
      </c>
      <c r="N258" s="398">
        <v>3.5438999999999998E-2</v>
      </c>
      <c r="O258" s="435">
        <v>1.9786999999999999E-2</v>
      </c>
      <c r="P258" s="397">
        <v>18.012346000000001</v>
      </c>
      <c r="Q258" s="398">
        <v>4.9507000000000002E-2</v>
      </c>
      <c r="R258" s="434">
        <v>16.339317000000001</v>
      </c>
      <c r="S258" s="397">
        <v>3.0388000000000002</v>
      </c>
      <c r="T258" s="398">
        <v>1.8318000000000001E-2</v>
      </c>
      <c r="U258" s="435">
        <v>1.4857E-2</v>
      </c>
      <c r="V258" s="397">
        <v>18.043123999999999</v>
      </c>
      <c r="W258" s="398">
        <v>4.9565999999999999E-2</v>
      </c>
      <c r="X258" s="434">
        <v>17.900034999999999</v>
      </c>
      <c r="Y258" s="397">
        <v>3.2771569999999999</v>
      </c>
      <c r="Z258" s="398">
        <v>1.9021E-2</v>
      </c>
      <c r="AA258" s="435">
        <v>1.6355999999999999E-2</v>
      </c>
    </row>
    <row r="259" spans="2:27" s="429" customFormat="1" ht="15.75" customHeight="1">
      <c r="B259" s="851"/>
      <c r="C259" s="409" t="s">
        <v>509</v>
      </c>
      <c r="D259" s="397">
        <v>0</v>
      </c>
      <c r="E259" s="398">
        <v>0</v>
      </c>
      <c r="F259" s="434">
        <v>0</v>
      </c>
      <c r="G259" s="397">
        <v>0</v>
      </c>
      <c r="H259" s="398">
        <v>0</v>
      </c>
      <c r="I259" s="435">
        <v>0</v>
      </c>
      <c r="J259" s="397">
        <v>0</v>
      </c>
      <c r="K259" s="398">
        <v>0</v>
      </c>
      <c r="L259" s="434">
        <v>0</v>
      </c>
      <c r="M259" s="397">
        <v>0</v>
      </c>
      <c r="N259" s="398">
        <v>0</v>
      </c>
      <c r="O259" s="435">
        <v>0</v>
      </c>
      <c r="P259" s="397">
        <v>0</v>
      </c>
      <c r="Q259" s="398">
        <v>0</v>
      </c>
      <c r="R259" s="434">
        <v>0</v>
      </c>
      <c r="S259" s="397">
        <v>0</v>
      </c>
      <c r="T259" s="398">
        <v>0</v>
      </c>
      <c r="U259" s="435">
        <v>0</v>
      </c>
      <c r="V259" s="397">
        <v>0</v>
      </c>
      <c r="W259" s="398">
        <v>0</v>
      </c>
      <c r="X259" s="434">
        <v>0</v>
      </c>
      <c r="Y259" s="397">
        <v>0</v>
      </c>
      <c r="Z259" s="398">
        <v>0</v>
      </c>
      <c r="AA259" s="435">
        <v>0</v>
      </c>
    </row>
    <row r="260" spans="2:27" s="429" customFormat="1" ht="15.75" customHeight="1">
      <c r="B260" s="851"/>
      <c r="C260" s="409" t="s">
        <v>510</v>
      </c>
      <c r="D260" s="397">
        <v>0.95394500000000004</v>
      </c>
      <c r="E260" s="398">
        <v>4.0179999999999999E-3</v>
      </c>
      <c r="F260" s="434">
        <v>0.76647200000000004</v>
      </c>
      <c r="G260" s="397">
        <v>0.167766</v>
      </c>
      <c r="H260" s="398">
        <v>4.4700000000000002E-4</v>
      </c>
      <c r="I260" s="435">
        <v>4.6589999999999999E-3</v>
      </c>
      <c r="J260" s="397">
        <v>0.89294799999999996</v>
      </c>
      <c r="K260" s="398">
        <v>2.5590000000000001E-3</v>
      </c>
      <c r="L260" s="434">
        <v>0.70699000000000001</v>
      </c>
      <c r="M260" s="397">
        <v>0.14842900000000001</v>
      </c>
      <c r="N260" s="398">
        <v>1.7200000000000001E-4</v>
      </c>
      <c r="O260" s="435">
        <v>2.4130000000000002E-3</v>
      </c>
      <c r="P260" s="397">
        <v>0.86486499999999999</v>
      </c>
      <c r="Q260" s="398">
        <v>2.7060000000000001E-3</v>
      </c>
      <c r="R260" s="434">
        <v>0.67818000000000001</v>
      </c>
      <c r="S260" s="397">
        <v>0.11608</v>
      </c>
      <c r="T260" s="398">
        <v>1.85E-4</v>
      </c>
      <c r="U260" s="435">
        <v>2.5769999999999999E-3</v>
      </c>
      <c r="V260" s="397">
        <v>1.488766</v>
      </c>
      <c r="W260" s="398">
        <v>3.0330000000000001E-3</v>
      </c>
      <c r="X260" s="434">
        <v>0.81502399999999997</v>
      </c>
      <c r="Y260" s="397">
        <v>0.18446199999999999</v>
      </c>
      <c r="Z260" s="398">
        <v>2.1499999999999999E-4</v>
      </c>
      <c r="AA260" s="435">
        <v>3.2299999999999998E-3</v>
      </c>
    </row>
    <row r="261" spans="2:27" s="429" customFormat="1" ht="15.75" customHeight="1">
      <c r="B261" s="851"/>
      <c r="C261" s="410" t="s">
        <v>511</v>
      </c>
      <c r="D261" s="397">
        <v>0</v>
      </c>
      <c r="E261" s="398">
        <v>0</v>
      </c>
      <c r="F261" s="434">
        <v>0</v>
      </c>
      <c r="G261" s="397">
        <v>0</v>
      </c>
      <c r="H261" s="398">
        <v>0</v>
      </c>
      <c r="I261" s="435">
        <v>0</v>
      </c>
      <c r="J261" s="397">
        <v>0</v>
      </c>
      <c r="K261" s="398">
        <v>0</v>
      </c>
      <c r="L261" s="434">
        <v>0</v>
      </c>
      <c r="M261" s="397">
        <v>0</v>
      </c>
      <c r="N261" s="398">
        <v>0</v>
      </c>
      <c r="O261" s="435">
        <v>0</v>
      </c>
      <c r="P261" s="397">
        <v>0</v>
      </c>
      <c r="Q261" s="398">
        <v>0</v>
      </c>
      <c r="R261" s="434">
        <v>0</v>
      </c>
      <c r="S261" s="397">
        <v>0</v>
      </c>
      <c r="T261" s="398">
        <v>0</v>
      </c>
      <c r="U261" s="435">
        <v>0</v>
      </c>
      <c r="V261" s="397">
        <v>0</v>
      </c>
      <c r="W261" s="398">
        <v>0</v>
      </c>
      <c r="X261" s="434">
        <v>0</v>
      </c>
      <c r="Y261" s="397">
        <v>0</v>
      </c>
      <c r="Z261" s="398">
        <v>0</v>
      </c>
      <c r="AA261" s="435">
        <v>0</v>
      </c>
    </row>
    <row r="262" spans="2:27" s="429" customFormat="1" ht="15.75" customHeight="1">
      <c r="B262" s="851"/>
      <c r="C262" s="411" t="s">
        <v>512</v>
      </c>
      <c r="D262" s="397">
        <v>0.95394500000000004</v>
      </c>
      <c r="E262" s="398">
        <v>4.0179999999999999E-3</v>
      </c>
      <c r="F262" s="434">
        <v>0.76647200000000004</v>
      </c>
      <c r="G262" s="397">
        <v>0.167766</v>
      </c>
      <c r="H262" s="398">
        <v>4.4700000000000002E-4</v>
      </c>
      <c r="I262" s="435">
        <v>4.6589999999999999E-3</v>
      </c>
      <c r="J262" s="397">
        <v>0.89294799999999996</v>
      </c>
      <c r="K262" s="398">
        <v>2.5590000000000001E-3</v>
      </c>
      <c r="L262" s="434">
        <v>0.70699000000000001</v>
      </c>
      <c r="M262" s="397">
        <v>0.14842900000000001</v>
      </c>
      <c r="N262" s="398">
        <v>1.7200000000000001E-4</v>
      </c>
      <c r="O262" s="435">
        <v>2.4130000000000002E-3</v>
      </c>
      <c r="P262" s="397">
        <v>0.86486499999999999</v>
      </c>
      <c r="Q262" s="398">
        <v>2.7060000000000001E-3</v>
      </c>
      <c r="R262" s="434">
        <v>0.67818000000000001</v>
      </c>
      <c r="S262" s="397">
        <v>0.11608</v>
      </c>
      <c r="T262" s="398">
        <v>1.85E-4</v>
      </c>
      <c r="U262" s="435">
        <v>2.5769999999999999E-3</v>
      </c>
      <c r="V262" s="397">
        <v>1.488766</v>
      </c>
      <c r="W262" s="398">
        <v>3.0330000000000001E-3</v>
      </c>
      <c r="X262" s="434">
        <v>0.81502399999999997</v>
      </c>
      <c r="Y262" s="397">
        <v>0.18446199999999999</v>
      </c>
      <c r="Z262" s="398">
        <v>2.1499999999999999E-4</v>
      </c>
      <c r="AA262" s="435">
        <v>3.2299999999999998E-3</v>
      </c>
    </row>
    <row r="263" spans="2:27" s="429" customFormat="1" ht="15.75" customHeight="1">
      <c r="B263" s="851"/>
      <c r="C263" s="404" t="s">
        <v>488</v>
      </c>
      <c r="D263" s="397">
        <v>13.874209</v>
      </c>
      <c r="E263" s="398">
        <v>0</v>
      </c>
      <c r="F263" s="434">
        <v>13.874209</v>
      </c>
      <c r="G263" s="397">
        <v>30.463795999999999</v>
      </c>
      <c r="H263" s="398">
        <v>0</v>
      </c>
      <c r="I263" s="435">
        <v>0</v>
      </c>
      <c r="J263" s="397">
        <v>14.894944000000001</v>
      </c>
      <c r="K263" s="398">
        <v>0</v>
      </c>
      <c r="L263" s="434">
        <v>14.894944000000001</v>
      </c>
      <c r="M263" s="397">
        <v>32.124583999999999</v>
      </c>
      <c r="N263" s="398">
        <v>0</v>
      </c>
      <c r="O263" s="435">
        <v>0</v>
      </c>
      <c r="P263" s="397">
        <v>25.429015</v>
      </c>
      <c r="Q263" s="398">
        <v>0</v>
      </c>
      <c r="R263" s="434">
        <v>25.429015</v>
      </c>
      <c r="S263" s="397">
        <v>51.307780000000001</v>
      </c>
      <c r="T263" s="398">
        <v>0</v>
      </c>
      <c r="U263" s="435">
        <v>2.7888E-2</v>
      </c>
      <c r="V263" s="397">
        <v>177.323443</v>
      </c>
      <c r="W263" s="398">
        <v>0</v>
      </c>
      <c r="X263" s="434">
        <v>177.323443</v>
      </c>
      <c r="Y263" s="397">
        <v>517.84520499999996</v>
      </c>
      <c r="Z263" s="398">
        <v>0</v>
      </c>
      <c r="AA263" s="435">
        <v>5.6439999999999997E-3</v>
      </c>
    </row>
    <row r="264" spans="2:27" ht="15.75" hidden="1" customHeight="1">
      <c r="B264" s="851"/>
      <c r="C264" s="413"/>
      <c r="D264" s="406"/>
      <c r="E264" s="414"/>
      <c r="F264" s="436"/>
      <c r="G264" s="406"/>
      <c r="H264" s="414"/>
      <c r="I264" s="437"/>
      <c r="J264" s="406"/>
      <c r="K264" s="414"/>
      <c r="L264" s="436"/>
      <c r="M264" s="406"/>
      <c r="N264" s="414"/>
      <c r="O264" s="437"/>
      <c r="P264" s="406"/>
      <c r="Q264" s="414"/>
      <c r="R264" s="436"/>
      <c r="S264" s="406"/>
      <c r="T264" s="414"/>
      <c r="U264" s="437"/>
      <c r="V264" s="406"/>
      <c r="W264" s="414"/>
      <c r="X264" s="436"/>
      <c r="Y264" s="406"/>
      <c r="Z264" s="414"/>
      <c r="AA264" s="437"/>
    </row>
    <row r="265" spans="2:27" s="429" customFormat="1" ht="15.75" customHeight="1">
      <c r="B265" s="851"/>
      <c r="C265" s="416" t="s">
        <v>513</v>
      </c>
      <c r="D265" s="438"/>
      <c r="E265" s="439"/>
      <c r="F265" s="440"/>
      <c r="G265" s="438"/>
      <c r="H265" s="439"/>
      <c r="I265" s="441"/>
      <c r="J265" s="438"/>
      <c r="K265" s="439"/>
      <c r="L265" s="440"/>
      <c r="M265" s="438"/>
      <c r="N265" s="439"/>
      <c r="O265" s="441"/>
      <c r="P265" s="438"/>
      <c r="Q265" s="439"/>
      <c r="R265" s="440"/>
      <c r="S265" s="438"/>
      <c r="T265" s="439"/>
      <c r="U265" s="441"/>
      <c r="V265" s="438"/>
      <c r="W265" s="439"/>
      <c r="X265" s="440"/>
      <c r="Y265" s="438"/>
      <c r="Z265" s="439"/>
      <c r="AA265" s="441"/>
    </row>
    <row r="266" spans="2:27" s="429" customFormat="1" ht="19.5" customHeight="1" thickBot="1">
      <c r="B266" s="852"/>
      <c r="C266" s="422" t="s">
        <v>518</v>
      </c>
      <c r="D266" s="442"/>
      <c r="E266" s="443"/>
      <c r="F266" s="444"/>
      <c r="G266" s="442"/>
      <c r="H266" s="443"/>
      <c r="I266" s="445"/>
      <c r="J266" s="442"/>
      <c r="K266" s="443"/>
      <c r="L266" s="444"/>
      <c r="M266" s="442"/>
      <c r="N266" s="443"/>
      <c r="O266" s="445"/>
      <c r="P266" s="442"/>
      <c r="Q266" s="443"/>
      <c r="R266" s="444"/>
      <c r="S266" s="442"/>
      <c r="T266" s="443"/>
      <c r="U266" s="445"/>
      <c r="V266" s="442"/>
      <c r="W266" s="443"/>
      <c r="X266" s="444"/>
      <c r="Y266" s="442"/>
      <c r="Z266" s="443"/>
      <c r="AA266" s="445"/>
    </row>
    <row r="267" spans="2:27" s="429" customFormat="1" ht="17.25" customHeight="1">
      <c r="B267" s="375"/>
      <c r="C267" s="345"/>
      <c r="D267" s="375" t="s">
        <v>491</v>
      </c>
      <c r="E267" s="345"/>
      <c r="F267" s="345"/>
      <c r="G267" s="345"/>
      <c r="H267" s="345"/>
      <c r="I267" s="345"/>
      <c r="J267" s="345"/>
      <c r="K267" s="345"/>
      <c r="L267" s="345"/>
      <c r="M267" s="345"/>
      <c r="N267" s="345"/>
      <c r="O267" s="345"/>
    </row>
    <row r="268" spans="2:27" ht="22.2">
      <c r="B268" s="448"/>
    </row>
    <row r="269" spans="2:27" ht="22.2">
      <c r="B269" s="448"/>
    </row>
    <row r="270" spans="2:27" ht="22.2">
      <c r="B270" s="448"/>
    </row>
    <row r="271" spans="2:27" ht="22.2">
      <c r="B271" s="448"/>
    </row>
    <row r="272" spans="2:27" ht="22.2">
      <c r="B272" s="448"/>
    </row>
    <row r="273" spans="2:2" ht="22.2">
      <c r="B273" s="448"/>
    </row>
  </sheetData>
  <sheetProtection algorithmName="SHA-512" hashValue="rpPlMPdV9GqsygZ9Fkkp2mTPRUp22Xep/ETmcWR6tHIaCD7TU8255k8UHure2NjF74fmXutjNMy7Nv1KMLImHw==" saltValue="S8GN3ysdaKao/6BCYFWSyA==" spinCount="100000" sheet="1" objects="1" scenarios="1" formatCells="0" formatColumns="0" formatRows="0"/>
  <mergeCells count="255">
    <mergeCell ref="D6:O6"/>
    <mergeCell ref="P6:AA6"/>
    <mergeCell ref="D7:I7"/>
    <mergeCell ref="J7:O7"/>
    <mergeCell ref="P7:U7"/>
    <mergeCell ref="V7:AA7"/>
    <mergeCell ref="B10:B26"/>
    <mergeCell ref="D29:O29"/>
    <mergeCell ref="P29:AA29"/>
    <mergeCell ref="M8:N8"/>
    <mergeCell ref="O8:O9"/>
    <mergeCell ref="P8:Q8"/>
    <mergeCell ref="R8:R9"/>
    <mergeCell ref="S8:T8"/>
    <mergeCell ref="U8:U9"/>
    <mergeCell ref="D8:E8"/>
    <mergeCell ref="F8:F9"/>
    <mergeCell ref="G8:H8"/>
    <mergeCell ref="I8:I9"/>
    <mergeCell ref="J8:K8"/>
    <mergeCell ref="L8:L9"/>
    <mergeCell ref="D30:O30"/>
    <mergeCell ref="P30:AA30"/>
    <mergeCell ref="D31:I31"/>
    <mergeCell ref="J31:O31"/>
    <mergeCell ref="P31:U31"/>
    <mergeCell ref="V31:AA31"/>
    <mergeCell ref="V8:W8"/>
    <mergeCell ref="X8:X9"/>
    <mergeCell ref="Y8:Z8"/>
    <mergeCell ref="AA8:AA9"/>
    <mergeCell ref="V32:W32"/>
    <mergeCell ref="X32:X33"/>
    <mergeCell ref="Y32:Z32"/>
    <mergeCell ref="AA32:AA33"/>
    <mergeCell ref="B34:B50"/>
    <mergeCell ref="D54:O54"/>
    <mergeCell ref="P54:AA54"/>
    <mergeCell ref="M32:N32"/>
    <mergeCell ref="O32:O33"/>
    <mergeCell ref="P32:Q32"/>
    <mergeCell ref="R32:R33"/>
    <mergeCell ref="S32:T32"/>
    <mergeCell ref="U32:U33"/>
    <mergeCell ref="D32:E32"/>
    <mergeCell ref="F32:F33"/>
    <mergeCell ref="G32:H32"/>
    <mergeCell ref="I32:I33"/>
    <mergeCell ref="J32:K32"/>
    <mergeCell ref="L32:L33"/>
    <mergeCell ref="D55:I55"/>
    <mergeCell ref="J55:O55"/>
    <mergeCell ref="P55:U55"/>
    <mergeCell ref="V55:AA55"/>
    <mergeCell ref="D56:E56"/>
    <mergeCell ref="F56:F57"/>
    <mergeCell ref="G56:H56"/>
    <mergeCell ref="I56:I57"/>
    <mergeCell ref="J56:K56"/>
    <mergeCell ref="L56:L57"/>
    <mergeCell ref="V56:W56"/>
    <mergeCell ref="X56:X57"/>
    <mergeCell ref="Y56:Z56"/>
    <mergeCell ref="AA56:AA57"/>
    <mergeCell ref="B58:B74"/>
    <mergeCell ref="D78:O78"/>
    <mergeCell ref="P78:AA78"/>
    <mergeCell ref="M56:N56"/>
    <mergeCell ref="O56:O57"/>
    <mergeCell ref="P56:Q56"/>
    <mergeCell ref="R56:R57"/>
    <mergeCell ref="S56:T56"/>
    <mergeCell ref="U56:U57"/>
    <mergeCell ref="D79:I79"/>
    <mergeCell ref="J79:O79"/>
    <mergeCell ref="P79:U79"/>
    <mergeCell ref="V79:AA79"/>
    <mergeCell ref="D80:E80"/>
    <mergeCell ref="F80:F81"/>
    <mergeCell ref="G80:H80"/>
    <mergeCell ref="I80:I81"/>
    <mergeCell ref="J80:K80"/>
    <mergeCell ref="L80:L81"/>
    <mergeCell ref="V80:W80"/>
    <mergeCell ref="X80:X81"/>
    <mergeCell ref="Y80:Z80"/>
    <mergeCell ref="AA80:AA81"/>
    <mergeCell ref="B82:B98"/>
    <mergeCell ref="D102:O102"/>
    <mergeCell ref="P102:AA102"/>
    <mergeCell ref="M80:N80"/>
    <mergeCell ref="O80:O81"/>
    <mergeCell ref="P80:Q80"/>
    <mergeCell ref="R80:R81"/>
    <mergeCell ref="S80:T80"/>
    <mergeCell ref="U80:U81"/>
    <mergeCell ref="D103:I103"/>
    <mergeCell ref="J103:O103"/>
    <mergeCell ref="P103:U103"/>
    <mergeCell ref="V103:AA103"/>
    <mergeCell ref="D104:E104"/>
    <mergeCell ref="F104:F105"/>
    <mergeCell ref="G104:H104"/>
    <mergeCell ref="I104:I105"/>
    <mergeCell ref="J104:K104"/>
    <mergeCell ref="L104:L105"/>
    <mergeCell ref="V104:W104"/>
    <mergeCell ref="X104:X105"/>
    <mergeCell ref="Y104:Z104"/>
    <mergeCell ref="AA104:AA105"/>
    <mergeCell ref="B106:B122"/>
    <mergeCell ref="D126:O126"/>
    <mergeCell ref="P126:AA126"/>
    <mergeCell ref="M104:N104"/>
    <mergeCell ref="O104:O105"/>
    <mergeCell ref="P104:Q104"/>
    <mergeCell ref="R104:R105"/>
    <mergeCell ref="S104:T104"/>
    <mergeCell ref="U104:U105"/>
    <mergeCell ref="D127:I127"/>
    <mergeCell ref="J127:O127"/>
    <mergeCell ref="P127:U127"/>
    <mergeCell ref="V127:AA127"/>
    <mergeCell ref="D128:E128"/>
    <mergeCell ref="F128:F129"/>
    <mergeCell ref="G128:H128"/>
    <mergeCell ref="I128:I129"/>
    <mergeCell ref="J128:K128"/>
    <mergeCell ref="L128:L129"/>
    <mergeCell ref="V128:W128"/>
    <mergeCell ref="X128:X129"/>
    <mergeCell ref="Y128:Z128"/>
    <mergeCell ref="AA128:AA129"/>
    <mergeCell ref="B130:B146"/>
    <mergeCell ref="D150:O150"/>
    <mergeCell ref="P150:AA150"/>
    <mergeCell ref="M128:N128"/>
    <mergeCell ref="O128:O129"/>
    <mergeCell ref="P128:Q128"/>
    <mergeCell ref="R128:R129"/>
    <mergeCell ref="S128:T128"/>
    <mergeCell ref="U128:U129"/>
    <mergeCell ref="D151:I151"/>
    <mergeCell ref="J151:O151"/>
    <mergeCell ref="P151:U151"/>
    <mergeCell ref="V151:AA151"/>
    <mergeCell ref="D152:E152"/>
    <mergeCell ref="F152:F153"/>
    <mergeCell ref="G152:H152"/>
    <mergeCell ref="I152:I153"/>
    <mergeCell ref="J152:K152"/>
    <mergeCell ref="L152:L153"/>
    <mergeCell ref="V152:W152"/>
    <mergeCell ref="X152:X153"/>
    <mergeCell ref="Y152:Z152"/>
    <mergeCell ref="AA152:AA153"/>
    <mergeCell ref="B154:B170"/>
    <mergeCell ref="D174:O174"/>
    <mergeCell ref="P174:AA174"/>
    <mergeCell ref="M152:N152"/>
    <mergeCell ref="O152:O153"/>
    <mergeCell ref="P152:Q152"/>
    <mergeCell ref="R152:R153"/>
    <mergeCell ref="S152:T152"/>
    <mergeCell ref="U152:U153"/>
    <mergeCell ref="D175:I175"/>
    <mergeCell ref="J175:O175"/>
    <mergeCell ref="P175:U175"/>
    <mergeCell ref="V175:AA175"/>
    <mergeCell ref="D176:E176"/>
    <mergeCell ref="F176:F177"/>
    <mergeCell ref="G176:H176"/>
    <mergeCell ref="I176:I177"/>
    <mergeCell ref="J176:K176"/>
    <mergeCell ref="L176:L177"/>
    <mergeCell ref="V176:W176"/>
    <mergeCell ref="X176:X177"/>
    <mergeCell ref="Y176:Z176"/>
    <mergeCell ref="AA176:AA177"/>
    <mergeCell ref="B178:B194"/>
    <mergeCell ref="D198:O198"/>
    <mergeCell ref="P198:AA198"/>
    <mergeCell ref="M176:N176"/>
    <mergeCell ref="O176:O177"/>
    <mergeCell ref="P176:Q176"/>
    <mergeCell ref="R176:R177"/>
    <mergeCell ref="S176:T176"/>
    <mergeCell ref="U176:U177"/>
    <mergeCell ref="D199:I199"/>
    <mergeCell ref="J199:O199"/>
    <mergeCell ref="P199:U199"/>
    <mergeCell ref="V199:AA199"/>
    <mergeCell ref="D200:E200"/>
    <mergeCell ref="F200:F201"/>
    <mergeCell ref="G200:H200"/>
    <mergeCell ref="I200:I201"/>
    <mergeCell ref="J200:K200"/>
    <mergeCell ref="L200:L201"/>
    <mergeCell ref="V200:W200"/>
    <mergeCell ref="X200:X201"/>
    <mergeCell ref="Y200:Z200"/>
    <mergeCell ref="AA200:AA201"/>
    <mergeCell ref="B202:B218"/>
    <mergeCell ref="D222:O222"/>
    <mergeCell ref="P222:AA222"/>
    <mergeCell ref="M200:N200"/>
    <mergeCell ref="O200:O201"/>
    <mergeCell ref="P200:Q200"/>
    <mergeCell ref="R200:R201"/>
    <mergeCell ref="S200:T200"/>
    <mergeCell ref="U200:U201"/>
    <mergeCell ref="D223:I223"/>
    <mergeCell ref="J223:O223"/>
    <mergeCell ref="P223:U223"/>
    <mergeCell ref="V223:AA223"/>
    <mergeCell ref="D224:E224"/>
    <mergeCell ref="F224:F225"/>
    <mergeCell ref="G224:H224"/>
    <mergeCell ref="I224:I225"/>
    <mergeCell ref="J224:K224"/>
    <mergeCell ref="L224:L225"/>
    <mergeCell ref="V224:W224"/>
    <mergeCell ref="X224:X225"/>
    <mergeCell ref="Y224:Z224"/>
    <mergeCell ref="AA224:AA225"/>
    <mergeCell ref="B226:B242"/>
    <mergeCell ref="D246:O246"/>
    <mergeCell ref="P246:AA246"/>
    <mergeCell ref="M224:N224"/>
    <mergeCell ref="O224:O225"/>
    <mergeCell ref="P224:Q224"/>
    <mergeCell ref="R224:R225"/>
    <mergeCell ref="S224:T224"/>
    <mergeCell ref="U224:U225"/>
    <mergeCell ref="D247:I247"/>
    <mergeCell ref="J247:O247"/>
    <mergeCell ref="P247:U247"/>
    <mergeCell ref="V247:AA247"/>
    <mergeCell ref="D248:E248"/>
    <mergeCell ref="F248:F249"/>
    <mergeCell ref="G248:H248"/>
    <mergeCell ref="I248:I249"/>
    <mergeCell ref="J248:K248"/>
    <mergeCell ref="L248:L249"/>
    <mergeCell ref="V248:W248"/>
    <mergeCell ref="X248:X249"/>
    <mergeCell ref="Y248:Z248"/>
    <mergeCell ref="AA248:AA249"/>
    <mergeCell ref="B250:B266"/>
    <mergeCell ref="M248:N248"/>
    <mergeCell ref="O248:O249"/>
    <mergeCell ref="P248:Q248"/>
    <mergeCell ref="R248:R249"/>
    <mergeCell ref="S248:T248"/>
    <mergeCell ref="U248:U249"/>
  </mergeCells>
  <dataValidations count="1">
    <dataValidation type="custom" showInputMessage="1" showErrorMessage="1" error="This value must be a number &gt;= 0. _x000a_" sqref="D193:AA193 D217:AA217 D169:AA169 D145:AA145 D121:AA121 D97:AA97 D73:AA73 D49:AA49 D241:AA241 D265:AA265" xr:uid="{00000000-0002-0000-0A00-000000000000}">
      <formula1>AND(D49&gt;=0,ISNUMBER(D49))</formula1>
    </dataValidation>
  </dataValidations>
  <pageMargins left="0.70866141732283472" right="0.70866141732283472" top="0.74803149606299213" bottom="0.74803149606299213" header="0.31496062992125984" footer="0.31496062992125984"/>
  <pageSetup paperSize="9" scale="23" fitToWidth="2" fitToHeight="0" orientation="portrait" r:id="rId1"/>
  <rowBreaks count="2" manualBreakCount="2">
    <brk id="123" max="26" man="1"/>
    <brk id="268" max="26" man="1"/>
  </rowBreaks>
  <colBreaks count="1" manualBreakCount="1">
    <brk id="15" max="267"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404"/>
  <sheetViews>
    <sheetView showGridLines="0" topLeftCell="J256" zoomScale="55" zoomScaleNormal="55" workbookViewId="0">
      <selection activeCell="AB364" sqref="AB364"/>
    </sheetView>
  </sheetViews>
  <sheetFormatPr defaultColWidth="9.109375" defaultRowHeight="11.4"/>
  <cols>
    <col min="1" max="1" width="22.88671875" style="451" customWidth="1"/>
    <col min="2" max="2" width="24.44140625" style="451" customWidth="1"/>
    <col min="3" max="3" width="40.109375" style="451" customWidth="1"/>
    <col min="4" max="8" width="27.109375" style="451" customWidth="1"/>
    <col min="9" max="9" width="26.44140625" style="451" customWidth="1"/>
    <col min="10" max="10" width="20.44140625" style="451" customWidth="1"/>
    <col min="11" max="11" width="20.5546875" style="451" customWidth="1"/>
    <col min="12" max="12" width="23" style="451" customWidth="1"/>
    <col min="13" max="13" width="20.109375" style="451" customWidth="1"/>
    <col min="14" max="15" width="20.5546875" style="451" customWidth="1"/>
    <col min="16" max="16" width="40.109375" style="451" customWidth="1"/>
    <col min="17" max="21" width="27.109375" style="451" customWidth="1"/>
    <col min="22" max="22" width="26.44140625" style="451" customWidth="1"/>
    <col min="23" max="23" width="20.44140625" style="451" customWidth="1"/>
    <col min="24" max="24" width="20.5546875" style="451" customWidth="1"/>
    <col min="25" max="25" width="23" style="451" customWidth="1"/>
    <col min="26" max="26" width="20.109375" style="451" bestFit="1" customWidth="1"/>
    <col min="27" max="28" width="20.5546875" style="451" bestFit="1" customWidth="1"/>
    <col min="29" max="16384" width="9.109375" style="451"/>
  </cols>
  <sheetData>
    <row r="1" spans="1:29" s="449" customFormat="1" ht="62.25" customHeight="1">
      <c r="C1" s="450">
        <v>202112</v>
      </c>
      <c r="D1" s="450">
        <v>202112</v>
      </c>
      <c r="E1" s="450">
        <v>202112</v>
      </c>
      <c r="F1" s="450">
        <v>202112</v>
      </c>
      <c r="G1" s="450">
        <v>202112</v>
      </c>
      <c r="H1" s="450">
        <v>202112</v>
      </c>
      <c r="I1" s="450">
        <v>202112</v>
      </c>
      <c r="J1" s="450">
        <v>202112</v>
      </c>
      <c r="K1" s="450">
        <v>202112</v>
      </c>
      <c r="L1" s="450">
        <v>202112</v>
      </c>
      <c r="M1" s="450">
        <v>202112</v>
      </c>
      <c r="N1" s="450">
        <v>202112</v>
      </c>
      <c r="O1" s="450">
        <v>202112</v>
      </c>
      <c r="P1" s="450">
        <v>202206</v>
      </c>
      <c r="Q1" s="450">
        <v>202206</v>
      </c>
      <c r="R1" s="450">
        <v>202206</v>
      </c>
      <c r="S1" s="450">
        <v>202206</v>
      </c>
      <c r="T1" s="450">
        <v>202206</v>
      </c>
      <c r="U1" s="450">
        <v>202206</v>
      </c>
      <c r="V1" s="450">
        <v>202206</v>
      </c>
      <c r="W1" s="450">
        <v>202206</v>
      </c>
      <c r="X1" s="450">
        <v>202206</v>
      </c>
      <c r="Y1" s="450">
        <v>202206</v>
      </c>
      <c r="Z1" s="450">
        <v>202206</v>
      </c>
      <c r="AA1" s="450">
        <v>202206</v>
      </c>
      <c r="AB1" s="450">
        <v>202206</v>
      </c>
      <c r="AC1" s="450"/>
    </row>
    <row r="2" spans="1:29" ht="24.75" customHeight="1">
      <c r="C2" s="728" t="s">
        <v>1</v>
      </c>
      <c r="D2" s="728"/>
      <c r="E2" s="728"/>
      <c r="F2" s="728"/>
      <c r="G2" s="728"/>
      <c r="H2" s="728"/>
      <c r="I2" s="728"/>
      <c r="J2" s="728"/>
      <c r="K2" s="728"/>
      <c r="L2" s="728"/>
      <c r="M2" s="728"/>
      <c r="N2" s="728"/>
      <c r="O2" s="728"/>
      <c r="P2" s="728"/>
      <c r="Q2" s="728"/>
      <c r="R2" s="728"/>
      <c r="S2" s="728"/>
      <c r="T2" s="728"/>
      <c r="U2" s="728"/>
      <c r="V2" s="728"/>
      <c r="W2" s="728"/>
      <c r="X2" s="728"/>
      <c r="Y2" s="728"/>
      <c r="Z2" s="728"/>
      <c r="AA2" s="728"/>
      <c r="AB2" s="728"/>
    </row>
    <row r="3" spans="1:29" ht="36" customHeight="1">
      <c r="B3" s="452"/>
      <c r="C3" s="741" t="s">
        <v>519</v>
      </c>
      <c r="D3" s="741"/>
      <c r="E3" s="741"/>
      <c r="F3" s="741"/>
      <c r="G3" s="741"/>
      <c r="H3" s="741"/>
      <c r="I3" s="741"/>
      <c r="J3" s="741"/>
      <c r="K3" s="741"/>
      <c r="L3" s="741"/>
      <c r="M3" s="741"/>
      <c r="N3" s="741"/>
      <c r="O3" s="741"/>
      <c r="P3" s="741"/>
      <c r="Q3" s="741"/>
      <c r="R3" s="741"/>
      <c r="S3" s="741"/>
      <c r="T3" s="741"/>
      <c r="U3" s="741"/>
      <c r="V3" s="741"/>
      <c r="W3" s="741"/>
      <c r="X3" s="741"/>
      <c r="Y3" s="741"/>
      <c r="Z3" s="741"/>
      <c r="AA3" s="741"/>
      <c r="AB3" s="741"/>
    </row>
    <row r="4" spans="1:29" ht="30" customHeight="1" thickBot="1">
      <c r="B4" s="60"/>
      <c r="C4" s="914" t="str">
        <f>Cover!C5</f>
        <v>Intesa Sanpaolo S.p.A.</v>
      </c>
      <c r="D4" s="914"/>
      <c r="E4" s="914"/>
      <c r="F4" s="914"/>
      <c r="G4" s="914"/>
      <c r="H4" s="914"/>
      <c r="I4" s="914"/>
      <c r="J4" s="914"/>
      <c r="K4" s="914"/>
      <c r="L4" s="914"/>
      <c r="M4" s="914"/>
      <c r="N4" s="914"/>
      <c r="O4" s="914"/>
      <c r="P4" s="914"/>
      <c r="Q4" s="914"/>
      <c r="R4" s="914"/>
      <c r="S4" s="914"/>
      <c r="T4" s="914"/>
      <c r="U4" s="914"/>
      <c r="V4" s="914"/>
      <c r="W4" s="914"/>
      <c r="X4" s="914"/>
      <c r="Y4" s="914"/>
      <c r="Z4" s="914"/>
      <c r="AA4" s="914"/>
      <c r="AB4" s="914"/>
    </row>
    <row r="5" spans="1:29" s="453" customFormat="1" ht="28.5" customHeight="1" thickBot="1">
      <c r="A5" s="449"/>
      <c r="C5" s="901" t="s">
        <v>13</v>
      </c>
      <c r="D5" s="902"/>
      <c r="E5" s="902"/>
      <c r="F5" s="902"/>
      <c r="G5" s="902"/>
      <c r="H5" s="902"/>
      <c r="I5" s="902"/>
      <c r="J5" s="902"/>
      <c r="K5" s="902"/>
      <c r="L5" s="902"/>
      <c r="M5" s="902"/>
      <c r="N5" s="902"/>
      <c r="O5" s="903"/>
      <c r="P5" s="901" t="s">
        <v>15</v>
      </c>
      <c r="Q5" s="902"/>
      <c r="R5" s="902"/>
      <c r="S5" s="902"/>
      <c r="T5" s="902"/>
      <c r="U5" s="902"/>
      <c r="V5" s="902"/>
      <c r="W5" s="902"/>
      <c r="X5" s="902"/>
      <c r="Y5" s="902"/>
      <c r="Z5" s="902"/>
      <c r="AA5" s="902"/>
      <c r="AB5" s="903"/>
    </row>
    <row r="6" spans="1:29" s="453" customFormat="1" ht="28.5" customHeight="1" thickBot="1">
      <c r="A6" s="449"/>
      <c r="B6" s="454"/>
      <c r="C6" s="901" t="s">
        <v>520</v>
      </c>
      <c r="D6" s="902"/>
      <c r="E6" s="902"/>
      <c r="F6" s="902"/>
      <c r="G6" s="902"/>
      <c r="H6" s="902"/>
      <c r="I6" s="902"/>
      <c r="J6" s="902"/>
      <c r="K6" s="902"/>
      <c r="L6" s="902"/>
      <c r="M6" s="902"/>
      <c r="N6" s="903"/>
      <c r="O6" s="897" t="s">
        <v>521</v>
      </c>
      <c r="P6" s="901" t="s">
        <v>520</v>
      </c>
      <c r="Q6" s="902"/>
      <c r="R6" s="902"/>
      <c r="S6" s="902"/>
      <c r="T6" s="902"/>
      <c r="U6" s="902"/>
      <c r="V6" s="902"/>
      <c r="W6" s="902"/>
      <c r="X6" s="902"/>
      <c r="Y6" s="902"/>
      <c r="Z6" s="902"/>
      <c r="AA6" s="903"/>
      <c r="AB6" s="897" t="s">
        <v>521</v>
      </c>
    </row>
    <row r="7" spans="1:29" s="453" customFormat="1" ht="28.5" customHeight="1" thickBot="1">
      <c r="A7" s="449"/>
      <c r="B7" s="454" t="s">
        <v>296</v>
      </c>
      <c r="C7" s="901" t="s">
        <v>522</v>
      </c>
      <c r="D7" s="902"/>
      <c r="E7" s="912"/>
      <c r="F7" s="912"/>
      <c r="G7" s="912"/>
      <c r="H7" s="913"/>
      <c r="I7" s="901" t="s">
        <v>417</v>
      </c>
      <c r="J7" s="902"/>
      <c r="K7" s="902"/>
      <c r="L7" s="903"/>
      <c r="M7" s="901" t="s">
        <v>523</v>
      </c>
      <c r="N7" s="903"/>
      <c r="O7" s="910"/>
      <c r="P7" s="901" t="s">
        <v>522</v>
      </c>
      <c r="Q7" s="902"/>
      <c r="R7" s="902"/>
      <c r="S7" s="902"/>
      <c r="T7" s="902"/>
      <c r="U7" s="903"/>
      <c r="V7" s="901" t="s">
        <v>417</v>
      </c>
      <c r="W7" s="902"/>
      <c r="X7" s="902"/>
      <c r="Y7" s="903"/>
      <c r="Z7" s="901" t="s">
        <v>523</v>
      </c>
      <c r="AA7" s="903"/>
      <c r="AB7" s="910"/>
    </row>
    <row r="8" spans="1:29" s="449" customFormat="1" ht="54.75" customHeight="1" thickBot="1">
      <c r="A8" s="885" t="s">
        <v>524</v>
      </c>
      <c r="B8" s="906" t="s">
        <v>525</v>
      </c>
      <c r="C8" s="885" t="s">
        <v>526</v>
      </c>
      <c r="D8" s="885" t="s">
        <v>527</v>
      </c>
      <c r="E8" s="891" t="s">
        <v>528</v>
      </c>
      <c r="F8" s="892"/>
      <c r="G8" s="892"/>
      <c r="H8" s="893"/>
      <c r="I8" s="909" t="s">
        <v>529</v>
      </c>
      <c r="J8" s="897"/>
      <c r="K8" s="885" t="s">
        <v>530</v>
      </c>
      <c r="L8" s="897"/>
      <c r="M8" s="737" t="s">
        <v>531</v>
      </c>
      <c r="N8" s="900"/>
      <c r="O8" s="910"/>
      <c r="P8" s="885" t="s">
        <v>526</v>
      </c>
      <c r="Q8" s="885" t="s">
        <v>527</v>
      </c>
      <c r="R8" s="891" t="s">
        <v>528</v>
      </c>
      <c r="S8" s="892"/>
      <c r="T8" s="892"/>
      <c r="U8" s="893"/>
      <c r="V8" s="885" t="s">
        <v>529</v>
      </c>
      <c r="W8" s="897"/>
      <c r="X8" s="885" t="s">
        <v>530</v>
      </c>
      <c r="Y8" s="897"/>
      <c r="Z8" s="737" t="s">
        <v>531</v>
      </c>
      <c r="AA8" s="900"/>
      <c r="AB8" s="910"/>
    </row>
    <row r="9" spans="1:29" s="449" customFormat="1" ht="65.25" customHeight="1">
      <c r="A9" s="904"/>
      <c r="B9" s="907"/>
      <c r="C9" s="886"/>
      <c r="D9" s="886"/>
      <c r="E9" s="894"/>
      <c r="F9" s="895"/>
      <c r="G9" s="895"/>
      <c r="H9" s="896"/>
      <c r="I9" s="895"/>
      <c r="J9" s="899"/>
      <c r="K9" s="898"/>
      <c r="L9" s="899"/>
      <c r="M9" s="885" t="s">
        <v>532</v>
      </c>
      <c r="N9" s="888" t="s">
        <v>397</v>
      </c>
      <c r="O9" s="910"/>
      <c r="P9" s="886"/>
      <c r="Q9" s="886"/>
      <c r="R9" s="894"/>
      <c r="S9" s="895"/>
      <c r="T9" s="895"/>
      <c r="U9" s="896"/>
      <c r="V9" s="898"/>
      <c r="W9" s="899"/>
      <c r="X9" s="898"/>
      <c r="Y9" s="899"/>
      <c r="Z9" s="885" t="s">
        <v>532</v>
      </c>
      <c r="AA9" s="888" t="s">
        <v>397</v>
      </c>
      <c r="AB9" s="910"/>
    </row>
    <row r="10" spans="1:29" s="449" customFormat="1" ht="47.25" customHeight="1">
      <c r="A10" s="904"/>
      <c r="B10" s="907"/>
      <c r="C10" s="886"/>
      <c r="D10" s="886" t="s">
        <v>533</v>
      </c>
      <c r="E10" s="881" t="s">
        <v>534</v>
      </c>
      <c r="F10" s="883" t="s">
        <v>535</v>
      </c>
      <c r="G10" s="883" t="s">
        <v>536</v>
      </c>
      <c r="H10" s="881" t="s">
        <v>537</v>
      </c>
      <c r="I10" s="877" t="s">
        <v>341</v>
      </c>
      <c r="J10" s="879" t="s">
        <v>538</v>
      </c>
      <c r="K10" s="877" t="s">
        <v>341</v>
      </c>
      <c r="L10" s="879" t="s">
        <v>538</v>
      </c>
      <c r="M10" s="886"/>
      <c r="N10" s="889"/>
      <c r="O10" s="910"/>
      <c r="P10" s="886"/>
      <c r="Q10" s="886" t="s">
        <v>533</v>
      </c>
      <c r="R10" s="881" t="s">
        <v>534</v>
      </c>
      <c r="S10" s="883" t="s">
        <v>535</v>
      </c>
      <c r="T10" s="883" t="s">
        <v>536</v>
      </c>
      <c r="U10" s="881" t="s">
        <v>537</v>
      </c>
      <c r="V10" s="877" t="s">
        <v>341</v>
      </c>
      <c r="W10" s="879" t="s">
        <v>538</v>
      </c>
      <c r="X10" s="877" t="s">
        <v>341</v>
      </c>
      <c r="Y10" s="879" t="s">
        <v>538</v>
      </c>
      <c r="Z10" s="886"/>
      <c r="AA10" s="889"/>
      <c r="AB10" s="910"/>
    </row>
    <row r="11" spans="1:29" s="449" customFormat="1" ht="143.25" customHeight="1" thickBot="1">
      <c r="A11" s="905"/>
      <c r="B11" s="908"/>
      <c r="C11" s="887"/>
      <c r="D11" s="887"/>
      <c r="E11" s="882"/>
      <c r="F11" s="884"/>
      <c r="G11" s="884"/>
      <c r="H11" s="882"/>
      <c r="I11" s="878"/>
      <c r="J11" s="880"/>
      <c r="K11" s="878"/>
      <c r="L11" s="880"/>
      <c r="M11" s="887"/>
      <c r="N11" s="890"/>
      <c r="O11" s="911"/>
      <c r="P11" s="887"/>
      <c r="Q11" s="887"/>
      <c r="R11" s="882"/>
      <c r="S11" s="884"/>
      <c r="T11" s="884"/>
      <c r="U11" s="882"/>
      <c r="V11" s="878"/>
      <c r="W11" s="880"/>
      <c r="X11" s="878"/>
      <c r="Y11" s="880"/>
      <c r="Z11" s="887"/>
      <c r="AA11" s="890"/>
      <c r="AB11" s="911"/>
    </row>
    <row r="12" spans="1:29" ht="15" customHeight="1">
      <c r="A12" s="455" t="s">
        <v>539</v>
      </c>
      <c r="B12" s="873" t="s">
        <v>540</v>
      </c>
      <c r="C12" s="456">
        <v>0</v>
      </c>
      <c r="D12" s="457">
        <v>0</v>
      </c>
      <c r="E12" s="458">
        <v>0</v>
      </c>
      <c r="F12" s="458">
        <v>0</v>
      </c>
      <c r="G12" s="458">
        <v>0</v>
      </c>
      <c r="H12" s="459">
        <v>0</v>
      </c>
      <c r="I12" s="460">
        <v>0</v>
      </c>
      <c r="J12" s="461">
        <v>0</v>
      </c>
      <c r="K12" s="460">
        <v>0</v>
      </c>
      <c r="L12" s="462">
        <v>0</v>
      </c>
      <c r="M12" s="460">
        <v>0</v>
      </c>
      <c r="N12" s="463">
        <v>0</v>
      </c>
      <c r="O12" s="464"/>
      <c r="P12" s="456">
        <v>25.050108999999999</v>
      </c>
      <c r="Q12" s="457">
        <v>25.050056000000001</v>
      </c>
      <c r="R12" s="458">
        <v>4.1789E-2</v>
      </c>
      <c r="S12" s="458">
        <v>0</v>
      </c>
      <c r="T12" s="458">
        <v>25.008267</v>
      </c>
      <c r="U12" s="459">
        <v>0</v>
      </c>
      <c r="V12" s="460">
        <v>0</v>
      </c>
      <c r="W12" s="461">
        <v>0</v>
      </c>
      <c r="X12" s="460">
        <v>0</v>
      </c>
      <c r="Y12" s="462">
        <v>0</v>
      </c>
      <c r="Z12" s="460">
        <v>0</v>
      </c>
      <c r="AA12" s="463">
        <v>0</v>
      </c>
      <c r="AB12" s="464"/>
    </row>
    <row r="13" spans="1:29" ht="15" customHeight="1">
      <c r="A13" s="465" t="s">
        <v>541</v>
      </c>
      <c r="B13" s="874"/>
      <c r="C13" s="466">
        <v>4.1539999999999997E-3</v>
      </c>
      <c r="D13" s="467">
        <v>4.1539999999999997E-3</v>
      </c>
      <c r="E13" s="468">
        <v>4.1539999999999997E-3</v>
      </c>
      <c r="F13" s="468">
        <v>0</v>
      </c>
      <c r="G13" s="468">
        <v>0</v>
      </c>
      <c r="H13" s="469">
        <v>0</v>
      </c>
      <c r="I13" s="470">
        <v>0</v>
      </c>
      <c r="J13" s="471">
        <v>0</v>
      </c>
      <c r="K13" s="470">
        <v>0</v>
      </c>
      <c r="L13" s="472">
        <v>0</v>
      </c>
      <c r="M13" s="470">
        <v>0</v>
      </c>
      <c r="N13" s="473">
        <v>0</v>
      </c>
      <c r="O13" s="474"/>
      <c r="P13" s="466">
        <v>96.029758999999999</v>
      </c>
      <c r="Q13" s="467">
        <v>96.029257999999999</v>
      </c>
      <c r="R13" s="468">
        <v>4.1349999999999998E-3</v>
      </c>
      <c r="S13" s="468">
        <v>0</v>
      </c>
      <c r="T13" s="468">
        <v>96.025122999999994</v>
      </c>
      <c r="U13" s="469">
        <v>0</v>
      </c>
      <c r="V13" s="470">
        <v>0</v>
      </c>
      <c r="W13" s="471">
        <v>0</v>
      </c>
      <c r="X13" s="470">
        <v>0</v>
      </c>
      <c r="Y13" s="472">
        <v>0</v>
      </c>
      <c r="Z13" s="470">
        <v>0</v>
      </c>
      <c r="AA13" s="473">
        <v>0</v>
      </c>
      <c r="AB13" s="474"/>
    </row>
    <row r="14" spans="1:29" ht="15" customHeight="1">
      <c r="A14" s="465" t="s">
        <v>542</v>
      </c>
      <c r="B14" s="874"/>
      <c r="C14" s="466">
        <v>0</v>
      </c>
      <c r="D14" s="467">
        <v>0</v>
      </c>
      <c r="E14" s="468">
        <v>0</v>
      </c>
      <c r="F14" s="468">
        <v>0</v>
      </c>
      <c r="G14" s="468">
        <v>0</v>
      </c>
      <c r="H14" s="469">
        <v>0</v>
      </c>
      <c r="I14" s="470">
        <v>0</v>
      </c>
      <c r="J14" s="475">
        <v>0</v>
      </c>
      <c r="K14" s="470">
        <v>0</v>
      </c>
      <c r="L14" s="475">
        <v>0</v>
      </c>
      <c r="M14" s="470">
        <v>0</v>
      </c>
      <c r="N14" s="473">
        <v>0</v>
      </c>
      <c r="O14" s="476"/>
      <c r="P14" s="466">
        <v>0</v>
      </c>
      <c r="Q14" s="467">
        <v>0</v>
      </c>
      <c r="R14" s="468">
        <v>0</v>
      </c>
      <c r="S14" s="468">
        <v>0</v>
      </c>
      <c r="T14" s="468">
        <v>0</v>
      </c>
      <c r="U14" s="469">
        <v>0</v>
      </c>
      <c r="V14" s="470">
        <v>0</v>
      </c>
      <c r="W14" s="475">
        <v>0</v>
      </c>
      <c r="X14" s="470">
        <v>0</v>
      </c>
      <c r="Y14" s="475">
        <v>0</v>
      </c>
      <c r="Z14" s="470">
        <v>0</v>
      </c>
      <c r="AA14" s="473">
        <v>0</v>
      </c>
      <c r="AB14" s="476"/>
    </row>
    <row r="15" spans="1:29" ht="15" customHeight="1">
      <c r="A15" s="465" t="s">
        <v>543</v>
      </c>
      <c r="B15" s="874"/>
      <c r="C15" s="466">
        <v>0</v>
      </c>
      <c r="D15" s="467">
        <v>0</v>
      </c>
      <c r="E15" s="468">
        <v>0</v>
      </c>
      <c r="F15" s="468">
        <v>0</v>
      </c>
      <c r="G15" s="468">
        <v>0</v>
      </c>
      <c r="H15" s="469">
        <v>0</v>
      </c>
      <c r="I15" s="470">
        <v>0</v>
      </c>
      <c r="J15" s="471">
        <v>0</v>
      </c>
      <c r="K15" s="470">
        <v>0</v>
      </c>
      <c r="L15" s="472">
        <v>0</v>
      </c>
      <c r="M15" s="470">
        <v>0</v>
      </c>
      <c r="N15" s="473">
        <v>0</v>
      </c>
      <c r="O15" s="474"/>
      <c r="P15" s="466">
        <v>0</v>
      </c>
      <c r="Q15" s="467">
        <v>0</v>
      </c>
      <c r="R15" s="468">
        <v>0</v>
      </c>
      <c r="S15" s="468">
        <v>0</v>
      </c>
      <c r="T15" s="468">
        <v>0</v>
      </c>
      <c r="U15" s="469">
        <v>0</v>
      </c>
      <c r="V15" s="470">
        <v>0</v>
      </c>
      <c r="W15" s="471">
        <v>0</v>
      </c>
      <c r="X15" s="470">
        <v>0</v>
      </c>
      <c r="Y15" s="472">
        <v>0</v>
      </c>
      <c r="Z15" s="470">
        <v>0</v>
      </c>
      <c r="AA15" s="473">
        <v>0</v>
      </c>
      <c r="AB15" s="474"/>
    </row>
    <row r="16" spans="1:29" ht="15" customHeight="1">
      <c r="A16" s="465" t="s">
        <v>544</v>
      </c>
      <c r="B16" s="874"/>
      <c r="C16" s="466">
        <v>0</v>
      </c>
      <c r="D16" s="467">
        <v>0</v>
      </c>
      <c r="E16" s="468">
        <v>0</v>
      </c>
      <c r="F16" s="468">
        <v>0</v>
      </c>
      <c r="G16" s="468">
        <v>0</v>
      </c>
      <c r="H16" s="469">
        <v>0</v>
      </c>
      <c r="I16" s="470">
        <v>0</v>
      </c>
      <c r="J16" s="471">
        <v>0</v>
      </c>
      <c r="K16" s="470">
        <v>0</v>
      </c>
      <c r="L16" s="472">
        <v>0</v>
      </c>
      <c r="M16" s="470">
        <v>0</v>
      </c>
      <c r="N16" s="473">
        <v>0</v>
      </c>
      <c r="O16" s="474"/>
      <c r="P16" s="466">
        <v>0</v>
      </c>
      <c r="Q16" s="467">
        <v>0</v>
      </c>
      <c r="R16" s="468">
        <v>0</v>
      </c>
      <c r="S16" s="468">
        <v>0</v>
      </c>
      <c r="T16" s="468">
        <v>0</v>
      </c>
      <c r="U16" s="469">
        <v>0</v>
      </c>
      <c r="V16" s="470">
        <v>0</v>
      </c>
      <c r="W16" s="471">
        <v>0</v>
      </c>
      <c r="X16" s="470">
        <v>0</v>
      </c>
      <c r="Y16" s="472">
        <v>0</v>
      </c>
      <c r="Z16" s="470">
        <v>0</v>
      </c>
      <c r="AA16" s="473">
        <v>0</v>
      </c>
      <c r="AB16" s="474"/>
    </row>
    <row r="17" spans="1:28" ht="15" customHeight="1">
      <c r="A17" s="465" t="s">
        <v>545</v>
      </c>
      <c r="B17" s="874"/>
      <c r="C17" s="466">
        <v>44.630549999999999</v>
      </c>
      <c r="D17" s="467">
        <v>44.630549999999999</v>
      </c>
      <c r="E17" s="468">
        <v>0</v>
      </c>
      <c r="F17" s="468">
        <v>0</v>
      </c>
      <c r="G17" s="468">
        <v>44.630549999999999</v>
      </c>
      <c r="H17" s="469">
        <v>0</v>
      </c>
      <c r="I17" s="470">
        <v>0</v>
      </c>
      <c r="J17" s="471">
        <v>0</v>
      </c>
      <c r="K17" s="470">
        <v>0</v>
      </c>
      <c r="L17" s="472">
        <v>0</v>
      </c>
      <c r="M17" s="470">
        <v>0</v>
      </c>
      <c r="N17" s="473">
        <v>0</v>
      </c>
      <c r="O17" s="474"/>
      <c r="P17" s="466">
        <v>557.28208199999995</v>
      </c>
      <c r="Q17" s="467">
        <v>555.345732</v>
      </c>
      <c r="R17" s="468">
        <v>1.9241839999999999</v>
      </c>
      <c r="S17" s="468">
        <v>0</v>
      </c>
      <c r="T17" s="468">
        <v>0</v>
      </c>
      <c r="U17" s="469">
        <v>555.345732</v>
      </c>
      <c r="V17" s="470">
        <v>0</v>
      </c>
      <c r="W17" s="471">
        <v>0</v>
      </c>
      <c r="X17" s="470">
        <v>0</v>
      </c>
      <c r="Y17" s="472">
        <v>0</v>
      </c>
      <c r="Z17" s="470">
        <v>0</v>
      </c>
      <c r="AA17" s="473">
        <v>0</v>
      </c>
      <c r="AB17" s="474"/>
    </row>
    <row r="18" spans="1:28" ht="15" customHeight="1">
      <c r="A18" s="477" t="s">
        <v>546</v>
      </c>
      <c r="B18" s="874"/>
      <c r="C18" s="478">
        <v>40.340414000000003</v>
      </c>
      <c r="D18" s="479">
        <v>0</v>
      </c>
      <c r="E18" s="480">
        <v>40.340414000000003</v>
      </c>
      <c r="F18" s="480">
        <v>0</v>
      </c>
      <c r="G18" s="480">
        <v>0</v>
      </c>
      <c r="H18" s="481">
        <v>0</v>
      </c>
      <c r="I18" s="482">
        <v>0</v>
      </c>
      <c r="J18" s="483">
        <v>0</v>
      </c>
      <c r="K18" s="482">
        <v>0</v>
      </c>
      <c r="L18" s="484">
        <v>0</v>
      </c>
      <c r="M18" s="482">
        <v>0</v>
      </c>
      <c r="N18" s="485">
        <v>0</v>
      </c>
      <c r="O18" s="486"/>
      <c r="P18" s="478">
        <v>0.10855099999999999</v>
      </c>
      <c r="Q18" s="479">
        <v>0</v>
      </c>
      <c r="R18" s="480">
        <v>0.10855099999999999</v>
      </c>
      <c r="S18" s="480">
        <v>0</v>
      </c>
      <c r="T18" s="480">
        <v>0</v>
      </c>
      <c r="U18" s="481">
        <v>0</v>
      </c>
      <c r="V18" s="482">
        <v>0</v>
      </c>
      <c r="W18" s="483">
        <v>0</v>
      </c>
      <c r="X18" s="482">
        <v>0</v>
      </c>
      <c r="Y18" s="484">
        <v>0</v>
      </c>
      <c r="Z18" s="482">
        <v>0</v>
      </c>
      <c r="AA18" s="485">
        <v>0</v>
      </c>
      <c r="AB18" s="486"/>
    </row>
    <row r="19" spans="1:28" ht="12" thickBot="1">
      <c r="A19" s="487" t="s">
        <v>292</v>
      </c>
      <c r="B19" s="875"/>
      <c r="C19" s="488">
        <f t="shared" ref="C19:N19" si="0">+C12+C13+C14+C15+C16+C17+C18</f>
        <v>84.975118000000009</v>
      </c>
      <c r="D19" s="489">
        <f t="shared" si="0"/>
        <v>44.634703999999999</v>
      </c>
      <c r="E19" s="490">
        <f t="shared" si="0"/>
        <v>40.344568000000002</v>
      </c>
      <c r="F19" s="490">
        <f t="shared" si="0"/>
        <v>0</v>
      </c>
      <c r="G19" s="490">
        <f t="shared" si="0"/>
        <v>44.630549999999999</v>
      </c>
      <c r="H19" s="491">
        <f t="shared" si="0"/>
        <v>0</v>
      </c>
      <c r="I19" s="488">
        <f t="shared" si="0"/>
        <v>0</v>
      </c>
      <c r="J19" s="490">
        <f t="shared" si="0"/>
        <v>0</v>
      </c>
      <c r="K19" s="488">
        <f t="shared" si="0"/>
        <v>0</v>
      </c>
      <c r="L19" s="491">
        <f t="shared" si="0"/>
        <v>0</v>
      </c>
      <c r="M19" s="488">
        <f t="shared" si="0"/>
        <v>0</v>
      </c>
      <c r="N19" s="490">
        <f t="shared" si="0"/>
        <v>0</v>
      </c>
      <c r="O19" s="492">
        <v>8.9261099999999995</v>
      </c>
      <c r="P19" s="488">
        <f t="shared" ref="P19:AA19" si="1">+P12+P13+P14+P15+P16+P17+P18</f>
        <v>678.47050100000001</v>
      </c>
      <c r="Q19" s="489">
        <f t="shared" si="1"/>
        <v>676.42504599999995</v>
      </c>
      <c r="R19" s="490">
        <f t="shared" si="1"/>
        <v>2.078659</v>
      </c>
      <c r="S19" s="490">
        <f t="shared" si="1"/>
        <v>0</v>
      </c>
      <c r="T19" s="490">
        <f t="shared" si="1"/>
        <v>121.03339</v>
      </c>
      <c r="U19" s="491">
        <f t="shared" si="1"/>
        <v>555.345732</v>
      </c>
      <c r="V19" s="488">
        <f t="shared" si="1"/>
        <v>0</v>
      </c>
      <c r="W19" s="490">
        <f t="shared" si="1"/>
        <v>0</v>
      </c>
      <c r="X19" s="488">
        <f t="shared" si="1"/>
        <v>0</v>
      </c>
      <c r="Y19" s="491">
        <f t="shared" si="1"/>
        <v>0</v>
      </c>
      <c r="Z19" s="488">
        <f t="shared" si="1"/>
        <v>0</v>
      </c>
      <c r="AA19" s="490">
        <f t="shared" si="1"/>
        <v>0</v>
      </c>
      <c r="AB19" s="492">
        <v>0</v>
      </c>
    </row>
    <row r="20" spans="1:28">
      <c r="A20" s="455" t="s">
        <v>539</v>
      </c>
      <c r="B20" s="873" t="s">
        <v>547</v>
      </c>
      <c r="C20" s="456">
        <v>1.993E-3</v>
      </c>
      <c r="D20" s="493">
        <v>1.993E-3</v>
      </c>
      <c r="E20" s="494">
        <v>6.3400000000000001E-4</v>
      </c>
      <c r="F20" s="494">
        <v>0</v>
      </c>
      <c r="G20" s="494">
        <v>0</v>
      </c>
      <c r="H20" s="495">
        <v>1.359E-3</v>
      </c>
      <c r="I20" s="496">
        <v>0</v>
      </c>
      <c r="J20" s="463">
        <v>0</v>
      </c>
      <c r="K20" s="496">
        <v>0</v>
      </c>
      <c r="L20" s="497">
        <v>0</v>
      </c>
      <c r="M20" s="496">
        <v>0</v>
      </c>
      <c r="N20" s="463">
        <v>0</v>
      </c>
      <c r="O20" s="464"/>
      <c r="P20" s="456">
        <v>3.156E-3</v>
      </c>
      <c r="Q20" s="493">
        <v>3.1540000000000001E-3</v>
      </c>
      <c r="R20" s="494">
        <v>3.0270000000000002E-3</v>
      </c>
      <c r="S20" s="494">
        <v>0</v>
      </c>
      <c r="T20" s="494">
        <v>0</v>
      </c>
      <c r="U20" s="495">
        <v>1.27E-4</v>
      </c>
      <c r="V20" s="496">
        <v>0</v>
      </c>
      <c r="W20" s="463">
        <v>0</v>
      </c>
      <c r="X20" s="496">
        <v>0</v>
      </c>
      <c r="Y20" s="497">
        <v>0</v>
      </c>
      <c r="Z20" s="496">
        <v>0</v>
      </c>
      <c r="AA20" s="463">
        <v>0</v>
      </c>
      <c r="AB20" s="464"/>
    </row>
    <row r="21" spans="1:28">
      <c r="A21" s="465" t="s">
        <v>541</v>
      </c>
      <c r="B21" s="874"/>
      <c r="C21" s="466">
        <v>3.042E-3</v>
      </c>
      <c r="D21" s="498">
        <v>3.042E-3</v>
      </c>
      <c r="E21" s="499">
        <v>3.042E-3</v>
      </c>
      <c r="F21" s="499">
        <v>0</v>
      </c>
      <c r="G21" s="499">
        <v>0</v>
      </c>
      <c r="H21" s="500">
        <v>0</v>
      </c>
      <c r="I21" s="501">
        <v>0</v>
      </c>
      <c r="J21" s="473">
        <v>0</v>
      </c>
      <c r="K21" s="501">
        <v>0</v>
      </c>
      <c r="L21" s="502">
        <v>0</v>
      </c>
      <c r="M21" s="501">
        <v>0</v>
      </c>
      <c r="N21" s="473">
        <v>0</v>
      </c>
      <c r="O21" s="474"/>
      <c r="P21" s="466">
        <v>4.5393000000000003E-2</v>
      </c>
      <c r="Q21" s="498">
        <v>4.5393000000000003E-2</v>
      </c>
      <c r="R21" s="499">
        <v>4.5393000000000003E-2</v>
      </c>
      <c r="S21" s="499">
        <v>0</v>
      </c>
      <c r="T21" s="499">
        <v>0</v>
      </c>
      <c r="U21" s="500">
        <v>0</v>
      </c>
      <c r="V21" s="501">
        <v>0</v>
      </c>
      <c r="W21" s="473">
        <v>0</v>
      </c>
      <c r="X21" s="501">
        <v>0</v>
      </c>
      <c r="Y21" s="502">
        <v>0</v>
      </c>
      <c r="Z21" s="501">
        <v>0</v>
      </c>
      <c r="AA21" s="473">
        <v>0</v>
      </c>
      <c r="AB21" s="474"/>
    </row>
    <row r="22" spans="1:28">
      <c r="A22" s="465" t="s">
        <v>542</v>
      </c>
      <c r="B22" s="874"/>
      <c r="C22" s="466">
        <v>4.7040999999999999E-2</v>
      </c>
      <c r="D22" s="498">
        <v>4.7040999999999999E-2</v>
      </c>
      <c r="E22" s="499">
        <v>4.7040999999999999E-2</v>
      </c>
      <c r="F22" s="499">
        <v>0</v>
      </c>
      <c r="G22" s="499">
        <v>0</v>
      </c>
      <c r="H22" s="500">
        <v>0</v>
      </c>
      <c r="I22" s="501">
        <v>0</v>
      </c>
      <c r="J22" s="503">
        <v>0</v>
      </c>
      <c r="K22" s="501">
        <v>0</v>
      </c>
      <c r="L22" s="503">
        <v>0</v>
      </c>
      <c r="M22" s="501">
        <v>0</v>
      </c>
      <c r="N22" s="473">
        <v>0</v>
      </c>
      <c r="O22" s="476"/>
      <c r="P22" s="466">
        <v>24.936257000000001</v>
      </c>
      <c r="Q22" s="498">
        <v>24.935151000000001</v>
      </c>
      <c r="R22" s="499">
        <v>2.6400000000000002E-4</v>
      </c>
      <c r="S22" s="499">
        <v>0</v>
      </c>
      <c r="T22" s="499">
        <v>24.934887</v>
      </c>
      <c r="U22" s="500">
        <v>0</v>
      </c>
      <c r="V22" s="501">
        <v>0</v>
      </c>
      <c r="W22" s="503">
        <v>0</v>
      </c>
      <c r="X22" s="501">
        <v>0</v>
      </c>
      <c r="Y22" s="503">
        <v>0</v>
      </c>
      <c r="Z22" s="501">
        <v>0</v>
      </c>
      <c r="AA22" s="473">
        <v>0</v>
      </c>
      <c r="AB22" s="476"/>
    </row>
    <row r="23" spans="1:28">
      <c r="A23" s="465" t="s">
        <v>543</v>
      </c>
      <c r="B23" s="874"/>
      <c r="C23" s="466">
        <v>0</v>
      </c>
      <c r="D23" s="498">
        <v>0</v>
      </c>
      <c r="E23" s="499">
        <v>0</v>
      </c>
      <c r="F23" s="499">
        <v>0</v>
      </c>
      <c r="G23" s="499">
        <v>0</v>
      </c>
      <c r="H23" s="500">
        <v>0</v>
      </c>
      <c r="I23" s="501">
        <v>0</v>
      </c>
      <c r="J23" s="473">
        <v>0</v>
      </c>
      <c r="K23" s="501">
        <v>0</v>
      </c>
      <c r="L23" s="502">
        <v>0</v>
      </c>
      <c r="M23" s="501">
        <v>0</v>
      </c>
      <c r="N23" s="473">
        <v>0</v>
      </c>
      <c r="O23" s="474"/>
      <c r="P23" s="466">
        <v>0</v>
      </c>
      <c r="Q23" s="498">
        <v>0</v>
      </c>
      <c r="R23" s="499">
        <v>0</v>
      </c>
      <c r="S23" s="499">
        <v>0</v>
      </c>
      <c r="T23" s="499">
        <v>0</v>
      </c>
      <c r="U23" s="500">
        <v>0</v>
      </c>
      <c r="V23" s="501">
        <v>0</v>
      </c>
      <c r="W23" s="473">
        <v>0</v>
      </c>
      <c r="X23" s="501">
        <v>0</v>
      </c>
      <c r="Y23" s="502">
        <v>0</v>
      </c>
      <c r="Z23" s="501">
        <v>0</v>
      </c>
      <c r="AA23" s="473">
        <v>0</v>
      </c>
      <c r="AB23" s="474"/>
    </row>
    <row r="24" spans="1:28">
      <c r="A24" s="465" t="s">
        <v>544</v>
      </c>
      <c r="B24" s="874"/>
      <c r="C24" s="466">
        <v>0</v>
      </c>
      <c r="D24" s="498">
        <v>0</v>
      </c>
      <c r="E24" s="499">
        <v>0</v>
      </c>
      <c r="F24" s="499">
        <v>0</v>
      </c>
      <c r="G24" s="499">
        <v>0</v>
      </c>
      <c r="H24" s="500">
        <v>0</v>
      </c>
      <c r="I24" s="501">
        <v>0</v>
      </c>
      <c r="J24" s="473">
        <v>0</v>
      </c>
      <c r="K24" s="501">
        <v>0</v>
      </c>
      <c r="L24" s="502">
        <v>0</v>
      </c>
      <c r="M24" s="501">
        <v>0</v>
      </c>
      <c r="N24" s="473">
        <v>0</v>
      </c>
      <c r="O24" s="474"/>
      <c r="P24" s="466">
        <v>1.949E-3</v>
      </c>
      <c r="Q24" s="498">
        <v>1.949E-3</v>
      </c>
      <c r="R24" s="499">
        <v>1.949E-3</v>
      </c>
      <c r="S24" s="499">
        <v>0</v>
      </c>
      <c r="T24" s="499">
        <v>0</v>
      </c>
      <c r="U24" s="500">
        <v>0</v>
      </c>
      <c r="V24" s="501">
        <v>0</v>
      </c>
      <c r="W24" s="473">
        <v>0</v>
      </c>
      <c r="X24" s="501">
        <v>0</v>
      </c>
      <c r="Y24" s="502">
        <v>0</v>
      </c>
      <c r="Z24" s="501">
        <v>0</v>
      </c>
      <c r="AA24" s="473">
        <v>0</v>
      </c>
      <c r="AB24" s="474"/>
    </row>
    <row r="25" spans="1:28">
      <c r="A25" s="465" t="s">
        <v>545</v>
      </c>
      <c r="B25" s="874"/>
      <c r="C25" s="466">
        <v>180.12517099999999</v>
      </c>
      <c r="D25" s="498">
        <v>172.80183099999999</v>
      </c>
      <c r="E25" s="499">
        <v>7.316611</v>
      </c>
      <c r="F25" s="499">
        <v>0</v>
      </c>
      <c r="G25" s="499">
        <v>117.47965600000001</v>
      </c>
      <c r="H25" s="500">
        <v>55.322175000000001</v>
      </c>
      <c r="I25" s="501">
        <v>0</v>
      </c>
      <c r="J25" s="473">
        <v>0</v>
      </c>
      <c r="K25" s="501">
        <v>0</v>
      </c>
      <c r="L25" s="502">
        <v>0</v>
      </c>
      <c r="M25" s="501">
        <v>0</v>
      </c>
      <c r="N25" s="473">
        <v>0</v>
      </c>
      <c r="O25" s="474"/>
      <c r="P25" s="466">
        <v>997.81348200000002</v>
      </c>
      <c r="Q25" s="498">
        <v>991.04094699999996</v>
      </c>
      <c r="R25" s="499">
        <v>6.6974400000000003</v>
      </c>
      <c r="S25" s="499">
        <v>0</v>
      </c>
      <c r="T25" s="499">
        <v>60.933335</v>
      </c>
      <c r="U25" s="500">
        <v>930.10761200000002</v>
      </c>
      <c r="V25" s="501">
        <v>0</v>
      </c>
      <c r="W25" s="473">
        <v>0</v>
      </c>
      <c r="X25" s="501">
        <v>0</v>
      </c>
      <c r="Y25" s="502">
        <v>0</v>
      </c>
      <c r="Z25" s="501">
        <v>0</v>
      </c>
      <c r="AA25" s="473">
        <v>0</v>
      </c>
      <c r="AB25" s="474"/>
    </row>
    <row r="26" spans="1:28">
      <c r="A26" s="477" t="s">
        <v>546</v>
      </c>
      <c r="B26" s="874"/>
      <c r="C26" s="478">
        <v>2277.9535230000001</v>
      </c>
      <c r="D26" s="504">
        <v>2228.4404709999999</v>
      </c>
      <c r="E26" s="505">
        <v>87.293670000000006</v>
      </c>
      <c r="F26" s="505">
        <v>0</v>
      </c>
      <c r="G26" s="505">
        <v>1492.927574</v>
      </c>
      <c r="H26" s="506">
        <v>697.60999300000003</v>
      </c>
      <c r="I26" s="507">
        <v>0</v>
      </c>
      <c r="J26" s="485">
        <v>0</v>
      </c>
      <c r="K26" s="507">
        <v>0</v>
      </c>
      <c r="L26" s="508">
        <v>0</v>
      </c>
      <c r="M26" s="507">
        <v>0</v>
      </c>
      <c r="N26" s="485">
        <v>0</v>
      </c>
      <c r="O26" s="486"/>
      <c r="P26" s="478">
        <v>1176.3975800000001</v>
      </c>
      <c r="Q26" s="504">
        <v>1160.3766009999999</v>
      </c>
      <c r="R26" s="505">
        <v>57.688716999999997</v>
      </c>
      <c r="S26" s="505">
        <v>0</v>
      </c>
      <c r="T26" s="505">
        <v>607.58237799999995</v>
      </c>
      <c r="U26" s="506">
        <v>511.03559000000001</v>
      </c>
      <c r="V26" s="507">
        <v>0</v>
      </c>
      <c r="W26" s="485">
        <v>0</v>
      </c>
      <c r="X26" s="507">
        <v>0</v>
      </c>
      <c r="Y26" s="508">
        <v>0</v>
      </c>
      <c r="Z26" s="507">
        <v>0</v>
      </c>
      <c r="AA26" s="485">
        <v>0</v>
      </c>
      <c r="AB26" s="486"/>
    </row>
    <row r="27" spans="1:28" ht="12" thickBot="1">
      <c r="A27" s="487" t="s">
        <v>292</v>
      </c>
      <c r="B27" s="875"/>
      <c r="C27" s="488">
        <f t="shared" ref="C27:N27" si="2">+C20+C21+C22+C23+C24+C25+C26</f>
        <v>2458.1307700000002</v>
      </c>
      <c r="D27" s="489">
        <f t="shared" si="2"/>
        <v>2401.2943780000001</v>
      </c>
      <c r="E27" s="490">
        <f t="shared" si="2"/>
        <v>94.660998000000006</v>
      </c>
      <c r="F27" s="490">
        <f t="shared" si="2"/>
        <v>0</v>
      </c>
      <c r="G27" s="490">
        <f t="shared" si="2"/>
        <v>1610.40723</v>
      </c>
      <c r="H27" s="491">
        <f t="shared" si="2"/>
        <v>752.93352700000003</v>
      </c>
      <c r="I27" s="488">
        <f t="shared" si="2"/>
        <v>0</v>
      </c>
      <c r="J27" s="490">
        <f t="shared" si="2"/>
        <v>0</v>
      </c>
      <c r="K27" s="488">
        <f t="shared" si="2"/>
        <v>0</v>
      </c>
      <c r="L27" s="491">
        <f t="shared" si="2"/>
        <v>0</v>
      </c>
      <c r="M27" s="488">
        <f t="shared" si="2"/>
        <v>0</v>
      </c>
      <c r="N27" s="490">
        <f t="shared" si="2"/>
        <v>0</v>
      </c>
      <c r="O27" s="492">
        <v>2.6499999999999999E-4</v>
      </c>
      <c r="P27" s="488">
        <f t="shared" ref="P27:AA27" si="3">+P20+P21+P22+P23+P24+P25+P26</f>
        <v>2199.1978170000002</v>
      </c>
      <c r="Q27" s="489">
        <f t="shared" si="3"/>
        <v>2176.4031949999999</v>
      </c>
      <c r="R27" s="490">
        <f t="shared" si="3"/>
        <v>64.436790000000002</v>
      </c>
      <c r="S27" s="490">
        <f t="shared" si="3"/>
        <v>0</v>
      </c>
      <c r="T27" s="490">
        <f t="shared" si="3"/>
        <v>693.45059999999989</v>
      </c>
      <c r="U27" s="491">
        <f t="shared" si="3"/>
        <v>1441.143329</v>
      </c>
      <c r="V27" s="488">
        <f t="shared" si="3"/>
        <v>0</v>
      </c>
      <c r="W27" s="490">
        <f t="shared" si="3"/>
        <v>0</v>
      </c>
      <c r="X27" s="488">
        <f t="shared" si="3"/>
        <v>0</v>
      </c>
      <c r="Y27" s="491">
        <f t="shared" si="3"/>
        <v>0</v>
      </c>
      <c r="Z27" s="488">
        <f t="shared" si="3"/>
        <v>0</v>
      </c>
      <c r="AA27" s="490">
        <f t="shared" si="3"/>
        <v>0</v>
      </c>
      <c r="AB27" s="492">
        <v>9.1905059999999992</v>
      </c>
    </row>
    <row r="28" spans="1:28">
      <c r="A28" s="455" t="s">
        <v>539</v>
      </c>
      <c r="B28" s="873" t="s">
        <v>548</v>
      </c>
      <c r="C28" s="456">
        <v>3.0627000000000001E-2</v>
      </c>
      <c r="D28" s="493">
        <v>3.0627000000000001E-2</v>
      </c>
      <c r="E28" s="494">
        <v>3.0627000000000001E-2</v>
      </c>
      <c r="F28" s="494">
        <v>0</v>
      </c>
      <c r="G28" s="494">
        <v>0</v>
      </c>
      <c r="H28" s="495">
        <v>0</v>
      </c>
      <c r="I28" s="496">
        <v>0</v>
      </c>
      <c r="J28" s="463">
        <v>0</v>
      </c>
      <c r="K28" s="496">
        <v>0</v>
      </c>
      <c r="L28" s="497">
        <v>0</v>
      </c>
      <c r="M28" s="496">
        <v>0</v>
      </c>
      <c r="N28" s="463">
        <v>0</v>
      </c>
      <c r="O28" s="464"/>
      <c r="P28" s="456">
        <v>0</v>
      </c>
      <c r="Q28" s="493">
        <v>0</v>
      </c>
      <c r="R28" s="494">
        <v>0</v>
      </c>
      <c r="S28" s="494">
        <v>0</v>
      </c>
      <c r="T28" s="494">
        <v>0</v>
      </c>
      <c r="U28" s="495">
        <v>0</v>
      </c>
      <c r="V28" s="496">
        <v>0</v>
      </c>
      <c r="W28" s="463">
        <v>0</v>
      </c>
      <c r="X28" s="496">
        <v>0</v>
      </c>
      <c r="Y28" s="497">
        <v>0</v>
      </c>
      <c r="Z28" s="496">
        <v>0</v>
      </c>
      <c r="AA28" s="463">
        <v>0</v>
      </c>
      <c r="AB28" s="464"/>
    </row>
    <row r="29" spans="1:28">
      <c r="A29" s="465" t="s">
        <v>541</v>
      </c>
      <c r="B29" s="874"/>
      <c r="C29" s="466">
        <v>0</v>
      </c>
      <c r="D29" s="498">
        <v>0</v>
      </c>
      <c r="E29" s="499">
        <v>0</v>
      </c>
      <c r="F29" s="499">
        <v>0</v>
      </c>
      <c r="G29" s="499">
        <v>0</v>
      </c>
      <c r="H29" s="500">
        <v>0</v>
      </c>
      <c r="I29" s="501">
        <v>0</v>
      </c>
      <c r="J29" s="473">
        <v>0</v>
      </c>
      <c r="K29" s="501">
        <v>0</v>
      </c>
      <c r="L29" s="502">
        <v>0</v>
      </c>
      <c r="M29" s="501">
        <v>0</v>
      </c>
      <c r="N29" s="473">
        <v>0</v>
      </c>
      <c r="O29" s="474"/>
      <c r="P29" s="466">
        <v>0</v>
      </c>
      <c r="Q29" s="498">
        <v>0</v>
      </c>
      <c r="R29" s="499">
        <v>0</v>
      </c>
      <c r="S29" s="499">
        <v>0</v>
      </c>
      <c r="T29" s="499">
        <v>0</v>
      </c>
      <c r="U29" s="500">
        <v>0</v>
      </c>
      <c r="V29" s="501">
        <v>0</v>
      </c>
      <c r="W29" s="473">
        <v>0</v>
      </c>
      <c r="X29" s="501">
        <v>0</v>
      </c>
      <c r="Y29" s="502">
        <v>0</v>
      </c>
      <c r="Z29" s="501">
        <v>0</v>
      </c>
      <c r="AA29" s="473">
        <v>0</v>
      </c>
      <c r="AB29" s="474"/>
    </row>
    <row r="30" spans="1:28">
      <c r="A30" s="465" t="s">
        <v>542</v>
      </c>
      <c r="B30" s="874"/>
      <c r="C30" s="466">
        <v>0</v>
      </c>
      <c r="D30" s="498">
        <v>0</v>
      </c>
      <c r="E30" s="499">
        <v>0</v>
      </c>
      <c r="F30" s="499">
        <v>0</v>
      </c>
      <c r="G30" s="499">
        <v>0</v>
      </c>
      <c r="H30" s="500">
        <v>0</v>
      </c>
      <c r="I30" s="501">
        <v>0</v>
      </c>
      <c r="J30" s="503">
        <v>0</v>
      </c>
      <c r="K30" s="501">
        <v>0</v>
      </c>
      <c r="L30" s="503">
        <v>0</v>
      </c>
      <c r="M30" s="501">
        <v>0</v>
      </c>
      <c r="N30" s="473">
        <v>0</v>
      </c>
      <c r="O30" s="476"/>
      <c r="P30" s="466">
        <v>0</v>
      </c>
      <c r="Q30" s="498">
        <v>0</v>
      </c>
      <c r="R30" s="499">
        <v>0</v>
      </c>
      <c r="S30" s="499">
        <v>0</v>
      </c>
      <c r="T30" s="499">
        <v>0</v>
      </c>
      <c r="U30" s="500">
        <v>0</v>
      </c>
      <c r="V30" s="501">
        <v>0</v>
      </c>
      <c r="W30" s="503">
        <v>0</v>
      </c>
      <c r="X30" s="501">
        <v>0</v>
      </c>
      <c r="Y30" s="503">
        <v>0</v>
      </c>
      <c r="Z30" s="501">
        <v>0</v>
      </c>
      <c r="AA30" s="473">
        <v>0</v>
      </c>
      <c r="AB30" s="476"/>
    </row>
    <row r="31" spans="1:28">
      <c r="A31" s="465" t="s">
        <v>543</v>
      </c>
      <c r="B31" s="874"/>
      <c r="C31" s="466">
        <v>0</v>
      </c>
      <c r="D31" s="498">
        <v>0</v>
      </c>
      <c r="E31" s="499">
        <v>0</v>
      </c>
      <c r="F31" s="499">
        <v>0</v>
      </c>
      <c r="G31" s="499">
        <v>0</v>
      </c>
      <c r="H31" s="500">
        <v>0</v>
      </c>
      <c r="I31" s="501">
        <v>0</v>
      </c>
      <c r="J31" s="473">
        <v>0</v>
      </c>
      <c r="K31" s="501">
        <v>0</v>
      </c>
      <c r="L31" s="502">
        <v>0</v>
      </c>
      <c r="M31" s="501">
        <v>0</v>
      </c>
      <c r="N31" s="473">
        <v>0</v>
      </c>
      <c r="O31" s="474"/>
      <c r="P31" s="466">
        <v>0</v>
      </c>
      <c r="Q31" s="498">
        <v>0</v>
      </c>
      <c r="R31" s="499">
        <v>0</v>
      </c>
      <c r="S31" s="499">
        <v>0</v>
      </c>
      <c r="T31" s="499">
        <v>0</v>
      </c>
      <c r="U31" s="500">
        <v>0</v>
      </c>
      <c r="V31" s="501">
        <v>0</v>
      </c>
      <c r="W31" s="473">
        <v>0</v>
      </c>
      <c r="X31" s="501">
        <v>0</v>
      </c>
      <c r="Y31" s="502">
        <v>0</v>
      </c>
      <c r="Z31" s="501">
        <v>0</v>
      </c>
      <c r="AA31" s="473">
        <v>0</v>
      </c>
      <c r="AB31" s="474"/>
    </row>
    <row r="32" spans="1:28">
      <c r="A32" s="465" t="s">
        <v>544</v>
      </c>
      <c r="B32" s="874"/>
      <c r="C32" s="466">
        <v>0</v>
      </c>
      <c r="D32" s="498">
        <v>0</v>
      </c>
      <c r="E32" s="499">
        <v>0</v>
      </c>
      <c r="F32" s="499">
        <v>0</v>
      </c>
      <c r="G32" s="499">
        <v>0</v>
      </c>
      <c r="H32" s="500">
        <v>0</v>
      </c>
      <c r="I32" s="501">
        <v>0</v>
      </c>
      <c r="J32" s="473">
        <v>0</v>
      </c>
      <c r="K32" s="501">
        <v>0</v>
      </c>
      <c r="L32" s="502">
        <v>0</v>
      </c>
      <c r="M32" s="501">
        <v>0</v>
      </c>
      <c r="N32" s="473">
        <v>0</v>
      </c>
      <c r="O32" s="474"/>
      <c r="P32" s="466">
        <v>0</v>
      </c>
      <c r="Q32" s="498">
        <v>0</v>
      </c>
      <c r="R32" s="499">
        <v>0</v>
      </c>
      <c r="S32" s="499">
        <v>0</v>
      </c>
      <c r="T32" s="499">
        <v>0</v>
      </c>
      <c r="U32" s="500">
        <v>0</v>
      </c>
      <c r="V32" s="501">
        <v>0</v>
      </c>
      <c r="W32" s="473">
        <v>0</v>
      </c>
      <c r="X32" s="501">
        <v>0</v>
      </c>
      <c r="Y32" s="502">
        <v>0</v>
      </c>
      <c r="Z32" s="501">
        <v>0</v>
      </c>
      <c r="AA32" s="473">
        <v>0</v>
      </c>
      <c r="AB32" s="474"/>
    </row>
    <row r="33" spans="1:28">
      <c r="A33" s="465" t="s">
        <v>545</v>
      </c>
      <c r="B33" s="874"/>
      <c r="C33" s="466">
        <v>0</v>
      </c>
      <c r="D33" s="498">
        <v>0</v>
      </c>
      <c r="E33" s="499">
        <v>0</v>
      </c>
      <c r="F33" s="499">
        <v>0</v>
      </c>
      <c r="G33" s="499">
        <v>0</v>
      </c>
      <c r="H33" s="500">
        <v>0</v>
      </c>
      <c r="I33" s="501">
        <v>0</v>
      </c>
      <c r="J33" s="473">
        <v>0</v>
      </c>
      <c r="K33" s="501">
        <v>0</v>
      </c>
      <c r="L33" s="502">
        <v>0</v>
      </c>
      <c r="M33" s="501">
        <v>0</v>
      </c>
      <c r="N33" s="473">
        <v>0</v>
      </c>
      <c r="O33" s="474"/>
      <c r="P33" s="466">
        <v>0</v>
      </c>
      <c r="Q33" s="498">
        <v>0</v>
      </c>
      <c r="R33" s="499">
        <v>0</v>
      </c>
      <c r="S33" s="499">
        <v>0</v>
      </c>
      <c r="T33" s="499">
        <v>0</v>
      </c>
      <c r="U33" s="500">
        <v>0</v>
      </c>
      <c r="V33" s="501">
        <v>0</v>
      </c>
      <c r="W33" s="473">
        <v>0</v>
      </c>
      <c r="X33" s="501">
        <v>0</v>
      </c>
      <c r="Y33" s="502">
        <v>0</v>
      </c>
      <c r="Z33" s="501">
        <v>0</v>
      </c>
      <c r="AA33" s="473">
        <v>0</v>
      </c>
      <c r="AB33" s="474"/>
    </row>
    <row r="34" spans="1:28">
      <c r="A34" s="477" t="s">
        <v>546</v>
      </c>
      <c r="B34" s="874"/>
      <c r="C34" s="478">
        <v>0</v>
      </c>
      <c r="D34" s="504">
        <v>0</v>
      </c>
      <c r="E34" s="505">
        <v>0</v>
      </c>
      <c r="F34" s="505">
        <v>0</v>
      </c>
      <c r="G34" s="505">
        <v>0</v>
      </c>
      <c r="H34" s="506">
        <v>0</v>
      </c>
      <c r="I34" s="507">
        <v>0</v>
      </c>
      <c r="J34" s="485">
        <v>0</v>
      </c>
      <c r="K34" s="507">
        <v>0</v>
      </c>
      <c r="L34" s="508">
        <v>0</v>
      </c>
      <c r="M34" s="507">
        <v>0</v>
      </c>
      <c r="N34" s="485">
        <v>0</v>
      </c>
      <c r="O34" s="486"/>
      <c r="P34" s="478">
        <v>0</v>
      </c>
      <c r="Q34" s="504">
        <v>0</v>
      </c>
      <c r="R34" s="505">
        <v>0</v>
      </c>
      <c r="S34" s="505">
        <v>0</v>
      </c>
      <c r="T34" s="505">
        <v>0</v>
      </c>
      <c r="U34" s="506">
        <v>0</v>
      </c>
      <c r="V34" s="507">
        <v>0</v>
      </c>
      <c r="W34" s="485">
        <v>0</v>
      </c>
      <c r="X34" s="507">
        <v>0</v>
      </c>
      <c r="Y34" s="508">
        <v>0</v>
      </c>
      <c r="Z34" s="507">
        <v>0</v>
      </c>
      <c r="AA34" s="485">
        <v>0</v>
      </c>
      <c r="AB34" s="486"/>
    </row>
    <row r="35" spans="1:28" ht="12" thickBot="1">
      <c r="A35" s="487" t="s">
        <v>292</v>
      </c>
      <c r="B35" s="875"/>
      <c r="C35" s="488">
        <f t="shared" ref="C35:N35" si="4">+C28+C29+C30+C31+C32+C33+C34</f>
        <v>3.0627000000000001E-2</v>
      </c>
      <c r="D35" s="489">
        <f t="shared" si="4"/>
        <v>3.0627000000000001E-2</v>
      </c>
      <c r="E35" s="490">
        <f t="shared" si="4"/>
        <v>3.0627000000000001E-2</v>
      </c>
      <c r="F35" s="490">
        <f t="shared" si="4"/>
        <v>0</v>
      </c>
      <c r="G35" s="490">
        <f t="shared" si="4"/>
        <v>0</v>
      </c>
      <c r="H35" s="491">
        <f t="shared" si="4"/>
        <v>0</v>
      </c>
      <c r="I35" s="488">
        <f t="shared" si="4"/>
        <v>0</v>
      </c>
      <c r="J35" s="490">
        <f t="shared" si="4"/>
        <v>0</v>
      </c>
      <c r="K35" s="488">
        <f t="shared" si="4"/>
        <v>0</v>
      </c>
      <c r="L35" s="491">
        <f t="shared" si="4"/>
        <v>0</v>
      </c>
      <c r="M35" s="488">
        <f t="shared" si="4"/>
        <v>0</v>
      </c>
      <c r="N35" s="490">
        <f t="shared" si="4"/>
        <v>0</v>
      </c>
      <c r="O35" s="492">
        <v>0</v>
      </c>
      <c r="P35" s="488">
        <f t="shared" ref="P35:AA35" si="5">+P28+P29+P30+P31+P32+P33+P34</f>
        <v>0</v>
      </c>
      <c r="Q35" s="489">
        <f t="shared" si="5"/>
        <v>0</v>
      </c>
      <c r="R35" s="490">
        <f t="shared" si="5"/>
        <v>0</v>
      </c>
      <c r="S35" s="490">
        <f t="shared" si="5"/>
        <v>0</v>
      </c>
      <c r="T35" s="490">
        <f t="shared" si="5"/>
        <v>0</v>
      </c>
      <c r="U35" s="491">
        <f t="shared" si="5"/>
        <v>0</v>
      </c>
      <c r="V35" s="488">
        <f t="shared" si="5"/>
        <v>0</v>
      </c>
      <c r="W35" s="490">
        <f t="shared" si="5"/>
        <v>0</v>
      </c>
      <c r="X35" s="488">
        <f t="shared" si="5"/>
        <v>0</v>
      </c>
      <c r="Y35" s="491">
        <f t="shared" si="5"/>
        <v>0</v>
      </c>
      <c r="Z35" s="488">
        <f t="shared" si="5"/>
        <v>0</v>
      </c>
      <c r="AA35" s="490">
        <f t="shared" si="5"/>
        <v>0</v>
      </c>
      <c r="AB35" s="492">
        <v>0</v>
      </c>
    </row>
    <row r="36" spans="1:28">
      <c r="A36" s="455" t="s">
        <v>539</v>
      </c>
      <c r="B36" s="873" t="s">
        <v>549</v>
      </c>
      <c r="C36" s="456">
        <v>0</v>
      </c>
      <c r="D36" s="493">
        <v>0</v>
      </c>
      <c r="E36" s="494">
        <v>0</v>
      </c>
      <c r="F36" s="494">
        <v>0</v>
      </c>
      <c r="G36" s="494">
        <v>0</v>
      </c>
      <c r="H36" s="495">
        <v>0</v>
      </c>
      <c r="I36" s="496">
        <v>0</v>
      </c>
      <c r="J36" s="463">
        <v>0</v>
      </c>
      <c r="K36" s="496">
        <v>0</v>
      </c>
      <c r="L36" s="497">
        <v>0</v>
      </c>
      <c r="M36" s="496">
        <v>0</v>
      </c>
      <c r="N36" s="463">
        <v>0</v>
      </c>
      <c r="O36" s="464"/>
      <c r="P36" s="456">
        <v>7.7000000000000001E-5</v>
      </c>
      <c r="Q36" s="493">
        <v>7.4999999999999993E-5</v>
      </c>
      <c r="R36" s="494">
        <v>0</v>
      </c>
      <c r="S36" s="494">
        <v>0</v>
      </c>
      <c r="T36" s="494">
        <v>0</v>
      </c>
      <c r="U36" s="495">
        <v>7.4999999999999993E-5</v>
      </c>
      <c r="V36" s="496">
        <v>0</v>
      </c>
      <c r="W36" s="463">
        <v>0</v>
      </c>
      <c r="X36" s="496">
        <v>0</v>
      </c>
      <c r="Y36" s="497">
        <v>0</v>
      </c>
      <c r="Z36" s="496">
        <v>0</v>
      </c>
      <c r="AA36" s="463">
        <v>0</v>
      </c>
      <c r="AB36" s="464"/>
    </row>
    <row r="37" spans="1:28">
      <c r="A37" s="465" t="s">
        <v>541</v>
      </c>
      <c r="B37" s="874"/>
      <c r="C37" s="466">
        <v>0</v>
      </c>
      <c r="D37" s="498">
        <v>0</v>
      </c>
      <c r="E37" s="499">
        <v>0</v>
      </c>
      <c r="F37" s="499">
        <v>0</v>
      </c>
      <c r="G37" s="499">
        <v>0</v>
      </c>
      <c r="H37" s="500">
        <v>0</v>
      </c>
      <c r="I37" s="501">
        <v>0</v>
      </c>
      <c r="J37" s="473">
        <v>0</v>
      </c>
      <c r="K37" s="501">
        <v>0</v>
      </c>
      <c r="L37" s="502">
        <v>0</v>
      </c>
      <c r="M37" s="501">
        <v>0</v>
      </c>
      <c r="N37" s="473">
        <v>0</v>
      </c>
      <c r="O37" s="474"/>
      <c r="P37" s="466">
        <v>0</v>
      </c>
      <c r="Q37" s="498">
        <v>0</v>
      </c>
      <c r="R37" s="499">
        <v>0</v>
      </c>
      <c r="S37" s="499">
        <v>0</v>
      </c>
      <c r="T37" s="499">
        <v>0</v>
      </c>
      <c r="U37" s="500">
        <v>0</v>
      </c>
      <c r="V37" s="501">
        <v>0</v>
      </c>
      <c r="W37" s="473">
        <v>0</v>
      </c>
      <c r="X37" s="501">
        <v>0</v>
      </c>
      <c r="Y37" s="502">
        <v>0</v>
      </c>
      <c r="Z37" s="501">
        <v>0</v>
      </c>
      <c r="AA37" s="473">
        <v>0</v>
      </c>
      <c r="AB37" s="474"/>
    </row>
    <row r="38" spans="1:28">
      <c r="A38" s="465" t="s">
        <v>542</v>
      </c>
      <c r="B38" s="874"/>
      <c r="C38" s="466">
        <v>0</v>
      </c>
      <c r="D38" s="498">
        <v>0</v>
      </c>
      <c r="E38" s="499">
        <v>0</v>
      </c>
      <c r="F38" s="499">
        <v>0</v>
      </c>
      <c r="G38" s="499">
        <v>0</v>
      </c>
      <c r="H38" s="500">
        <v>0</v>
      </c>
      <c r="I38" s="501">
        <v>0</v>
      </c>
      <c r="J38" s="503">
        <v>0</v>
      </c>
      <c r="K38" s="501">
        <v>0</v>
      </c>
      <c r="L38" s="503">
        <v>0</v>
      </c>
      <c r="M38" s="501">
        <v>0</v>
      </c>
      <c r="N38" s="473">
        <v>0</v>
      </c>
      <c r="O38" s="476"/>
      <c r="P38" s="466">
        <v>0</v>
      </c>
      <c r="Q38" s="498">
        <v>0</v>
      </c>
      <c r="R38" s="499">
        <v>0</v>
      </c>
      <c r="S38" s="499">
        <v>0</v>
      </c>
      <c r="T38" s="499">
        <v>0</v>
      </c>
      <c r="U38" s="500">
        <v>0</v>
      </c>
      <c r="V38" s="501">
        <v>0</v>
      </c>
      <c r="W38" s="503">
        <v>0</v>
      </c>
      <c r="X38" s="501">
        <v>0</v>
      </c>
      <c r="Y38" s="503">
        <v>0</v>
      </c>
      <c r="Z38" s="501">
        <v>0</v>
      </c>
      <c r="AA38" s="473">
        <v>0</v>
      </c>
      <c r="AB38" s="476"/>
    </row>
    <row r="39" spans="1:28">
      <c r="A39" s="465" t="s">
        <v>543</v>
      </c>
      <c r="B39" s="874"/>
      <c r="C39" s="466">
        <v>0</v>
      </c>
      <c r="D39" s="498">
        <v>0</v>
      </c>
      <c r="E39" s="499">
        <v>0</v>
      </c>
      <c r="F39" s="499">
        <v>0</v>
      </c>
      <c r="G39" s="499">
        <v>0</v>
      </c>
      <c r="H39" s="500">
        <v>0</v>
      </c>
      <c r="I39" s="501">
        <v>0</v>
      </c>
      <c r="J39" s="473">
        <v>0</v>
      </c>
      <c r="K39" s="501">
        <v>0</v>
      </c>
      <c r="L39" s="502">
        <v>0</v>
      </c>
      <c r="M39" s="501">
        <v>0</v>
      </c>
      <c r="N39" s="473">
        <v>0</v>
      </c>
      <c r="O39" s="474"/>
      <c r="P39" s="466">
        <v>0</v>
      </c>
      <c r="Q39" s="498">
        <v>0</v>
      </c>
      <c r="R39" s="499">
        <v>0</v>
      </c>
      <c r="S39" s="499">
        <v>0</v>
      </c>
      <c r="T39" s="499">
        <v>0</v>
      </c>
      <c r="U39" s="500">
        <v>0</v>
      </c>
      <c r="V39" s="501">
        <v>0</v>
      </c>
      <c r="W39" s="473">
        <v>0</v>
      </c>
      <c r="X39" s="501">
        <v>0</v>
      </c>
      <c r="Y39" s="502">
        <v>0</v>
      </c>
      <c r="Z39" s="501">
        <v>0</v>
      </c>
      <c r="AA39" s="473">
        <v>0</v>
      </c>
      <c r="AB39" s="474"/>
    </row>
    <row r="40" spans="1:28">
      <c r="A40" s="465" t="s">
        <v>544</v>
      </c>
      <c r="B40" s="874"/>
      <c r="C40" s="466">
        <v>0</v>
      </c>
      <c r="D40" s="498">
        <v>0</v>
      </c>
      <c r="E40" s="499">
        <v>0</v>
      </c>
      <c r="F40" s="499">
        <v>0</v>
      </c>
      <c r="G40" s="499">
        <v>0</v>
      </c>
      <c r="H40" s="500">
        <v>0</v>
      </c>
      <c r="I40" s="501">
        <v>0</v>
      </c>
      <c r="J40" s="473">
        <v>0</v>
      </c>
      <c r="K40" s="501">
        <v>0</v>
      </c>
      <c r="L40" s="502">
        <v>0</v>
      </c>
      <c r="M40" s="501">
        <v>0</v>
      </c>
      <c r="N40" s="473">
        <v>0</v>
      </c>
      <c r="O40" s="474"/>
      <c r="P40" s="466">
        <v>0</v>
      </c>
      <c r="Q40" s="498">
        <v>0</v>
      </c>
      <c r="R40" s="499">
        <v>0</v>
      </c>
      <c r="S40" s="499">
        <v>0</v>
      </c>
      <c r="T40" s="499">
        <v>0</v>
      </c>
      <c r="U40" s="500">
        <v>0</v>
      </c>
      <c r="V40" s="501">
        <v>0</v>
      </c>
      <c r="W40" s="473">
        <v>0</v>
      </c>
      <c r="X40" s="501">
        <v>0</v>
      </c>
      <c r="Y40" s="502">
        <v>0</v>
      </c>
      <c r="Z40" s="501">
        <v>0</v>
      </c>
      <c r="AA40" s="473">
        <v>0</v>
      </c>
      <c r="AB40" s="474"/>
    </row>
    <row r="41" spans="1:28">
      <c r="A41" s="465" t="s">
        <v>545</v>
      </c>
      <c r="B41" s="874"/>
      <c r="C41" s="466">
        <v>0</v>
      </c>
      <c r="D41" s="498">
        <v>0</v>
      </c>
      <c r="E41" s="499">
        <v>0</v>
      </c>
      <c r="F41" s="499">
        <v>0</v>
      </c>
      <c r="G41" s="499">
        <v>0</v>
      </c>
      <c r="H41" s="500">
        <v>0</v>
      </c>
      <c r="I41" s="501">
        <v>0</v>
      </c>
      <c r="J41" s="473">
        <v>0</v>
      </c>
      <c r="K41" s="501">
        <v>0</v>
      </c>
      <c r="L41" s="502">
        <v>0</v>
      </c>
      <c r="M41" s="501">
        <v>0</v>
      </c>
      <c r="N41" s="473">
        <v>0</v>
      </c>
      <c r="O41" s="474"/>
      <c r="P41" s="466">
        <v>0</v>
      </c>
      <c r="Q41" s="498">
        <v>0</v>
      </c>
      <c r="R41" s="499">
        <v>0</v>
      </c>
      <c r="S41" s="499">
        <v>0</v>
      </c>
      <c r="T41" s="499">
        <v>0</v>
      </c>
      <c r="U41" s="500">
        <v>0</v>
      </c>
      <c r="V41" s="501">
        <v>0</v>
      </c>
      <c r="W41" s="473">
        <v>0</v>
      </c>
      <c r="X41" s="501">
        <v>0</v>
      </c>
      <c r="Y41" s="502">
        <v>0</v>
      </c>
      <c r="Z41" s="501">
        <v>0</v>
      </c>
      <c r="AA41" s="473">
        <v>0</v>
      </c>
      <c r="AB41" s="474"/>
    </row>
    <row r="42" spans="1:28">
      <c r="A42" s="477" t="s">
        <v>546</v>
      </c>
      <c r="B42" s="874"/>
      <c r="C42" s="478">
        <v>0</v>
      </c>
      <c r="D42" s="504">
        <v>0</v>
      </c>
      <c r="E42" s="505">
        <v>0</v>
      </c>
      <c r="F42" s="505">
        <v>0</v>
      </c>
      <c r="G42" s="505">
        <v>0</v>
      </c>
      <c r="H42" s="506">
        <v>0</v>
      </c>
      <c r="I42" s="507">
        <v>0</v>
      </c>
      <c r="J42" s="485">
        <v>0</v>
      </c>
      <c r="K42" s="507">
        <v>0</v>
      </c>
      <c r="L42" s="508">
        <v>0</v>
      </c>
      <c r="M42" s="507">
        <v>0</v>
      </c>
      <c r="N42" s="485">
        <v>0</v>
      </c>
      <c r="O42" s="486"/>
      <c r="P42" s="478">
        <v>0</v>
      </c>
      <c r="Q42" s="504">
        <v>0</v>
      </c>
      <c r="R42" s="505">
        <v>0</v>
      </c>
      <c r="S42" s="505">
        <v>0</v>
      </c>
      <c r="T42" s="505">
        <v>0</v>
      </c>
      <c r="U42" s="506">
        <v>0</v>
      </c>
      <c r="V42" s="507">
        <v>0</v>
      </c>
      <c r="W42" s="485">
        <v>0</v>
      </c>
      <c r="X42" s="507">
        <v>0</v>
      </c>
      <c r="Y42" s="508">
        <v>0</v>
      </c>
      <c r="Z42" s="507">
        <v>0</v>
      </c>
      <c r="AA42" s="485">
        <v>0</v>
      </c>
      <c r="AB42" s="486"/>
    </row>
    <row r="43" spans="1:28" ht="12" thickBot="1">
      <c r="A43" s="487" t="s">
        <v>292</v>
      </c>
      <c r="B43" s="875"/>
      <c r="C43" s="488">
        <f t="shared" ref="C43:N43" si="6">+C36+C37+C38+C39+C40+C41+C42</f>
        <v>0</v>
      </c>
      <c r="D43" s="489">
        <f t="shared" si="6"/>
        <v>0</v>
      </c>
      <c r="E43" s="490">
        <f t="shared" si="6"/>
        <v>0</v>
      </c>
      <c r="F43" s="490">
        <f t="shared" si="6"/>
        <v>0</v>
      </c>
      <c r="G43" s="490">
        <f t="shared" si="6"/>
        <v>0</v>
      </c>
      <c r="H43" s="491">
        <f t="shared" si="6"/>
        <v>0</v>
      </c>
      <c r="I43" s="488">
        <f t="shared" si="6"/>
        <v>0</v>
      </c>
      <c r="J43" s="490">
        <f t="shared" si="6"/>
        <v>0</v>
      </c>
      <c r="K43" s="488">
        <f t="shared" si="6"/>
        <v>0</v>
      </c>
      <c r="L43" s="491">
        <f t="shared" si="6"/>
        <v>0</v>
      </c>
      <c r="M43" s="488">
        <f t="shared" si="6"/>
        <v>0</v>
      </c>
      <c r="N43" s="490">
        <f t="shared" si="6"/>
        <v>0</v>
      </c>
      <c r="O43" s="492">
        <v>0</v>
      </c>
      <c r="P43" s="488">
        <f t="shared" ref="P43:AA43" si="7">+P36+P37+P38+P39+P40+P41+P42</f>
        <v>7.7000000000000001E-5</v>
      </c>
      <c r="Q43" s="489">
        <f t="shared" si="7"/>
        <v>7.4999999999999993E-5</v>
      </c>
      <c r="R43" s="490">
        <f t="shared" si="7"/>
        <v>0</v>
      </c>
      <c r="S43" s="490">
        <f t="shared" si="7"/>
        <v>0</v>
      </c>
      <c r="T43" s="490">
        <f t="shared" si="7"/>
        <v>0</v>
      </c>
      <c r="U43" s="491">
        <f t="shared" si="7"/>
        <v>7.4999999999999993E-5</v>
      </c>
      <c r="V43" s="488">
        <f t="shared" si="7"/>
        <v>0</v>
      </c>
      <c r="W43" s="490">
        <f t="shared" si="7"/>
        <v>0</v>
      </c>
      <c r="X43" s="488">
        <f t="shared" si="7"/>
        <v>0</v>
      </c>
      <c r="Y43" s="491">
        <f t="shared" si="7"/>
        <v>0</v>
      </c>
      <c r="Z43" s="488">
        <f t="shared" si="7"/>
        <v>0</v>
      </c>
      <c r="AA43" s="490">
        <f t="shared" si="7"/>
        <v>0</v>
      </c>
      <c r="AB43" s="492">
        <v>7.4999999999999993E-5</v>
      </c>
    </row>
    <row r="44" spans="1:28">
      <c r="A44" s="455" t="s">
        <v>539</v>
      </c>
      <c r="B44" s="873" t="s">
        <v>550</v>
      </c>
      <c r="C44" s="509">
        <v>0</v>
      </c>
      <c r="D44" s="510">
        <v>0</v>
      </c>
      <c r="E44" s="511">
        <v>0</v>
      </c>
      <c r="F44" s="511">
        <v>0</v>
      </c>
      <c r="G44" s="511">
        <v>0</v>
      </c>
      <c r="H44" s="512">
        <v>0</v>
      </c>
      <c r="I44" s="513">
        <v>0</v>
      </c>
      <c r="J44" s="514">
        <v>0</v>
      </c>
      <c r="K44" s="513">
        <v>0</v>
      </c>
      <c r="L44" s="515">
        <v>0</v>
      </c>
      <c r="M44" s="513">
        <v>0</v>
      </c>
      <c r="N44" s="514">
        <v>0</v>
      </c>
      <c r="O44" s="516"/>
      <c r="P44" s="509">
        <v>0</v>
      </c>
      <c r="Q44" s="510">
        <v>0</v>
      </c>
      <c r="R44" s="511">
        <v>0</v>
      </c>
      <c r="S44" s="511">
        <v>0</v>
      </c>
      <c r="T44" s="511">
        <v>0</v>
      </c>
      <c r="U44" s="512">
        <v>0</v>
      </c>
      <c r="V44" s="513">
        <v>0</v>
      </c>
      <c r="W44" s="514">
        <v>0</v>
      </c>
      <c r="X44" s="513">
        <v>0</v>
      </c>
      <c r="Y44" s="515">
        <v>0</v>
      </c>
      <c r="Z44" s="513">
        <v>0</v>
      </c>
      <c r="AA44" s="514">
        <v>0</v>
      </c>
      <c r="AB44" s="516"/>
    </row>
    <row r="45" spans="1:28">
      <c r="A45" s="465" t="s">
        <v>541</v>
      </c>
      <c r="B45" s="874"/>
      <c r="C45" s="517">
        <v>0</v>
      </c>
      <c r="D45" s="518">
        <v>0</v>
      </c>
      <c r="E45" s="519">
        <v>0</v>
      </c>
      <c r="F45" s="519">
        <v>0</v>
      </c>
      <c r="G45" s="519">
        <v>0</v>
      </c>
      <c r="H45" s="520">
        <v>0</v>
      </c>
      <c r="I45" s="521">
        <v>0</v>
      </c>
      <c r="J45" s="522">
        <v>0</v>
      </c>
      <c r="K45" s="521">
        <v>0</v>
      </c>
      <c r="L45" s="523">
        <v>0</v>
      </c>
      <c r="M45" s="521">
        <v>0</v>
      </c>
      <c r="N45" s="522">
        <v>0</v>
      </c>
      <c r="O45" s="524"/>
      <c r="P45" s="517">
        <v>0</v>
      </c>
      <c r="Q45" s="518">
        <v>0</v>
      </c>
      <c r="R45" s="519">
        <v>0</v>
      </c>
      <c r="S45" s="519">
        <v>0</v>
      </c>
      <c r="T45" s="519">
        <v>0</v>
      </c>
      <c r="U45" s="520">
        <v>0</v>
      </c>
      <c r="V45" s="521">
        <v>0</v>
      </c>
      <c r="W45" s="522">
        <v>0</v>
      </c>
      <c r="X45" s="521">
        <v>0</v>
      </c>
      <c r="Y45" s="523">
        <v>0</v>
      </c>
      <c r="Z45" s="521">
        <v>0</v>
      </c>
      <c r="AA45" s="522">
        <v>0</v>
      </c>
      <c r="AB45" s="524"/>
    </row>
    <row r="46" spans="1:28">
      <c r="A46" s="465" t="s">
        <v>542</v>
      </c>
      <c r="B46" s="874"/>
      <c r="C46" s="517">
        <v>0</v>
      </c>
      <c r="D46" s="518">
        <v>0</v>
      </c>
      <c r="E46" s="519">
        <v>0</v>
      </c>
      <c r="F46" s="519">
        <v>0</v>
      </c>
      <c r="G46" s="519">
        <v>0</v>
      </c>
      <c r="H46" s="520">
        <v>0</v>
      </c>
      <c r="I46" s="521">
        <v>0</v>
      </c>
      <c r="J46" s="525">
        <v>0</v>
      </c>
      <c r="K46" s="521">
        <v>0</v>
      </c>
      <c r="L46" s="525">
        <v>0</v>
      </c>
      <c r="M46" s="521">
        <v>0</v>
      </c>
      <c r="N46" s="522">
        <v>0</v>
      </c>
      <c r="O46" s="526"/>
      <c r="P46" s="517">
        <v>0</v>
      </c>
      <c r="Q46" s="518">
        <v>0</v>
      </c>
      <c r="R46" s="519">
        <v>0</v>
      </c>
      <c r="S46" s="519">
        <v>0</v>
      </c>
      <c r="T46" s="519">
        <v>0</v>
      </c>
      <c r="U46" s="520">
        <v>0</v>
      </c>
      <c r="V46" s="521">
        <v>0</v>
      </c>
      <c r="W46" s="525">
        <v>0</v>
      </c>
      <c r="X46" s="521">
        <v>0</v>
      </c>
      <c r="Y46" s="525">
        <v>0</v>
      </c>
      <c r="Z46" s="521">
        <v>0</v>
      </c>
      <c r="AA46" s="522">
        <v>0</v>
      </c>
      <c r="AB46" s="526"/>
    </row>
    <row r="47" spans="1:28">
      <c r="A47" s="465" t="s">
        <v>543</v>
      </c>
      <c r="B47" s="874"/>
      <c r="C47" s="517">
        <v>0</v>
      </c>
      <c r="D47" s="518">
        <v>0</v>
      </c>
      <c r="E47" s="519">
        <v>0</v>
      </c>
      <c r="F47" s="519">
        <v>0</v>
      </c>
      <c r="G47" s="519">
        <v>0</v>
      </c>
      <c r="H47" s="520">
        <v>0</v>
      </c>
      <c r="I47" s="521">
        <v>0</v>
      </c>
      <c r="J47" s="522">
        <v>0</v>
      </c>
      <c r="K47" s="521">
        <v>0</v>
      </c>
      <c r="L47" s="523">
        <v>0</v>
      </c>
      <c r="M47" s="521">
        <v>0</v>
      </c>
      <c r="N47" s="522">
        <v>0</v>
      </c>
      <c r="O47" s="524"/>
      <c r="P47" s="517">
        <v>0</v>
      </c>
      <c r="Q47" s="518">
        <v>0</v>
      </c>
      <c r="R47" s="519">
        <v>0</v>
      </c>
      <c r="S47" s="519">
        <v>0</v>
      </c>
      <c r="T47" s="519">
        <v>0</v>
      </c>
      <c r="U47" s="520">
        <v>0</v>
      </c>
      <c r="V47" s="521">
        <v>0</v>
      </c>
      <c r="W47" s="522">
        <v>0</v>
      </c>
      <c r="X47" s="521">
        <v>0</v>
      </c>
      <c r="Y47" s="523">
        <v>0</v>
      </c>
      <c r="Z47" s="521">
        <v>0</v>
      </c>
      <c r="AA47" s="522">
        <v>0</v>
      </c>
      <c r="AB47" s="524"/>
    </row>
    <row r="48" spans="1:28">
      <c r="A48" s="465" t="s">
        <v>544</v>
      </c>
      <c r="B48" s="874"/>
      <c r="C48" s="517">
        <v>0</v>
      </c>
      <c r="D48" s="518">
        <v>0</v>
      </c>
      <c r="E48" s="519">
        <v>0</v>
      </c>
      <c r="F48" s="519">
        <v>0</v>
      </c>
      <c r="G48" s="519">
        <v>0</v>
      </c>
      <c r="H48" s="520">
        <v>0</v>
      </c>
      <c r="I48" s="521">
        <v>0</v>
      </c>
      <c r="J48" s="522">
        <v>0</v>
      </c>
      <c r="K48" s="521">
        <v>0</v>
      </c>
      <c r="L48" s="523">
        <v>0</v>
      </c>
      <c r="M48" s="521">
        <v>0</v>
      </c>
      <c r="N48" s="522">
        <v>0</v>
      </c>
      <c r="O48" s="524"/>
      <c r="P48" s="517">
        <v>0</v>
      </c>
      <c r="Q48" s="518">
        <v>0</v>
      </c>
      <c r="R48" s="519">
        <v>0</v>
      </c>
      <c r="S48" s="519">
        <v>0</v>
      </c>
      <c r="T48" s="519">
        <v>0</v>
      </c>
      <c r="U48" s="520">
        <v>0</v>
      </c>
      <c r="V48" s="521">
        <v>0</v>
      </c>
      <c r="W48" s="522">
        <v>0</v>
      </c>
      <c r="X48" s="521">
        <v>0</v>
      </c>
      <c r="Y48" s="523">
        <v>0</v>
      </c>
      <c r="Z48" s="521">
        <v>0</v>
      </c>
      <c r="AA48" s="522">
        <v>0</v>
      </c>
      <c r="AB48" s="524"/>
    </row>
    <row r="49" spans="1:28">
      <c r="A49" s="465" t="s">
        <v>545</v>
      </c>
      <c r="B49" s="874"/>
      <c r="C49" s="517">
        <v>0</v>
      </c>
      <c r="D49" s="518">
        <v>0</v>
      </c>
      <c r="E49" s="519">
        <v>0</v>
      </c>
      <c r="F49" s="519">
        <v>0</v>
      </c>
      <c r="G49" s="519">
        <v>0</v>
      </c>
      <c r="H49" s="520">
        <v>0</v>
      </c>
      <c r="I49" s="521">
        <v>0</v>
      </c>
      <c r="J49" s="522">
        <v>0</v>
      </c>
      <c r="K49" s="521">
        <v>0</v>
      </c>
      <c r="L49" s="523">
        <v>0</v>
      </c>
      <c r="M49" s="521">
        <v>0</v>
      </c>
      <c r="N49" s="522">
        <v>0</v>
      </c>
      <c r="O49" s="524"/>
      <c r="P49" s="517">
        <v>0</v>
      </c>
      <c r="Q49" s="518">
        <v>0</v>
      </c>
      <c r="R49" s="519">
        <v>0</v>
      </c>
      <c r="S49" s="519">
        <v>0</v>
      </c>
      <c r="T49" s="519">
        <v>0</v>
      </c>
      <c r="U49" s="520">
        <v>0</v>
      </c>
      <c r="V49" s="521">
        <v>0</v>
      </c>
      <c r="W49" s="522">
        <v>0</v>
      </c>
      <c r="X49" s="521">
        <v>0</v>
      </c>
      <c r="Y49" s="523">
        <v>0</v>
      </c>
      <c r="Z49" s="521">
        <v>0</v>
      </c>
      <c r="AA49" s="522">
        <v>0</v>
      </c>
      <c r="AB49" s="524"/>
    </row>
    <row r="50" spans="1:28">
      <c r="A50" s="477" t="s">
        <v>546</v>
      </c>
      <c r="B50" s="874"/>
      <c r="C50" s="527">
        <v>0</v>
      </c>
      <c r="D50" s="528">
        <v>0</v>
      </c>
      <c r="E50" s="529">
        <v>0</v>
      </c>
      <c r="F50" s="529">
        <v>0</v>
      </c>
      <c r="G50" s="529">
        <v>0</v>
      </c>
      <c r="H50" s="530">
        <v>0</v>
      </c>
      <c r="I50" s="531">
        <v>0</v>
      </c>
      <c r="J50" s="532">
        <v>0</v>
      </c>
      <c r="K50" s="531">
        <v>0</v>
      </c>
      <c r="L50" s="533">
        <v>0</v>
      </c>
      <c r="M50" s="531">
        <v>0</v>
      </c>
      <c r="N50" s="532">
        <v>0</v>
      </c>
      <c r="O50" s="534"/>
      <c r="P50" s="527">
        <v>0</v>
      </c>
      <c r="Q50" s="528">
        <v>0</v>
      </c>
      <c r="R50" s="529">
        <v>0</v>
      </c>
      <c r="S50" s="529">
        <v>0</v>
      </c>
      <c r="T50" s="529">
        <v>0</v>
      </c>
      <c r="U50" s="530">
        <v>0</v>
      </c>
      <c r="V50" s="531">
        <v>0</v>
      </c>
      <c r="W50" s="532">
        <v>0</v>
      </c>
      <c r="X50" s="531">
        <v>0</v>
      </c>
      <c r="Y50" s="533">
        <v>0</v>
      </c>
      <c r="Z50" s="531">
        <v>0</v>
      </c>
      <c r="AA50" s="532">
        <v>0</v>
      </c>
      <c r="AB50" s="534"/>
    </row>
    <row r="51" spans="1:28" ht="12" thickBot="1">
      <c r="A51" s="487" t="s">
        <v>292</v>
      </c>
      <c r="B51" s="875"/>
      <c r="C51" s="535">
        <f t="shared" ref="C51:N51" si="8">+C44+C45+C46+C47+C48+C49+C50</f>
        <v>0</v>
      </c>
      <c r="D51" s="536">
        <f t="shared" si="8"/>
        <v>0</v>
      </c>
      <c r="E51" s="537">
        <f t="shared" si="8"/>
        <v>0</v>
      </c>
      <c r="F51" s="537">
        <f t="shared" si="8"/>
        <v>0</v>
      </c>
      <c r="G51" s="537">
        <f t="shared" si="8"/>
        <v>0</v>
      </c>
      <c r="H51" s="538">
        <f t="shared" si="8"/>
        <v>0</v>
      </c>
      <c r="I51" s="535">
        <f t="shared" si="8"/>
        <v>0</v>
      </c>
      <c r="J51" s="537">
        <f t="shared" si="8"/>
        <v>0</v>
      </c>
      <c r="K51" s="535">
        <f t="shared" si="8"/>
        <v>0</v>
      </c>
      <c r="L51" s="538">
        <f t="shared" si="8"/>
        <v>0</v>
      </c>
      <c r="M51" s="535">
        <f t="shared" si="8"/>
        <v>0</v>
      </c>
      <c r="N51" s="537">
        <f t="shared" si="8"/>
        <v>0</v>
      </c>
      <c r="O51" s="539">
        <v>0</v>
      </c>
      <c r="P51" s="535">
        <f t="shared" ref="P51:AA51" si="9">+P44+P45+P46+P47+P48+P49+P50</f>
        <v>0</v>
      </c>
      <c r="Q51" s="536">
        <f t="shared" si="9"/>
        <v>0</v>
      </c>
      <c r="R51" s="537">
        <f t="shared" si="9"/>
        <v>0</v>
      </c>
      <c r="S51" s="537">
        <f t="shared" si="9"/>
        <v>0</v>
      </c>
      <c r="T51" s="537">
        <f t="shared" si="9"/>
        <v>0</v>
      </c>
      <c r="U51" s="538">
        <f t="shared" si="9"/>
        <v>0</v>
      </c>
      <c r="V51" s="535">
        <f t="shared" si="9"/>
        <v>0</v>
      </c>
      <c r="W51" s="537">
        <f t="shared" si="9"/>
        <v>0</v>
      </c>
      <c r="X51" s="535">
        <f t="shared" si="9"/>
        <v>0</v>
      </c>
      <c r="Y51" s="538">
        <f t="shared" si="9"/>
        <v>0</v>
      </c>
      <c r="Z51" s="535">
        <f t="shared" si="9"/>
        <v>0</v>
      </c>
      <c r="AA51" s="537">
        <f t="shared" si="9"/>
        <v>0</v>
      </c>
      <c r="AB51" s="539">
        <v>0</v>
      </c>
    </row>
    <row r="52" spans="1:28">
      <c r="A52" s="455" t="s">
        <v>539</v>
      </c>
      <c r="B52" s="873" t="s">
        <v>551</v>
      </c>
      <c r="C52" s="509">
        <v>0</v>
      </c>
      <c r="D52" s="510">
        <v>0</v>
      </c>
      <c r="E52" s="511">
        <v>0</v>
      </c>
      <c r="F52" s="511">
        <v>0</v>
      </c>
      <c r="G52" s="511">
        <v>0</v>
      </c>
      <c r="H52" s="512">
        <v>0</v>
      </c>
      <c r="I52" s="513">
        <v>0</v>
      </c>
      <c r="J52" s="514">
        <v>0</v>
      </c>
      <c r="K52" s="513">
        <v>0</v>
      </c>
      <c r="L52" s="515">
        <v>0</v>
      </c>
      <c r="M52" s="513">
        <v>0</v>
      </c>
      <c r="N52" s="514">
        <v>0</v>
      </c>
      <c r="O52" s="516"/>
      <c r="P52" s="509">
        <v>0</v>
      </c>
      <c r="Q52" s="510">
        <v>0</v>
      </c>
      <c r="R52" s="511">
        <v>0</v>
      </c>
      <c r="S52" s="511">
        <v>0</v>
      </c>
      <c r="T52" s="511">
        <v>0</v>
      </c>
      <c r="U52" s="512">
        <v>0</v>
      </c>
      <c r="V52" s="513">
        <v>0</v>
      </c>
      <c r="W52" s="514">
        <v>0</v>
      </c>
      <c r="X52" s="513">
        <v>0</v>
      </c>
      <c r="Y52" s="515">
        <v>0</v>
      </c>
      <c r="Z52" s="513">
        <v>0</v>
      </c>
      <c r="AA52" s="514">
        <v>0</v>
      </c>
      <c r="AB52" s="516"/>
    </row>
    <row r="53" spans="1:28">
      <c r="A53" s="465" t="s">
        <v>541</v>
      </c>
      <c r="B53" s="874"/>
      <c r="C53" s="517">
        <v>0</v>
      </c>
      <c r="D53" s="518">
        <v>0</v>
      </c>
      <c r="E53" s="519">
        <v>0</v>
      </c>
      <c r="F53" s="519">
        <v>0</v>
      </c>
      <c r="G53" s="519">
        <v>0</v>
      </c>
      <c r="H53" s="520">
        <v>0</v>
      </c>
      <c r="I53" s="521">
        <v>0</v>
      </c>
      <c r="J53" s="522">
        <v>0</v>
      </c>
      <c r="K53" s="521">
        <v>0</v>
      </c>
      <c r="L53" s="523">
        <v>0</v>
      </c>
      <c r="M53" s="521">
        <v>0</v>
      </c>
      <c r="N53" s="522">
        <v>0</v>
      </c>
      <c r="O53" s="524"/>
      <c r="P53" s="517">
        <v>0</v>
      </c>
      <c r="Q53" s="518">
        <v>0</v>
      </c>
      <c r="R53" s="519">
        <v>0</v>
      </c>
      <c r="S53" s="519">
        <v>0</v>
      </c>
      <c r="T53" s="519">
        <v>0</v>
      </c>
      <c r="U53" s="520">
        <v>0</v>
      </c>
      <c r="V53" s="521">
        <v>0</v>
      </c>
      <c r="W53" s="522">
        <v>0</v>
      </c>
      <c r="X53" s="521">
        <v>0</v>
      </c>
      <c r="Y53" s="523">
        <v>0</v>
      </c>
      <c r="Z53" s="521">
        <v>0</v>
      </c>
      <c r="AA53" s="522">
        <v>0</v>
      </c>
      <c r="AB53" s="524"/>
    </row>
    <row r="54" spans="1:28">
      <c r="A54" s="465" t="s">
        <v>542</v>
      </c>
      <c r="B54" s="874"/>
      <c r="C54" s="517">
        <v>0</v>
      </c>
      <c r="D54" s="518">
        <v>0</v>
      </c>
      <c r="E54" s="519">
        <v>0</v>
      </c>
      <c r="F54" s="519">
        <v>0</v>
      </c>
      <c r="G54" s="519">
        <v>0</v>
      </c>
      <c r="H54" s="520">
        <v>0</v>
      </c>
      <c r="I54" s="521">
        <v>0</v>
      </c>
      <c r="J54" s="525">
        <v>0</v>
      </c>
      <c r="K54" s="521">
        <v>0</v>
      </c>
      <c r="L54" s="525">
        <v>0</v>
      </c>
      <c r="M54" s="521">
        <v>0</v>
      </c>
      <c r="N54" s="522">
        <v>0</v>
      </c>
      <c r="O54" s="526"/>
      <c r="P54" s="517">
        <v>0</v>
      </c>
      <c r="Q54" s="518">
        <v>0</v>
      </c>
      <c r="R54" s="519">
        <v>0</v>
      </c>
      <c r="S54" s="519">
        <v>0</v>
      </c>
      <c r="T54" s="519">
        <v>0</v>
      </c>
      <c r="U54" s="520">
        <v>0</v>
      </c>
      <c r="V54" s="521">
        <v>0</v>
      </c>
      <c r="W54" s="525">
        <v>0</v>
      </c>
      <c r="X54" s="521">
        <v>0</v>
      </c>
      <c r="Y54" s="525">
        <v>0</v>
      </c>
      <c r="Z54" s="521">
        <v>0</v>
      </c>
      <c r="AA54" s="522">
        <v>0</v>
      </c>
      <c r="AB54" s="526"/>
    </row>
    <row r="55" spans="1:28">
      <c r="A55" s="465" t="s">
        <v>543</v>
      </c>
      <c r="B55" s="874"/>
      <c r="C55" s="517">
        <v>0</v>
      </c>
      <c r="D55" s="518">
        <v>0</v>
      </c>
      <c r="E55" s="519">
        <v>0</v>
      </c>
      <c r="F55" s="519">
        <v>0</v>
      </c>
      <c r="G55" s="519">
        <v>0</v>
      </c>
      <c r="H55" s="520">
        <v>0</v>
      </c>
      <c r="I55" s="521">
        <v>0</v>
      </c>
      <c r="J55" s="522">
        <v>0</v>
      </c>
      <c r="K55" s="521">
        <v>0</v>
      </c>
      <c r="L55" s="523">
        <v>0</v>
      </c>
      <c r="M55" s="521">
        <v>0</v>
      </c>
      <c r="N55" s="522">
        <v>0</v>
      </c>
      <c r="O55" s="524"/>
      <c r="P55" s="517">
        <v>0</v>
      </c>
      <c r="Q55" s="518">
        <v>0</v>
      </c>
      <c r="R55" s="519">
        <v>0</v>
      </c>
      <c r="S55" s="519">
        <v>0</v>
      </c>
      <c r="T55" s="519">
        <v>0</v>
      </c>
      <c r="U55" s="520">
        <v>0</v>
      </c>
      <c r="V55" s="521">
        <v>0</v>
      </c>
      <c r="W55" s="522">
        <v>0</v>
      </c>
      <c r="X55" s="521">
        <v>0</v>
      </c>
      <c r="Y55" s="523">
        <v>0</v>
      </c>
      <c r="Z55" s="521">
        <v>0</v>
      </c>
      <c r="AA55" s="522">
        <v>0</v>
      </c>
      <c r="AB55" s="524"/>
    </row>
    <row r="56" spans="1:28">
      <c r="A56" s="465" t="s">
        <v>544</v>
      </c>
      <c r="B56" s="874"/>
      <c r="C56" s="517">
        <v>0</v>
      </c>
      <c r="D56" s="518">
        <v>0</v>
      </c>
      <c r="E56" s="519">
        <v>0</v>
      </c>
      <c r="F56" s="519">
        <v>0</v>
      </c>
      <c r="G56" s="519">
        <v>0</v>
      </c>
      <c r="H56" s="520">
        <v>0</v>
      </c>
      <c r="I56" s="521">
        <v>0</v>
      </c>
      <c r="J56" s="522">
        <v>0</v>
      </c>
      <c r="K56" s="521">
        <v>0</v>
      </c>
      <c r="L56" s="523">
        <v>0</v>
      </c>
      <c r="M56" s="521">
        <v>0</v>
      </c>
      <c r="N56" s="522">
        <v>0</v>
      </c>
      <c r="O56" s="524"/>
      <c r="P56" s="517">
        <v>0</v>
      </c>
      <c r="Q56" s="518">
        <v>0</v>
      </c>
      <c r="R56" s="519">
        <v>0</v>
      </c>
      <c r="S56" s="519">
        <v>0</v>
      </c>
      <c r="T56" s="519">
        <v>0</v>
      </c>
      <c r="U56" s="520">
        <v>0</v>
      </c>
      <c r="V56" s="521">
        <v>0</v>
      </c>
      <c r="W56" s="522">
        <v>0</v>
      </c>
      <c r="X56" s="521">
        <v>0</v>
      </c>
      <c r="Y56" s="523">
        <v>0</v>
      </c>
      <c r="Z56" s="521">
        <v>0</v>
      </c>
      <c r="AA56" s="522">
        <v>0</v>
      </c>
      <c r="AB56" s="524"/>
    </row>
    <row r="57" spans="1:28">
      <c r="A57" s="465" t="s">
        <v>545</v>
      </c>
      <c r="B57" s="874"/>
      <c r="C57" s="517">
        <v>0</v>
      </c>
      <c r="D57" s="518">
        <v>0</v>
      </c>
      <c r="E57" s="519">
        <v>0</v>
      </c>
      <c r="F57" s="519">
        <v>0</v>
      </c>
      <c r="G57" s="519">
        <v>0</v>
      </c>
      <c r="H57" s="520">
        <v>0</v>
      </c>
      <c r="I57" s="521">
        <v>0</v>
      </c>
      <c r="J57" s="522">
        <v>0</v>
      </c>
      <c r="K57" s="521">
        <v>0</v>
      </c>
      <c r="L57" s="523">
        <v>0</v>
      </c>
      <c r="M57" s="521">
        <v>0</v>
      </c>
      <c r="N57" s="522">
        <v>0</v>
      </c>
      <c r="O57" s="524"/>
      <c r="P57" s="517">
        <v>0</v>
      </c>
      <c r="Q57" s="518">
        <v>0</v>
      </c>
      <c r="R57" s="519">
        <v>0</v>
      </c>
      <c r="S57" s="519">
        <v>0</v>
      </c>
      <c r="T57" s="519">
        <v>0</v>
      </c>
      <c r="U57" s="520">
        <v>0</v>
      </c>
      <c r="V57" s="521">
        <v>0</v>
      </c>
      <c r="W57" s="522">
        <v>0</v>
      </c>
      <c r="X57" s="521">
        <v>0</v>
      </c>
      <c r="Y57" s="523">
        <v>0</v>
      </c>
      <c r="Z57" s="521">
        <v>0</v>
      </c>
      <c r="AA57" s="522">
        <v>0</v>
      </c>
      <c r="AB57" s="524"/>
    </row>
    <row r="58" spans="1:28">
      <c r="A58" s="477" t="s">
        <v>546</v>
      </c>
      <c r="B58" s="874"/>
      <c r="C58" s="527">
        <v>0</v>
      </c>
      <c r="D58" s="528">
        <v>0</v>
      </c>
      <c r="E58" s="529">
        <v>0</v>
      </c>
      <c r="F58" s="529">
        <v>0</v>
      </c>
      <c r="G58" s="529">
        <v>0</v>
      </c>
      <c r="H58" s="530">
        <v>0</v>
      </c>
      <c r="I58" s="531">
        <v>0</v>
      </c>
      <c r="J58" s="532">
        <v>0</v>
      </c>
      <c r="K58" s="531">
        <v>0</v>
      </c>
      <c r="L58" s="533">
        <v>0</v>
      </c>
      <c r="M58" s="531">
        <v>0</v>
      </c>
      <c r="N58" s="532">
        <v>0</v>
      </c>
      <c r="O58" s="534"/>
      <c r="P58" s="527">
        <v>0</v>
      </c>
      <c r="Q58" s="528">
        <v>0</v>
      </c>
      <c r="R58" s="529">
        <v>0</v>
      </c>
      <c r="S58" s="529">
        <v>0</v>
      </c>
      <c r="T58" s="529">
        <v>0</v>
      </c>
      <c r="U58" s="530">
        <v>0</v>
      </c>
      <c r="V58" s="531">
        <v>0</v>
      </c>
      <c r="W58" s="532">
        <v>0</v>
      </c>
      <c r="X58" s="531">
        <v>0</v>
      </c>
      <c r="Y58" s="533">
        <v>0</v>
      </c>
      <c r="Z58" s="531">
        <v>0</v>
      </c>
      <c r="AA58" s="532">
        <v>0</v>
      </c>
      <c r="AB58" s="534"/>
    </row>
    <row r="59" spans="1:28" ht="12" thickBot="1">
      <c r="A59" s="487" t="s">
        <v>292</v>
      </c>
      <c r="B59" s="875"/>
      <c r="C59" s="535">
        <f t="shared" ref="C59:N59" si="10">+C52+C53+C54+C55+C56+C57+C58</f>
        <v>0</v>
      </c>
      <c r="D59" s="536">
        <f t="shared" si="10"/>
        <v>0</v>
      </c>
      <c r="E59" s="537">
        <f t="shared" si="10"/>
        <v>0</v>
      </c>
      <c r="F59" s="537">
        <f t="shared" si="10"/>
        <v>0</v>
      </c>
      <c r="G59" s="537">
        <f t="shared" si="10"/>
        <v>0</v>
      </c>
      <c r="H59" s="538">
        <f t="shared" si="10"/>
        <v>0</v>
      </c>
      <c r="I59" s="535">
        <f t="shared" si="10"/>
        <v>0</v>
      </c>
      <c r="J59" s="537">
        <f t="shared" si="10"/>
        <v>0</v>
      </c>
      <c r="K59" s="535">
        <f t="shared" si="10"/>
        <v>0</v>
      </c>
      <c r="L59" s="538">
        <f t="shared" si="10"/>
        <v>0</v>
      </c>
      <c r="M59" s="535">
        <f t="shared" si="10"/>
        <v>0</v>
      </c>
      <c r="N59" s="537">
        <f t="shared" si="10"/>
        <v>0</v>
      </c>
      <c r="O59" s="539">
        <v>0</v>
      </c>
      <c r="P59" s="535">
        <f t="shared" ref="P59:AA59" si="11">+P52+P53+P54+P55+P56+P57+P58</f>
        <v>0</v>
      </c>
      <c r="Q59" s="536">
        <f t="shared" si="11"/>
        <v>0</v>
      </c>
      <c r="R59" s="537">
        <f t="shared" si="11"/>
        <v>0</v>
      </c>
      <c r="S59" s="537">
        <f t="shared" si="11"/>
        <v>0</v>
      </c>
      <c r="T59" s="537">
        <f t="shared" si="11"/>
        <v>0</v>
      </c>
      <c r="U59" s="538">
        <f t="shared" si="11"/>
        <v>0</v>
      </c>
      <c r="V59" s="535">
        <f t="shared" si="11"/>
        <v>0</v>
      </c>
      <c r="W59" s="537">
        <f t="shared" si="11"/>
        <v>0</v>
      </c>
      <c r="X59" s="535">
        <f t="shared" si="11"/>
        <v>0</v>
      </c>
      <c r="Y59" s="538">
        <f t="shared" si="11"/>
        <v>0</v>
      </c>
      <c r="Z59" s="535">
        <f t="shared" si="11"/>
        <v>0</v>
      </c>
      <c r="AA59" s="537">
        <f t="shared" si="11"/>
        <v>0</v>
      </c>
      <c r="AB59" s="539">
        <v>0</v>
      </c>
    </row>
    <row r="60" spans="1:28">
      <c r="A60" s="455" t="s">
        <v>539</v>
      </c>
      <c r="B60" s="873" t="s">
        <v>552</v>
      </c>
      <c r="C60" s="509">
        <v>0</v>
      </c>
      <c r="D60" s="510">
        <v>0</v>
      </c>
      <c r="E60" s="511">
        <v>0</v>
      </c>
      <c r="F60" s="511">
        <v>0</v>
      </c>
      <c r="G60" s="511">
        <v>0</v>
      </c>
      <c r="H60" s="512">
        <v>0</v>
      </c>
      <c r="I60" s="513">
        <v>0</v>
      </c>
      <c r="J60" s="514">
        <v>0</v>
      </c>
      <c r="K60" s="513">
        <v>0</v>
      </c>
      <c r="L60" s="515">
        <v>0</v>
      </c>
      <c r="M60" s="513">
        <v>0</v>
      </c>
      <c r="N60" s="514">
        <v>0</v>
      </c>
      <c r="O60" s="516"/>
      <c r="P60" s="509">
        <v>0</v>
      </c>
      <c r="Q60" s="510">
        <v>0</v>
      </c>
      <c r="R60" s="511">
        <v>0</v>
      </c>
      <c r="S60" s="511">
        <v>0</v>
      </c>
      <c r="T60" s="511">
        <v>0</v>
      </c>
      <c r="U60" s="512">
        <v>0</v>
      </c>
      <c r="V60" s="513">
        <v>0</v>
      </c>
      <c r="W60" s="514">
        <v>0</v>
      </c>
      <c r="X60" s="513">
        <v>0</v>
      </c>
      <c r="Y60" s="515">
        <v>0</v>
      </c>
      <c r="Z60" s="513">
        <v>0</v>
      </c>
      <c r="AA60" s="514">
        <v>0</v>
      </c>
      <c r="AB60" s="516"/>
    </row>
    <row r="61" spans="1:28">
      <c r="A61" s="465" t="s">
        <v>541</v>
      </c>
      <c r="B61" s="874"/>
      <c r="C61" s="517">
        <v>0</v>
      </c>
      <c r="D61" s="518">
        <v>0</v>
      </c>
      <c r="E61" s="519">
        <v>0</v>
      </c>
      <c r="F61" s="519">
        <v>0</v>
      </c>
      <c r="G61" s="519">
        <v>0</v>
      </c>
      <c r="H61" s="520">
        <v>0</v>
      </c>
      <c r="I61" s="521">
        <v>0</v>
      </c>
      <c r="J61" s="522">
        <v>0</v>
      </c>
      <c r="K61" s="521">
        <v>0</v>
      </c>
      <c r="L61" s="523">
        <v>0</v>
      </c>
      <c r="M61" s="521">
        <v>0</v>
      </c>
      <c r="N61" s="522">
        <v>0</v>
      </c>
      <c r="O61" s="524"/>
      <c r="P61" s="517">
        <v>0</v>
      </c>
      <c r="Q61" s="518">
        <v>0</v>
      </c>
      <c r="R61" s="519">
        <v>0</v>
      </c>
      <c r="S61" s="519">
        <v>0</v>
      </c>
      <c r="T61" s="519">
        <v>0</v>
      </c>
      <c r="U61" s="520">
        <v>0</v>
      </c>
      <c r="V61" s="521">
        <v>0</v>
      </c>
      <c r="W61" s="522">
        <v>0</v>
      </c>
      <c r="X61" s="521">
        <v>0</v>
      </c>
      <c r="Y61" s="523">
        <v>0</v>
      </c>
      <c r="Z61" s="521">
        <v>0</v>
      </c>
      <c r="AA61" s="522">
        <v>0</v>
      </c>
      <c r="AB61" s="524"/>
    </row>
    <row r="62" spans="1:28">
      <c r="A62" s="465" t="s">
        <v>542</v>
      </c>
      <c r="B62" s="874"/>
      <c r="C62" s="517">
        <v>0</v>
      </c>
      <c r="D62" s="518">
        <v>0</v>
      </c>
      <c r="E62" s="519">
        <v>0</v>
      </c>
      <c r="F62" s="519">
        <v>0</v>
      </c>
      <c r="G62" s="519">
        <v>0</v>
      </c>
      <c r="H62" s="520">
        <v>0</v>
      </c>
      <c r="I62" s="521">
        <v>0</v>
      </c>
      <c r="J62" s="525">
        <v>0</v>
      </c>
      <c r="K62" s="521">
        <v>0</v>
      </c>
      <c r="L62" s="525">
        <v>0</v>
      </c>
      <c r="M62" s="521">
        <v>0</v>
      </c>
      <c r="N62" s="522">
        <v>0</v>
      </c>
      <c r="O62" s="526"/>
      <c r="P62" s="517">
        <v>0</v>
      </c>
      <c r="Q62" s="518">
        <v>0</v>
      </c>
      <c r="R62" s="519">
        <v>0</v>
      </c>
      <c r="S62" s="519">
        <v>0</v>
      </c>
      <c r="T62" s="519">
        <v>0</v>
      </c>
      <c r="U62" s="520">
        <v>0</v>
      </c>
      <c r="V62" s="521">
        <v>0</v>
      </c>
      <c r="W62" s="525">
        <v>0</v>
      </c>
      <c r="X62" s="521">
        <v>0</v>
      </c>
      <c r="Y62" s="525">
        <v>0</v>
      </c>
      <c r="Z62" s="521">
        <v>0</v>
      </c>
      <c r="AA62" s="522">
        <v>0</v>
      </c>
      <c r="AB62" s="526"/>
    </row>
    <row r="63" spans="1:28">
      <c r="A63" s="465" t="s">
        <v>543</v>
      </c>
      <c r="B63" s="874"/>
      <c r="C63" s="517">
        <v>0</v>
      </c>
      <c r="D63" s="518">
        <v>0</v>
      </c>
      <c r="E63" s="519">
        <v>0</v>
      </c>
      <c r="F63" s="519">
        <v>0</v>
      </c>
      <c r="G63" s="519">
        <v>0</v>
      </c>
      <c r="H63" s="520">
        <v>0</v>
      </c>
      <c r="I63" s="521">
        <v>0</v>
      </c>
      <c r="J63" s="522">
        <v>0</v>
      </c>
      <c r="K63" s="521">
        <v>0</v>
      </c>
      <c r="L63" s="523">
        <v>0</v>
      </c>
      <c r="M63" s="521">
        <v>0</v>
      </c>
      <c r="N63" s="522">
        <v>0</v>
      </c>
      <c r="O63" s="524"/>
      <c r="P63" s="517">
        <v>0</v>
      </c>
      <c r="Q63" s="518">
        <v>0</v>
      </c>
      <c r="R63" s="519">
        <v>0</v>
      </c>
      <c r="S63" s="519">
        <v>0</v>
      </c>
      <c r="T63" s="519">
        <v>0</v>
      </c>
      <c r="U63" s="520">
        <v>0</v>
      </c>
      <c r="V63" s="521">
        <v>0</v>
      </c>
      <c r="W63" s="522">
        <v>0</v>
      </c>
      <c r="X63" s="521">
        <v>0</v>
      </c>
      <c r="Y63" s="523">
        <v>0</v>
      </c>
      <c r="Z63" s="521">
        <v>0</v>
      </c>
      <c r="AA63" s="522">
        <v>0</v>
      </c>
      <c r="AB63" s="524"/>
    </row>
    <row r="64" spans="1:28">
      <c r="A64" s="465" t="s">
        <v>544</v>
      </c>
      <c r="B64" s="874"/>
      <c r="C64" s="517">
        <v>0</v>
      </c>
      <c r="D64" s="518">
        <v>0</v>
      </c>
      <c r="E64" s="519">
        <v>0</v>
      </c>
      <c r="F64" s="519">
        <v>0</v>
      </c>
      <c r="G64" s="519">
        <v>0</v>
      </c>
      <c r="H64" s="520">
        <v>0</v>
      </c>
      <c r="I64" s="521">
        <v>0</v>
      </c>
      <c r="J64" s="522">
        <v>0</v>
      </c>
      <c r="K64" s="521">
        <v>0</v>
      </c>
      <c r="L64" s="523">
        <v>0</v>
      </c>
      <c r="M64" s="521">
        <v>0</v>
      </c>
      <c r="N64" s="522">
        <v>0</v>
      </c>
      <c r="O64" s="524"/>
      <c r="P64" s="517">
        <v>0</v>
      </c>
      <c r="Q64" s="518">
        <v>0</v>
      </c>
      <c r="R64" s="519">
        <v>0</v>
      </c>
      <c r="S64" s="519">
        <v>0</v>
      </c>
      <c r="T64" s="519">
        <v>0</v>
      </c>
      <c r="U64" s="520">
        <v>0</v>
      </c>
      <c r="V64" s="521">
        <v>0</v>
      </c>
      <c r="W64" s="522">
        <v>0</v>
      </c>
      <c r="X64" s="521">
        <v>0</v>
      </c>
      <c r="Y64" s="523">
        <v>0</v>
      </c>
      <c r="Z64" s="521">
        <v>0</v>
      </c>
      <c r="AA64" s="522">
        <v>0</v>
      </c>
      <c r="AB64" s="524"/>
    </row>
    <row r="65" spans="1:28">
      <c r="A65" s="465" t="s">
        <v>545</v>
      </c>
      <c r="B65" s="874"/>
      <c r="C65" s="517">
        <v>0</v>
      </c>
      <c r="D65" s="518">
        <v>0</v>
      </c>
      <c r="E65" s="519">
        <v>0</v>
      </c>
      <c r="F65" s="519">
        <v>0</v>
      </c>
      <c r="G65" s="519">
        <v>0</v>
      </c>
      <c r="H65" s="520">
        <v>0</v>
      </c>
      <c r="I65" s="521">
        <v>0</v>
      </c>
      <c r="J65" s="522">
        <v>0</v>
      </c>
      <c r="K65" s="521">
        <v>0</v>
      </c>
      <c r="L65" s="523">
        <v>0</v>
      </c>
      <c r="M65" s="521">
        <v>0</v>
      </c>
      <c r="N65" s="522">
        <v>0</v>
      </c>
      <c r="O65" s="524"/>
      <c r="P65" s="517">
        <v>0</v>
      </c>
      <c r="Q65" s="518">
        <v>0</v>
      </c>
      <c r="R65" s="519">
        <v>0</v>
      </c>
      <c r="S65" s="519">
        <v>0</v>
      </c>
      <c r="T65" s="519">
        <v>0</v>
      </c>
      <c r="U65" s="520">
        <v>0</v>
      </c>
      <c r="V65" s="521">
        <v>0</v>
      </c>
      <c r="W65" s="522">
        <v>0</v>
      </c>
      <c r="X65" s="521">
        <v>0</v>
      </c>
      <c r="Y65" s="523">
        <v>0</v>
      </c>
      <c r="Z65" s="521">
        <v>0</v>
      </c>
      <c r="AA65" s="522">
        <v>0</v>
      </c>
      <c r="AB65" s="524"/>
    </row>
    <row r="66" spans="1:28">
      <c r="A66" s="477" t="s">
        <v>546</v>
      </c>
      <c r="B66" s="874"/>
      <c r="C66" s="527">
        <v>0</v>
      </c>
      <c r="D66" s="528">
        <v>0</v>
      </c>
      <c r="E66" s="529">
        <v>0</v>
      </c>
      <c r="F66" s="529">
        <v>0</v>
      </c>
      <c r="G66" s="529">
        <v>0</v>
      </c>
      <c r="H66" s="530">
        <v>0</v>
      </c>
      <c r="I66" s="531">
        <v>0</v>
      </c>
      <c r="J66" s="532">
        <v>0</v>
      </c>
      <c r="K66" s="531">
        <v>0</v>
      </c>
      <c r="L66" s="533">
        <v>0</v>
      </c>
      <c r="M66" s="531">
        <v>0</v>
      </c>
      <c r="N66" s="532">
        <v>0</v>
      </c>
      <c r="O66" s="534"/>
      <c r="P66" s="527">
        <v>0</v>
      </c>
      <c r="Q66" s="528">
        <v>0</v>
      </c>
      <c r="R66" s="529">
        <v>0</v>
      </c>
      <c r="S66" s="529">
        <v>0</v>
      </c>
      <c r="T66" s="529">
        <v>0</v>
      </c>
      <c r="U66" s="530">
        <v>0</v>
      </c>
      <c r="V66" s="531">
        <v>0</v>
      </c>
      <c r="W66" s="532">
        <v>0</v>
      </c>
      <c r="X66" s="531">
        <v>0</v>
      </c>
      <c r="Y66" s="533">
        <v>0</v>
      </c>
      <c r="Z66" s="531">
        <v>0</v>
      </c>
      <c r="AA66" s="532">
        <v>0</v>
      </c>
      <c r="AB66" s="534"/>
    </row>
    <row r="67" spans="1:28" ht="12" thickBot="1">
      <c r="A67" s="487" t="s">
        <v>292</v>
      </c>
      <c r="B67" s="875"/>
      <c r="C67" s="535">
        <f t="shared" ref="C67:N67" si="12">+C60+C61+C62+C63+C64+C65+C66</f>
        <v>0</v>
      </c>
      <c r="D67" s="536">
        <f t="shared" si="12"/>
        <v>0</v>
      </c>
      <c r="E67" s="537">
        <f t="shared" si="12"/>
        <v>0</v>
      </c>
      <c r="F67" s="537">
        <f t="shared" si="12"/>
        <v>0</v>
      </c>
      <c r="G67" s="537">
        <f t="shared" si="12"/>
        <v>0</v>
      </c>
      <c r="H67" s="538">
        <f t="shared" si="12"/>
        <v>0</v>
      </c>
      <c r="I67" s="535">
        <f t="shared" si="12"/>
        <v>0</v>
      </c>
      <c r="J67" s="537">
        <f t="shared" si="12"/>
        <v>0</v>
      </c>
      <c r="K67" s="535">
        <f t="shared" si="12"/>
        <v>0</v>
      </c>
      <c r="L67" s="538">
        <f t="shared" si="12"/>
        <v>0</v>
      </c>
      <c r="M67" s="535">
        <f t="shared" si="12"/>
        <v>0</v>
      </c>
      <c r="N67" s="537">
        <f t="shared" si="12"/>
        <v>0</v>
      </c>
      <c r="O67" s="539">
        <v>0</v>
      </c>
      <c r="P67" s="535">
        <f t="shared" ref="P67:AA67" si="13">+P60+P61+P62+P63+P64+P65+P66</f>
        <v>0</v>
      </c>
      <c r="Q67" s="536">
        <f t="shared" si="13"/>
        <v>0</v>
      </c>
      <c r="R67" s="537">
        <f t="shared" si="13"/>
        <v>0</v>
      </c>
      <c r="S67" s="537">
        <f t="shared" si="13"/>
        <v>0</v>
      </c>
      <c r="T67" s="537">
        <f t="shared" si="13"/>
        <v>0</v>
      </c>
      <c r="U67" s="538">
        <f t="shared" si="13"/>
        <v>0</v>
      </c>
      <c r="V67" s="535">
        <f t="shared" si="13"/>
        <v>0</v>
      </c>
      <c r="W67" s="537">
        <f t="shared" si="13"/>
        <v>0</v>
      </c>
      <c r="X67" s="535">
        <f t="shared" si="13"/>
        <v>0</v>
      </c>
      <c r="Y67" s="538">
        <f t="shared" si="13"/>
        <v>0</v>
      </c>
      <c r="Z67" s="535">
        <f t="shared" si="13"/>
        <v>0</v>
      </c>
      <c r="AA67" s="537">
        <f t="shared" si="13"/>
        <v>0</v>
      </c>
      <c r="AB67" s="539">
        <v>0</v>
      </c>
    </row>
    <row r="68" spans="1:28">
      <c r="A68" s="455" t="s">
        <v>539</v>
      </c>
      <c r="B68" s="873" t="s">
        <v>553</v>
      </c>
      <c r="C68" s="456">
        <v>0</v>
      </c>
      <c r="D68" s="493">
        <v>0</v>
      </c>
      <c r="E68" s="494">
        <v>0</v>
      </c>
      <c r="F68" s="494">
        <v>0</v>
      </c>
      <c r="G68" s="494">
        <v>0</v>
      </c>
      <c r="H68" s="495">
        <v>0</v>
      </c>
      <c r="I68" s="496">
        <v>0</v>
      </c>
      <c r="J68" s="463">
        <v>0</v>
      </c>
      <c r="K68" s="496">
        <v>0</v>
      </c>
      <c r="L68" s="497">
        <v>0</v>
      </c>
      <c r="M68" s="496">
        <v>0</v>
      </c>
      <c r="N68" s="463">
        <v>0</v>
      </c>
      <c r="O68" s="464"/>
      <c r="P68" s="456">
        <v>0</v>
      </c>
      <c r="Q68" s="493">
        <v>0</v>
      </c>
      <c r="R68" s="494">
        <v>0</v>
      </c>
      <c r="S68" s="494">
        <v>0</v>
      </c>
      <c r="T68" s="494">
        <v>0</v>
      </c>
      <c r="U68" s="495">
        <v>0</v>
      </c>
      <c r="V68" s="496">
        <v>0</v>
      </c>
      <c r="W68" s="463">
        <v>0</v>
      </c>
      <c r="X68" s="496">
        <v>0</v>
      </c>
      <c r="Y68" s="497">
        <v>0</v>
      </c>
      <c r="Z68" s="496">
        <v>0</v>
      </c>
      <c r="AA68" s="463">
        <v>0</v>
      </c>
      <c r="AB68" s="464"/>
    </row>
    <row r="69" spans="1:28">
      <c r="A69" s="465" t="s">
        <v>541</v>
      </c>
      <c r="B69" s="874"/>
      <c r="C69" s="466">
        <v>0</v>
      </c>
      <c r="D69" s="498">
        <v>0</v>
      </c>
      <c r="E69" s="499">
        <v>0</v>
      </c>
      <c r="F69" s="499">
        <v>0</v>
      </c>
      <c r="G69" s="499">
        <v>0</v>
      </c>
      <c r="H69" s="500">
        <v>0</v>
      </c>
      <c r="I69" s="501">
        <v>0</v>
      </c>
      <c r="J69" s="473">
        <v>0</v>
      </c>
      <c r="K69" s="501">
        <v>0</v>
      </c>
      <c r="L69" s="502">
        <v>0</v>
      </c>
      <c r="M69" s="501">
        <v>0</v>
      </c>
      <c r="N69" s="473">
        <v>0</v>
      </c>
      <c r="O69" s="474"/>
      <c r="P69" s="466">
        <v>0</v>
      </c>
      <c r="Q69" s="498">
        <v>0</v>
      </c>
      <c r="R69" s="499">
        <v>0</v>
      </c>
      <c r="S69" s="499">
        <v>0</v>
      </c>
      <c r="T69" s="499">
        <v>0</v>
      </c>
      <c r="U69" s="500">
        <v>0</v>
      </c>
      <c r="V69" s="501">
        <v>0</v>
      </c>
      <c r="W69" s="473">
        <v>0</v>
      </c>
      <c r="X69" s="501">
        <v>0</v>
      </c>
      <c r="Y69" s="502">
        <v>0</v>
      </c>
      <c r="Z69" s="501">
        <v>0</v>
      </c>
      <c r="AA69" s="473">
        <v>0</v>
      </c>
      <c r="AB69" s="474"/>
    </row>
    <row r="70" spans="1:28">
      <c r="A70" s="465" t="s">
        <v>542</v>
      </c>
      <c r="B70" s="874"/>
      <c r="C70" s="466">
        <v>0</v>
      </c>
      <c r="D70" s="498">
        <v>0</v>
      </c>
      <c r="E70" s="499">
        <v>0</v>
      </c>
      <c r="F70" s="499">
        <v>0</v>
      </c>
      <c r="G70" s="499">
        <v>0</v>
      </c>
      <c r="H70" s="500">
        <v>0</v>
      </c>
      <c r="I70" s="501">
        <v>0</v>
      </c>
      <c r="J70" s="503">
        <v>0</v>
      </c>
      <c r="K70" s="501">
        <v>0</v>
      </c>
      <c r="L70" s="503">
        <v>0</v>
      </c>
      <c r="M70" s="501">
        <v>0</v>
      </c>
      <c r="N70" s="473">
        <v>0</v>
      </c>
      <c r="O70" s="476"/>
      <c r="P70" s="466">
        <v>0</v>
      </c>
      <c r="Q70" s="498">
        <v>0</v>
      </c>
      <c r="R70" s="499">
        <v>0</v>
      </c>
      <c r="S70" s="499">
        <v>0</v>
      </c>
      <c r="T70" s="499">
        <v>0</v>
      </c>
      <c r="U70" s="500">
        <v>0</v>
      </c>
      <c r="V70" s="501">
        <v>0</v>
      </c>
      <c r="W70" s="503">
        <v>0</v>
      </c>
      <c r="X70" s="501">
        <v>0</v>
      </c>
      <c r="Y70" s="503">
        <v>0</v>
      </c>
      <c r="Z70" s="501">
        <v>0</v>
      </c>
      <c r="AA70" s="473">
        <v>0</v>
      </c>
      <c r="AB70" s="476"/>
    </row>
    <row r="71" spans="1:28">
      <c r="A71" s="465" t="s">
        <v>543</v>
      </c>
      <c r="B71" s="874"/>
      <c r="C71" s="466">
        <v>0</v>
      </c>
      <c r="D71" s="498">
        <v>0</v>
      </c>
      <c r="E71" s="499">
        <v>0</v>
      </c>
      <c r="F71" s="499">
        <v>0</v>
      </c>
      <c r="G71" s="499">
        <v>0</v>
      </c>
      <c r="H71" s="500">
        <v>0</v>
      </c>
      <c r="I71" s="501">
        <v>0</v>
      </c>
      <c r="J71" s="473">
        <v>0</v>
      </c>
      <c r="K71" s="501">
        <v>0</v>
      </c>
      <c r="L71" s="502">
        <v>0</v>
      </c>
      <c r="M71" s="501">
        <v>0</v>
      </c>
      <c r="N71" s="473">
        <v>0</v>
      </c>
      <c r="O71" s="474"/>
      <c r="P71" s="466">
        <v>0</v>
      </c>
      <c r="Q71" s="498">
        <v>0</v>
      </c>
      <c r="R71" s="499">
        <v>0</v>
      </c>
      <c r="S71" s="499">
        <v>0</v>
      </c>
      <c r="T71" s="499">
        <v>0</v>
      </c>
      <c r="U71" s="500">
        <v>0</v>
      </c>
      <c r="V71" s="501">
        <v>0</v>
      </c>
      <c r="W71" s="473">
        <v>0</v>
      </c>
      <c r="X71" s="501">
        <v>0</v>
      </c>
      <c r="Y71" s="502">
        <v>0</v>
      </c>
      <c r="Z71" s="501">
        <v>0</v>
      </c>
      <c r="AA71" s="473">
        <v>0</v>
      </c>
      <c r="AB71" s="474"/>
    </row>
    <row r="72" spans="1:28">
      <c r="A72" s="465" t="s">
        <v>544</v>
      </c>
      <c r="B72" s="874"/>
      <c r="C72" s="466">
        <v>0</v>
      </c>
      <c r="D72" s="498">
        <v>0</v>
      </c>
      <c r="E72" s="499">
        <v>0</v>
      </c>
      <c r="F72" s="499">
        <v>0</v>
      </c>
      <c r="G72" s="499">
        <v>0</v>
      </c>
      <c r="H72" s="500">
        <v>0</v>
      </c>
      <c r="I72" s="501">
        <v>0</v>
      </c>
      <c r="J72" s="473">
        <v>0</v>
      </c>
      <c r="K72" s="501">
        <v>0</v>
      </c>
      <c r="L72" s="502">
        <v>0</v>
      </c>
      <c r="M72" s="501">
        <v>0</v>
      </c>
      <c r="N72" s="473">
        <v>0</v>
      </c>
      <c r="O72" s="474"/>
      <c r="P72" s="466">
        <v>0</v>
      </c>
      <c r="Q72" s="498">
        <v>0</v>
      </c>
      <c r="R72" s="499">
        <v>0</v>
      </c>
      <c r="S72" s="499">
        <v>0</v>
      </c>
      <c r="T72" s="499">
        <v>0</v>
      </c>
      <c r="U72" s="500">
        <v>0</v>
      </c>
      <c r="V72" s="501">
        <v>0</v>
      </c>
      <c r="W72" s="473">
        <v>0</v>
      </c>
      <c r="X72" s="501">
        <v>0</v>
      </c>
      <c r="Y72" s="502">
        <v>0</v>
      </c>
      <c r="Z72" s="501">
        <v>0</v>
      </c>
      <c r="AA72" s="473">
        <v>0</v>
      </c>
      <c r="AB72" s="474"/>
    </row>
    <row r="73" spans="1:28">
      <c r="A73" s="465" t="s">
        <v>545</v>
      </c>
      <c r="B73" s="874"/>
      <c r="C73" s="466">
        <v>0</v>
      </c>
      <c r="D73" s="498">
        <v>0</v>
      </c>
      <c r="E73" s="499">
        <v>0</v>
      </c>
      <c r="F73" s="499">
        <v>0</v>
      </c>
      <c r="G73" s="499">
        <v>0</v>
      </c>
      <c r="H73" s="500">
        <v>0</v>
      </c>
      <c r="I73" s="501">
        <v>0</v>
      </c>
      <c r="J73" s="473">
        <v>0</v>
      </c>
      <c r="K73" s="501">
        <v>0</v>
      </c>
      <c r="L73" s="502">
        <v>0</v>
      </c>
      <c r="M73" s="501">
        <v>0</v>
      </c>
      <c r="N73" s="473">
        <v>0</v>
      </c>
      <c r="O73" s="474"/>
      <c r="P73" s="466">
        <v>244.77696900000001</v>
      </c>
      <c r="Q73" s="498">
        <v>244.767538</v>
      </c>
      <c r="R73" s="499">
        <v>0</v>
      </c>
      <c r="S73" s="499">
        <v>0</v>
      </c>
      <c r="T73" s="499">
        <v>0</v>
      </c>
      <c r="U73" s="500">
        <v>244.767538</v>
      </c>
      <c r="V73" s="501">
        <v>0</v>
      </c>
      <c r="W73" s="473">
        <v>0</v>
      </c>
      <c r="X73" s="501">
        <v>0</v>
      </c>
      <c r="Y73" s="502">
        <v>0</v>
      </c>
      <c r="Z73" s="501">
        <v>0</v>
      </c>
      <c r="AA73" s="473">
        <v>0</v>
      </c>
      <c r="AB73" s="474"/>
    </row>
    <row r="74" spans="1:28">
      <c r="A74" s="477" t="s">
        <v>546</v>
      </c>
      <c r="B74" s="874"/>
      <c r="C74" s="478">
        <v>15.712477</v>
      </c>
      <c r="D74" s="504">
        <v>15.712477</v>
      </c>
      <c r="E74" s="505">
        <v>15.712477</v>
      </c>
      <c r="F74" s="505">
        <v>0</v>
      </c>
      <c r="G74" s="505">
        <v>0</v>
      </c>
      <c r="H74" s="506">
        <v>0</v>
      </c>
      <c r="I74" s="507">
        <v>0</v>
      </c>
      <c r="J74" s="485">
        <v>0</v>
      </c>
      <c r="K74" s="507">
        <v>0</v>
      </c>
      <c r="L74" s="508">
        <v>0</v>
      </c>
      <c r="M74" s="507">
        <v>0</v>
      </c>
      <c r="N74" s="485">
        <v>0</v>
      </c>
      <c r="O74" s="486"/>
      <c r="P74" s="478">
        <v>3.6490290000000001</v>
      </c>
      <c r="Q74" s="504">
        <v>3.6490290000000001</v>
      </c>
      <c r="R74" s="505">
        <v>3.6490290000000001</v>
      </c>
      <c r="S74" s="505">
        <v>0</v>
      </c>
      <c r="T74" s="505">
        <v>0</v>
      </c>
      <c r="U74" s="506">
        <v>0</v>
      </c>
      <c r="V74" s="507">
        <v>0</v>
      </c>
      <c r="W74" s="485">
        <v>0</v>
      </c>
      <c r="X74" s="507">
        <v>0</v>
      </c>
      <c r="Y74" s="508">
        <v>0</v>
      </c>
      <c r="Z74" s="507">
        <v>0</v>
      </c>
      <c r="AA74" s="485">
        <v>0</v>
      </c>
      <c r="AB74" s="486"/>
    </row>
    <row r="75" spans="1:28" ht="12" thickBot="1">
      <c r="A75" s="487" t="s">
        <v>292</v>
      </c>
      <c r="B75" s="875"/>
      <c r="C75" s="488">
        <f t="shared" ref="C75:N75" si="14">+C68+C69+C70+C71+C72+C73+C74</f>
        <v>15.712477</v>
      </c>
      <c r="D75" s="489">
        <f t="shared" si="14"/>
        <v>15.712477</v>
      </c>
      <c r="E75" s="490">
        <f t="shared" si="14"/>
        <v>15.712477</v>
      </c>
      <c r="F75" s="490">
        <f t="shared" si="14"/>
        <v>0</v>
      </c>
      <c r="G75" s="490">
        <f t="shared" si="14"/>
        <v>0</v>
      </c>
      <c r="H75" s="491">
        <f t="shared" si="14"/>
        <v>0</v>
      </c>
      <c r="I75" s="488">
        <f t="shared" si="14"/>
        <v>0</v>
      </c>
      <c r="J75" s="490">
        <f t="shared" si="14"/>
        <v>0</v>
      </c>
      <c r="K75" s="488">
        <f t="shared" si="14"/>
        <v>0</v>
      </c>
      <c r="L75" s="491">
        <f t="shared" si="14"/>
        <v>0</v>
      </c>
      <c r="M75" s="488">
        <f t="shared" si="14"/>
        <v>0</v>
      </c>
      <c r="N75" s="490">
        <f t="shared" si="14"/>
        <v>0</v>
      </c>
      <c r="O75" s="492">
        <v>0</v>
      </c>
      <c r="P75" s="488">
        <f t="shared" ref="P75:AA75" si="15">+P68+P69+P70+P71+P72+P73+P74</f>
        <v>248.42599800000002</v>
      </c>
      <c r="Q75" s="489">
        <f t="shared" si="15"/>
        <v>248.41656700000001</v>
      </c>
      <c r="R75" s="490">
        <f t="shared" si="15"/>
        <v>3.6490290000000001</v>
      </c>
      <c r="S75" s="490">
        <f t="shared" si="15"/>
        <v>0</v>
      </c>
      <c r="T75" s="490">
        <f t="shared" si="15"/>
        <v>0</v>
      </c>
      <c r="U75" s="491">
        <f t="shared" si="15"/>
        <v>244.767538</v>
      </c>
      <c r="V75" s="488">
        <f t="shared" si="15"/>
        <v>0</v>
      </c>
      <c r="W75" s="490">
        <f t="shared" si="15"/>
        <v>0</v>
      </c>
      <c r="X75" s="488">
        <f t="shared" si="15"/>
        <v>0</v>
      </c>
      <c r="Y75" s="491">
        <f t="shared" si="15"/>
        <v>0</v>
      </c>
      <c r="Z75" s="488">
        <f t="shared" si="15"/>
        <v>0</v>
      </c>
      <c r="AA75" s="490">
        <f t="shared" si="15"/>
        <v>0</v>
      </c>
      <c r="AB75" s="492">
        <v>0</v>
      </c>
    </row>
    <row r="76" spans="1:28">
      <c r="A76" s="455" t="s">
        <v>539</v>
      </c>
      <c r="B76" s="873" t="s">
        <v>554</v>
      </c>
      <c r="C76" s="456">
        <v>0</v>
      </c>
      <c r="D76" s="493">
        <v>0</v>
      </c>
      <c r="E76" s="494">
        <v>0</v>
      </c>
      <c r="F76" s="494">
        <v>0</v>
      </c>
      <c r="G76" s="494">
        <v>0</v>
      </c>
      <c r="H76" s="495">
        <v>0</v>
      </c>
      <c r="I76" s="496">
        <v>0</v>
      </c>
      <c r="J76" s="463">
        <v>0</v>
      </c>
      <c r="K76" s="496">
        <v>0</v>
      </c>
      <c r="L76" s="497">
        <v>0</v>
      </c>
      <c r="M76" s="496">
        <v>0</v>
      </c>
      <c r="N76" s="463">
        <v>0</v>
      </c>
      <c r="O76" s="464"/>
      <c r="P76" s="456">
        <v>850.46029099999998</v>
      </c>
      <c r="Q76" s="493">
        <v>850.46029099999998</v>
      </c>
      <c r="R76" s="494">
        <v>834.40153899999996</v>
      </c>
      <c r="S76" s="494">
        <v>0</v>
      </c>
      <c r="T76" s="494">
        <v>0</v>
      </c>
      <c r="U76" s="495">
        <v>16.058751999999998</v>
      </c>
      <c r="V76" s="496">
        <v>0</v>
      </c>
      <c r="W76" s="463">
        <v>0</v>
      </c>
      <c r="X76" s="496">
        <v>0</v>
      </c>
      <c r="Y76" s="497">
        <v>0</v>
      </c>
      <c r="Z76" s="496">
        <v>0</v>
      </c>
      <c r="AA76" s="463">
        <v>0</v>
      </c>
      <c r="AB76" s="464"/>
    </row>
    <row r="77" spans="1:28">
      <c r="A77" s="465" t="s">
        <v>541</v>
      </c>
      <c r="B77" s="874"/>
      <c r="C77" s="466">
        <v>518.28463599999998</v>
      </c>
      <c r="D77" s="498">
        <v>518.28288399999997</v>
      </c>
      <c r="E77" s="499">
        <v>468.10945199999998</v>
      </c>
      <c r="F77" s="499">
        <v>0</v>
      </c>
      <c r="G77" s="499">
        <v>0</v>
      </c>
      <c r="H77" s="500">
        <v>50.173431999999998</v>
      </c>
      <c r="I77" s="501">
        <v>0</v>
      </c>
      <c r="J77" s="473">
        <v>0</v>
      </c>
      <c r="K77" s="501">
        <v>0</v>
      </c>
      <c r="L77" s="502">
        <v>0</v>
      </c>
      <c r="M77" s="501">
        <v>0</v>
      </c>
      <c r="N77" s="473">
        <v>0</v>
      </c>
      <c r="O77" s="474"/>
      <c r="P77" s="466">
        <v>301.57975699999997</v>
      </c>
      <c r="Q77" s="498">
        <v>293.47657299999997</v>
      </c>
      <c r="R77" s="499">
        <v>8.0776489999999992</v>
      </c>
      <c r="S77" s="499">
        <v>0</v>
      </c>
      <c r="T77" s="499">
        <v>279.68729100000002</v>
      </c>
      <c r="U77" s="500">
        <v>13.789282</v>
      </c>
      <c r="V77" s="501">
        <v>0</v>
      </c>
      <c r="W77" s="473">
        <v>0</v>
      </c>
      <c r="X77" s="501">
        <v>0</v>
      </c>
      <c r="Y77" s="502">
        <v>0</v>
      </c>
      <c r="Z77" s="501">
        <v>0</v>
      </c>
      <c r="AA77" s="473">
        <v>0</v>
      </c>
      <c r="AB77" s="474"/>
    </row>
    <row r="78" spans="1:28">
      <c r="A78" s="465" t="s">
        <v>542</v>
      </c>
      <c r="B78" s="874"/>
      <c r="C78" s="466">
        <v>282.40381500000001</v>
      </c>
      <c r="D78" s="498">
        <v>282.28471300000001</v>
      </c>
      <c r="E78" s="499">
        <v>0.10753699999999999</v>
      </c>
      <c r="F78" s="499">
        <v>0</v>
      </c>
      <c r="G78" s="499">
        <v>282.28471300000001</v>
      </c>
      <c r="H78" s="500">
        <v>0</v>
      </c>
      <c r="I78" s="501">
        <v>0</v>
      </c>
      <c r="J78" s="503">
        <v>0</v>
      </c>
      <c r="K78" s="501">
        <v>0</v>
      </c>
      <c r="L78" s="503">
        <v>0</v>
      </c>
      <c r="M78" s="501">
        <v>0</v>
      </c>
      <c r="N78" s="473">
        <v>0</v>
      </c>
      <c r="O78" s="476"/>
      <c r="P78" s="466">
        <v>3.8200889999999998</v>
      </c>
      <c r="Q78" s="498">
        <v>3.7070979999999998</v>
      </c>
      <c r="R78" s="499">
        <v>0.112266</v>
      </c>
      <c r="S78" s="499">
        <v>0</v>
      </c>
      <c r="T78" s="499">
        <v>0</v>
      </c>
      <c r="U78" s="500">
        <v>3.7070979999999998</v>
      </c>
      <c r="V78" s="501">
        <v>0</v>
      </c>
      <c r="W78" s="503">
        <v>0</v>
      </c>
      <c r="X78" s="501">
        <v>0</v>
      </c>
      <c r="Y78" s="503">
        <v>0</v>
      </c>
      <c r="Z78" s="501">
        <v>0</v>
      </c>
      <c r="AA78" s="473">
        <v>0</v>
      </c>
      <c r="AB78" s="476"/>
    </row>
    <row r="79" spans="1:28">
      <c r="A79" s="465" t="s">
        <v>543</v>
      </c>
      <c r="B79" s="874"/>
      <c r="C79" s="466">
        <v>30.330306</v>
      </c>
      <c r="D79" s="498">
        <v>14.425039999999999</v>
      </c>
      <c r="E79" s="499">
        <v>15.904532</v>
      </c>
      <c r="F79" s="499">
        <v>0</v>
      </c>
      <c r="G79" s="499">
        <v>10.680260000000001</v>
      </c>
      <c r="H79" s="500">
        <v>3.74478</v>
      </c>
      <c r="I79" s="501">
        <v>0</v>
      </c>
      <c r="J79" s="473">
        <v>0</v>
      </c>
      <c r="K79" s="501">
        <v>0</v>
      </c>
      <c r="L79" s="502">
        <v>0</v>
      </c>
      <c r="M79" s="501">
        <v>0</v>
      </c>
      <c r="N79" s="473">
        <v>0</v>
      </c>
      <c r="O79" s="474"/>
      <c r="P79" s="466">
        <v>34.810927</v>
      </c>
      <c r="Q79" s="498">
        <v>31.359829000000001</v>
      </c>
      <c r="R79" s="499">
        <v>24.494461999999999</v>
      </c>
      <c r="S79" s="499">
        <v>0</v>
      </c>
      <c r="T79" s="499">
        <v>10.311140999999999</v>
      </c>
      <c r="U79" s="500">
        <v>0</v>
      </c>
      <c r="V79" s="501">
        <v>0</v>
      </c>
      <c r="W79" s="473">
        <v>0</v>
      </c>
      <c r="X79" s="501">
        <v>0</v>
      </c>
      <c r="Y79" s="502">
        <v>0</v>
      </c>
      <c r="Z79" s="501">
        <v>0</v>
      </c>
      <c r="AA79" s="473">
        <v>0</v>
      </c>
      <c r="AB79" s="474"/>
    </row>
    <row r="80" spans="1:28">
      <c r="A80" s="465" t="s">
        <v>544</v>
      </c>
      <c r="B80" s="874"/>
      <c r="C80" s="466">
        <v>75.386600000000001</v>
      </c>
      <c r="D80" s="498">
        <v>75.346682999999999</v>
      </c>
      <c r="E80" s="499">
        <v>2.1943000000000001E-2</v>
      </c>
      <c r="F80" s="499">
        <v>0</v>
      </c>
      <c r="G80" s="499">
        <v>72.159279999999995</v>
      </c>
      <c r="H80" s="500">
        <v>3.1874030000000002</v>
      </c>
      <c r="I80" s="501">
        <v>0</v>
      </c>
      <c r="J80" s="473">
        <v>0</v>
      </c>
      <c r="K80" s="501">
        <v>0</v>
      </c>
      <c r="L80" s="502">
        <v>0</v>
      </c>
      <c r="M80" s="501">
        <v>0</v>
      </c>
      <c r="N80" s="473">
        <v>0</v>
      </c>
      <c r="O80" s="474"/>
      <c r="P80" s="466">
        <v>2.8853089999999999</v>
      </c>
      <c r="Q80" s="498">
        <v>2.8647990000000001</v>
      </c>
      <c r="R80" s="499">
        <v>1.6280000000000001E-3</v>
      </c>
      <c r="S80" s="499">
        <v>0</v>
      </c>
      <c r="T80" s="499">
        <v>0</v>
      </c>
      <c r="U80" s="500">
        <v>2.8647990000000001</v>
      </c>
      <c r="V80" s="501">
        <v>0</v>
      </c>
      <c r="W80" s="473">
        <v>0</v>
      </c>
      <c r="X80" s="501">
        <v>0</v>
      </c>
      <c r="Y80" s="502">
        <v>0</v>
      </c>
      <c r="Z80" s="501">
        <v>0</v>
      </c>
      <c r="AA80" s="473">
        <v>0</v>
      </c>
      <c r="AB80" s="474"/>
    </row>
    <row r="81" spans="1:28">
      <c r="A81" s="465" t="s">
        <v>545</v>
      </c>
      <c r="B81" s="874"/>
      <c r="C81" s="466">
        <v>1329.7430119999999</v>
      </c>
      <c r="D81" s="498">
        <v>1295.3519570000001</v>
      </c>
      <c r="E81" s="499">
        <v>34.324699000000003</v>
      </c>
      <c r="F81" s="499">
        <v>0</v>
      </c>
      <c r="G81" s="499">
        <v>771.50667299999998</v>
      </c>
      <c r="H81" s="500">
        <v>523.84528399999999</v>
      </c>
      <c r="I81" s="501">
        <v>0</v>
      </c>
      <c r="J81" s="473">
        <v>0</v>
      </c>
      <c r="K81" s="501">
        <v>0</v>
      </c>
      <c r="L81" s="502">
        <v>0</v>
      </c>
      <c r="M81" s="501">
        <v>0</v>
      </c>
      <c r="N81" s="473">
        <v>0</v>
      </c>
      <c r="O81" s="474"/>
      <c r="P81" s="466">
        <v>4318.4727089999997</v>
      </c>
      <c r="Q81" s="498">
        <v>4305.6227710000003</v>
      </c>
      <c r="R81" s="499">
        <v>12.583106000000001</v>
      </c>
      <c r="S81" s="499">
        <v>0</v>
      </c>
      <c r="T81" s="499">
        <v>120.983312</v>
      </c>
      <c r="U81" s="500">
        <v>4184.639459</v>
      </c>
      <c r="V81" s="501">
        <v>0</v>
      </c>
      <c r="W81" s="473">
        <v>0</v>
      </c>
      <c r="X81" s="501">
        <v>0</v>
      </c>
      <c r="Y81" s="502">
        <v>0</v>
      </c>
      <c r="Z81" s="501">
        <v>0</v>
      </c>
      <c r="AA81" s="473">
        <v>0</v>
      </c>
      <c r="AB81" s="474"/>
    </row>
    <row r="82" spans="1:28">
      <c r="A82" s="477" t="s">
        <v>546</v>
      </c>
      <c r="B82" s="874"/>
      <c r="C82" s="478">
        <v>4305.2650800000001</v>
      </c>
      <c r="D82" s="504">
        <v>4115.8824500000001</v>
      </c>
      <c r="E82" s="505">
        <v>189.15725800000001</v>
      </c>
      <c r="F82" s="505">
        <v>0</v>
      </c>
      <c r="G82" s="505">
        <v>2277.509485</v>
      </c>
      <c r="H82" s="506">
        <v>1838.372965</v>
      </c>
      <c r="I82" s="507">
        <v>0</v>
      </c>
      <c r="J82" s="485">
        <v>0</v>
      </c>
      <c r="K82" s="507">
        <v>0</v>
      </c>
      <c r="L82" s="508">
        <v>0</v>
      </c>
      <c r="M82" s="507">
        <v>0</v>
      </c>
      <c r="N82" s="485">
        <v>0</v>
      </c>
      <c r="O82" s="486"/>
      <c r="P82" s="478">
        <v>2691.6764640000001</v>
      </c>
      <c r="Q82" s="504">
        <v>2560.3377260000002</v>
      </c>
      <c r="R82" s="505">
        <v>193.098647</v>
      </c>
      <c r="S82" s="505">
        <v>0</v>
      </c>
      <c r="T82" s="505">
        <v>1271.821874</v>
      </c>
      <c r="U82" s="506">
        <v>1226.550121</v>
      </c>
      <c r="V82" s="507">
        <v>0</v>
      </c>
      <c r="W82" s="485">
        <v>0</v>
      </c>
      <c r="X82" s="507">
        <v>0</v>
      </c>
      <c r="Y82" s="508">
        <v>0</v>
      </c>
      <c r="Z82" s="507">
        <v>0</v>
      </c>
      <c r="AA82" s="485">
        <v>0</v>
      </c>
      <c r="AB82" s="486"/>
    </row>
    <row r="83" spans="1:28" ht="12" thickBot="1">
      <c r="A83" s="487" t="s">
        <v>292</v>
      </c>
      <c r="B83" s="875"/>
      <c r="C83" s="488">
        <f t="shared" ref="C83:N83" si="16">+C76+C77+C78+C79+C80+C81+C82</f>
        <v>6541.4134489999997</v>
      </c>
      <c r="D83" s="489">
        <f t="shared" si="16"/>
        <v>6301.573727</v>
      </c>
      <c r="E83" s="490">
        <f t="shared" si="16"/>
        <v>707.62542099999996</v>
      </c>
      <c r="F83" s="490">
        <f t="shared" si="16"/>
        <v>0</v>
      </c>
      <c r="G83" s="490">
        <f t="shared" si="16"/>
        <v>3414.1404109999999</v>
      </c>
      <c r="H83" s="491">
        <f t="shared" si="16"/>
        <v>2419.323864</v>
      </c>
      <c r="I83" s="488">
        <f t="shared" si="16"/>
        <v>0</v>
      </c>
      <c r="J83" s="490">
        <f t="shared" si="16"/>
        <v>0</v>
      </c>
      <c r="K83" s="488">
        <f t="shared" si="16"/>
        <v>0</v>
      </c>
      <c r="L83" s="491">
        <f t="shared" si="16"/>
        <v>0</v>
      </c>
      <c r="M83" s="488">
        <f t="shared" si="16"/>
        <v>0</v>
      </c>
      <c r="N83" s="490">
        <f t="shared" si="16"/>
        <v>0</v>
      </c>
      <c r="O83" s="492">
        <v>59.740869000000004</v>
      </c>
      <c r="P83" s="488">
        <f t="shared" ref="P83:AA83" si="17">+P76+P77+P78+P79+P80+P81+P82</f>
        <v>8203.7055459999992</v>
      </c>
      <c r="Q83" s="489">
        <f t="shared" si="17"/>
        <v>8047.8290870000001</v>
      </c>
      <c r="R83" s="490">
        <f t="shared" si="17"/>
        <v>1072.7692969999998</v>
      </c>
      <c r="S83" s="490">
        <f t="shared" si="17"/>
        <v>0</v>
      </c>
      <c r="T83" s="490">
        <f t="shared" si="17"/>
        <v>1682.8036179999999</v>
      </c>
      <c r="U83" s="491">
        <f t="shared" si="17"/>
        <v>5447.6095110000006</v>
      </c>
      <c r="V83" s="488">
        <f t="shared" si="17"/>
        <v>0</v>
      </c>
      <c r="W83" s="490">
        <f t="shared" si="17"/>
        <v>0</v>
      </c>
      <c r="X83" s="488">
        <f t="shared" si="17"/>
        <v>0</v>
      </c>
      <c r="Y83" s="491">
        <f t="shared" si="17"/>
        <v>0</v>
      </c>
      <c r="Z83" s="488">
        <f t="shared" si="17"/>
        <v>0</v>
      </c>
      <c r="AA83" s="490">
        <f t="shared" si="17"/>
        <v>0</v>
      </c>
      <c r="AB83" s="492">
        <v>37.954371999999999</v>
      </c>
    </row>
    <row r="84" spans="1:28">
      <c r="A84" s="455" t="s">
        <v>539</v>
      </c>
      <c r="B84" s="873" t="s">
        <v>555</v>
      </c>
      <c r="C84" s="456">
        <v>0</v>
      </c>
      <c r="D84" s="493">
        <v>0</v>
      </c>
      <c r="E84" s="494">
        <v>0</v>
      </c>
      <c r="F84" s="494">
        <v>0</v>
      </c>
      <c r="G84" s="494">
        <v>0</v>
      </c>
      <c r="H84" s="495">
        <v>0</v>
      </c>
      <c r="I84" s="496">
        <v>0</v>
      </c>
      <c r="J84" s="463">
        <v>0</v>
      </c>
      <c r="K84" s="496">
        <v>0</v>
      </c>
      <c r="L84" s="497">
        <v>0</v>
      </c>
      <c r="M84" s="496">
        <v>0</v>
      </c>
      <c r="N84" s="463">
        <v>0</v>
      </c>
      <c r="O84" s="464"/>
      <c r="P84" s="456">
        <v>0.102323</v>
      </c>
      <c r="Q84" s="493">
        <v>0</v>
      </c>
      <c r="R84" s="494">
        <v>0.102323</v>
      </c>
      <c r="S84" s="494">
        <v>0</v>
      </c>
      <c r="T84" s="494">
        <v>0</v>
      </c>
      <c r="U84" s="495">
        <v>0</v>
      </c>
      <c r="V84" s="496">
        <v>0</v>
      </c>
      <c r="W84" s="463">
        <v>0</v>
      </c>
      <c r="X84" s="496">
        <v>0</v>
      </c>
      <c r="Y84" s="497">
        <v>0</v>
      </c>
      <c r="Z84" s="496">
        <v>0</v>
      </c>
      <c r="AA84" s="463">
        <v>0</v>
      </c>
      <c r="AB84" s="464"/>
    </row>
    <row r="85" spans="1:28">
      <c r="A85" s="465" t="s">
        <v>541</v>
      </c>
      <c r="B85" s="874"/>
      <c r="C85" s="466">
        <v>140.45400799999999</v>
      </c>
      <c r="D85" s="498">
        <v>100.530146</v>
      </c>
      <c r="E85" s="499">
        <v>39.922485999999999</v>
      </c>
      <c r="F85" s="499">
        <v>0</v>
      </c>
      <c r="G85" s="499">
        <v>100.530146</v>
      </c>
      <c r="H85" s="500">
        <v>0</v>
      </c>
      <c r="I85" s="501">
        <v>0</v>
      </c>
      <c r="J85" s="473">
        <v>0</v>
      </c>
      <c r="K85" s="501">
        <v>0</v>
      </c>
      <c r="L85" s="502">
        <v>0</v>
      </c>
      <c r="M85" s="501">
        <v>0</v>
      </c>
      <c r="N85" s="473">
        <v>0</v>
      </c>
      <c r="O85" s="474"/>
      <c r="P85" s="466">
        <v>209.649348</v>
      </c>
      <c r="Q85" s="498">
        <v>146.53921700000001</v>
      </c>
      <c r="R85" s="499">
        <v>109.49869099999999</v>
      </c>
      <c r="S85" s="499">
        <v>0</v>
      </c>
      <c r="T85" s="499">
        <v>100.15</v>
      </c>
      <c r="U85" s="500">
        <v>0</v>
      </c>
      <c r="V85" s="501">
        <v>0</v>
      </c>
      <c r="W85" s="473">
        <v>0</v>
      </c>
      <c r="X85" s="501">
        <v>0</v>
      </c>
      <c r="Y85" s="502">
        <v>0</v>
      </c>
      <c r="Z85" s="501">
        <v>0</v>
      </c>
      <c r="AA85" s="473">
        <v>0</v>
      </c>
      <c r="AB85" s="474"/>
    </row>
    <row r="86" spans="1:28">
      <c r="A86" s="465" t="s">
        <v>542</v>
      </c>
      <c r="B86" s="874"/>
      <c r="C86" s="466">
        <v>156.87975700000001</v>
      </c>
      <c r="D86" s="498">
        <v>73.496274999999997</v>
      </c>
      <c r="E86" s="499">
        <v>156.87975700000001</v>
      </c>
      <c r="F86" s="499">
        <v>0</v>
      </c>
      <c r="G86" s="499">
        <v>0</v>
      </c>
      <c r="H86" s="500">
        <v>0</v>
      </c>
      <c r="I86" s="501">
        <v>0</v>
      </c>
      <c r="J86" s="503">
        <v>0</v>
      </c>
      <c r="K86" s="501">
        <v>0</v>
      </c>
      <c r="L86" s="503">
        <v>0</v>
      </c>
      <c r="M86" s="501">
        <v>0</v>
      </c>
      <c r="N86" s="473">
        <v>0</v>
      </c>
      <c r="O86" s="476"/>
      <c r="P86" s="466">
        <v>201.62804600000001</v>
      </c>
      <c r="Q86" s="498">
        <v>188.24658700000001</v>
      </c>
      <c r="R86" s="499">
        <v>201.62804600000001</v>
      </c>
      <c r="S86" s="499">
        <v>0</v>
      </c>
      <c r="T86" s="499">
        <v>0</v>
      </c>
      <c r="U86" s="500">
        <v>0</v>
      </c>
      <c r="V86" s="501">
        <v>0</v>
      </c>
      <c r="W86" s="503">
        <v>0</v>
      </c>
      <c r="X86" s="501">
        <v>0</v>
      </c>
      <c r="Y86" s="503">
        <v>0</v>
      </c>
      <c r="Z86" s="501">
        <v>0</v>
      </c>
      <c r="AA86" s="473">
        <v>0</v>
      </c>
      <c r="AB86" s="476"/>
    </row>
    <row r="87" spans="1:28">
      <c r="A87" s="465" t="s">
        <v>543</v>
      </c>
      <c r="B87" s="874"/>
      <c r="C87" s="466">
        <v>82.255846000000005</v>
      </c>
      <c r="D87" s="498">
        <v>82.255846000000005</v>
      </c>
      <c r="E87" s="499">
        <v>82.255846000000005</v>
      </c>
      <c r="F87" s="499">
        <v>0</v>
      </c>
      <c r="G87" s="499">
        <v>0</v>
      </c>
      <c r="H87" s="500">
        <v>0</v>
      </c>
      <c r="I87" s="501">
        <v>0</v>
      </c>
      <c r="J87" s="473">
        <v>0</v>
      </c>
      <c r="K87" s="501">
        <v>0</v>
      </c>
      <c r="L87" s="502">
        <v>0</v>
      </c>
      <c r="M87" s="501">
        <v>0</v>
      </c>
      <c r="N87" s="473">
        <v>0</v>
      </c>
      <c r="O87" s="474"/>
      <c r="P87" s="466">
        <v>37.456555000000002</v>
      </c>
      <c r="Q87" s="498">
        <v>37.456555000000002</v>
      </c>
      <c r="R87" s="499">
        <v>37.456555000000002</v>
      </c>
      <c r="S87" s="499">
        <v>0</v>
      </c>
      <c r="T87" s="499">
        <v>0</v>
      </c>
      <c r="U87" s="500">
        <v>0</v>
      </c>
      <c r="V87" s="501">
        <v>0</v>
      </c>
      <c r="W87" s="473">
        <v>0</v>
      </c>
      <c r="X87" s="501">
        <v>0</v>
      </c>
      <c r="Y87" s="502">
        <v>0</v>
      </c>
      <c r="Z87" s="501">
        <v>0</v>
      </c>
      <c r="AA87" s="473">
        <v>0</v>
      </c>
      <c r="AB87" s="474"/>
    </row>
    <row r="88" spans="1:28">
      <c r="A88" s="465" t="s">
        <v>544</v>
      </c>
      <c r="B88" s="874"/>
      <c r="C88" s="466">
        <v>308.23275999999998</v>
      </c>
      <c r="D88" s="498">
        <v>190.775552</v>
      </c>
      <c r="E88" s="499">
        <v>270.04770000000002</v>
      </c>
      <c r="F88" s="499">
        <v>0</v>
      </c>
      <c r="G88" s="499">
        <v>38.184035000000002</v>
      </c>
      <c r="H88" s="500">
        <v>0</v>
      </c>
      <c r="I88" s="501">
        <v>0</v>
      </c>
      <c r="J88" s="473">
        <v>0</v>
      </c>
      <c r="K88" s="501">
        <v>0</v>
      </c>
      <c r="L88" s="502">
        <v>0</v>
      </c>
      <c r="M88" s="501">
        <v>0</v>
      </c>
      <c r="N88" s="473">
        <v>0</v>
      </c>
      <c r="O88" s="474"/>
      <c r="P88" s="466">
        <v>254.594334</v>
      </c>
      <c r="Q88" s="498">
        <v>48.069356999999997</v>
      </c>
      <c r="R88" s="499">
        <v>206.52105299999999</v>
      </c>
      <c r="S88" s="499">
        <v>0</v>
      </c>
      <c r="T88" s="499">
        <v>48.069355999999999</v>
      </c>
      <c r="U88" s="500">
        <v>0</v>
      </c>
      <c r="V88" s="501">
        <v>0</v>
      </c>
      <c r="W88" s="473">
        <v>0</v>
      </c>
      <c r="X88" s="501">
        <v>0</v>
      </c>
      <c r="Y88" s="502">
        <v>0</v>
      </c>
      <c r="Z88" s="501">
        <v>0</v>
      </c>
      <c r="AA88" s="473">
        <v>0</v>
      </c>
      <c r="AB88" s="474"/>
    </row>
    <row r="89" spans="1:28">
      <c r="A89" s="465" t="s">
        <v>545</v>
      </c>
      <c r="B89" s="874"/>
      <c r="C89" s="466">
        <v>843.61305600000003</v>
      </c>
      <c r="D89" s="498">
        <v>399.42090000000002</v>
      </c>
      <c r="E89" s="499">
        <v>444.183716</v>
      </c>
      <c r="F89" s="499">
        <v>0</v>
      </c>
      <c r="G89" s="499">
        <v>191.05716699999999</v>
      </c>
      <c r="H89" s="500">
        <v>208.363733</v>
      </c>
      <c r="I89" s="501">
        <v>0</v>
      </c>
      <c r="J89" s="473">
        <v>0</v>
      </c>
      <c r="K89" s="501">
        <v>0</v>
      </c>
      <c r="L89" s="502">
        <v>0</v>
      </c>
      <c r="M89" s="501">
        <v>0</v>
      </c>
      <c r="N89" s="473">
        <v>0</v>
      </c>
      <c r="O89" s="474"/>
      <c r="P89" s="466">
        <v>848.549983</v>
      </c>
      <c r="Q89" s="498">
        <v>653.42570999999998</v>
      </c>
      <c r="R89" s="499">
        <v>363.086704</v>
      </c>
      <c r="S89" s="499">
        <v>0</v>
      </c>
      <c r="T89" s="499">
        <v>299.830533</v>
      </c>
      <c r="U89" s="500">
        <v>185.620419</v>
      </c>
      <c r="V89" s="501">
        <v>0</v>
      </c>
      <c r="W89" s="473">
        <v>0</v>
      </c>
      <c r="X89" s="501">
        <v>0</v>
      </c>
      <c r="Y89" s="502">
        <v>0</v>
      </c>
      <c r="Z89" s="501">
        <v>0</v>
      </c>
      <c r="AA89" s="473">
        <v>0</v>
      </c>
      <c r="AB89" s="474"/>
    </row>
    <row r="90" spans="1:28">
      <c r="A90" s="477" t="s">
        <v>546</v>
      </c>
      <c r="B90" s="874"/>
      <c r="C90" s="478">
        <v>365.72377399999999</v>
      </c>
      <c r="D90" s="504">
        <v>304.34505300000001</v>
      </c>
      <c r="E90" s="505">
        <v>61.371915999999999</v>
      </c>
      <c r="F90" s="505">
        <v>0</v>
      </c>
      <c r="G90" s="505">
        <v>24.174721000000002</v>
      </c>
      <c r="H90" s="506">
        <v>280.17033199999997</v>
      </c>
      <c r="I90" s="507">
        <v>0</v>
      </c>
      <c r="J90" s="485">
        <v>0</v>
      </c>
      <c r="K90" s="507">
        <v>0</v>
      </c>
      <c r="L90" s="508">
        <v>0</v>
      </c>
      <c r="M90" s="507">
        <v>0</v>
      </c>
      <c r="N90" s="485">
        <v>0</v>
      </c>
      <c r="O90" s="486"/>
      <c r="P90" s="478">
        <v>426.89669800000001</v>
      </c>
      <c r="Q90" s="504">
        <v>374.84139099999999</v>
      </c>
      <c r="R90" s="505">
        <v>52.033262999999998</v>
      </c>
      <c r="S90" s="505">
        <v>0</v>
      </c>
      <c r="T90" s="505">
        <v>335.37223799999998</v>
      </c>
      <c r="U90" s="506">
        <v>39.469152999999999</v>
      </c>
      <c r="V90" s="507">
        <v>0</v>
      </c>
      <c r="W90" s="485">
        <v>0</v>
      </c>
      <c r="X90" s="507">
        <v>0</v>
      </c>
      <c r="Y90" s="508">
        <v>0</v>
      </c>
      <c r="Z90" s="507">
        <v>0</v>
      </c>
      <c r="AA90" s="485">
        <v>0</v>
      </c>
      <c r="AB90" s="486"/>
    </row>
    <row r="91" spans="1:28" ht="12" thickBot="1">
      <c r="A91" s="487" t="s">
        <v>292</v>
      </c>
      <c r="B91" s="875"/>
      <c r="C91" s="488">
        <f t="shared" ref="C91:N91" si="18">+C84+C85+C86+C87+C88+C89+C90</f>
        <v>1897.1592009999999</v>
      </c>
      <c r="D91" s="489">
        <f t="shared" si="18"/>
        <v>1150.823772</v>
      </c>
      <c r="E91" s="490">
        <f t="shared" si="18"/>
        <v>1054.661421</v>
      </c>
      <c r="F91" s="490">
        <f t="shared" si="18"/>
        <v>0</v>
      </c>
      <c r="G91" s="490">
        <f t="shared" si="18"/>
        <v>353.94606899999997</v>
      </c>
      <c r="H91" s="491">
        <f t="shared" si="18"/>
        <v>488.53406499999994</v>
      </c>
      <c r="I91" s="488">
        <f t="shared" si="18"/>
        <v>0</v>
      </c>
      <c r="J91" s="490">
        <f t="shared" si="18"/>
        <v>0</v>
      </c>
      <c r="K91" s="488">
        <f t="shared" si="18"/>
        <v>0</v>
      </c>
      <c r="L91" s="491">
        <f t="shared" si="18"/>
        <v>0</v>
      </c>
      <c r="M91" s="488">
        <f t="shared" si="18"/>
        <v>0</v>
      </c>
      <c r="N91" s="490">
        <f t="shared" si="18"/>
        <v>0</v>
      </c>
      <c r="O91" s="492">
        <v>1.5686119999999999</v>
      </c>
      <c r="P91" s="488">
        <f t="shared" ref="P91:AA91" si="19">+P84+P85+P86+P87+P88+P89+P90</f>
        <v>1978.877287</v>
      </c>
      <c r="Q91" s="489">
        <f t="shared" si="19"/>
        <v>1448.5788169999998</v>
      </c>
      <c r="R91" s="490">
        <f t="shared" si="19"/>
        <v>970.32663500000012</v>
      </c>
      <c r="S91" s="490">
        <f t="shared" si="19"/>
        <v>0</v>
      </c>
      <c r="T91" s="490">
        <f t="shared" si="19"/>
        <v>783.42212700000005</v>
      </c>
      <c r="U91" s="491">
        <f t="shared" si="19"/>
        <v>225.089572</v>
      </c>
      <c r="V91" s="488">
        <f t="shared" si="19"/>
        <v>0</v>
      </c>
      <c r="W91" s="490">
        <f t="shared" si="19"/>
        <v>0</v>
      </c>
      <c r="X91" s="488">
        <f t="shared" si="19"/>
        <v>0</v>
      </c>
      <c r="Y91" s="491">
        <f t="shared" si="19"/>
        <v>0</v>
      </c>
      <c r="Z91" s="488">
        <f t="shared" si="19"/>
        <v>0</v>
      </c>
      <c r="AA91" s="490">
        <f t="shared" si="19"/>
        <v>0</v>
      </c>
      <c r="AB91" s="492">
        <v>1.3925860000000001</v>
      </c>
    </row>
    <row r="92" spans="1:28">
      <c r="A92" s="455" t="s">
        <v>539</v>
      </c>
      <c r="B92" s="873" t="s">
        <v>556</v>
      </c>
      <c r="C92" s="456">
        <v>245.50116499999999</v>
      </c>
      <c r="D92" s="493">
        <v>245.15681000000001</v>
      </c>
      <c r="E92" s="494">
        <v>43.059992999999999</v>
      </c>
      <c r="F92" s="494">
        <v>0</v>
      </c>
      <c r="G92" s="494">
        <v>194.30791099999999</v>
      </c>
      <c r="H92" s="495">
        <v>7.7889059999999999</v>
      </c>
      <c r="I92" s="496">
        <v>0</v>
      </c>
      <c r="J92" s="463">
        <v>0</v>
      </c>
      <c r="K92" s="496">
        <v>0</v>
      </c>
      <c r="L92" s="497">
        <v>0</v>
      </c>
      <c r="M92" s="496">
        <v>3.9492370000000001</v>
      </c>
      <c r="N92" s="463">
        <v>1.1479E-2</v>
      </c>
      <c r="O92" s="464"/>
      <c r="P92" s="456">
        <v>17.777479</v>
      </c>
      <c r="Q92" s="493">
        <v>17.728391999999999</v>
      </c>
      <c r="R92" s="494">
        <v>0</v>
      </c>
      <c r="S92" s="494">
        <v>0</v>
      </c>
      <c r="T92" s="494">
        <v>1.4212260000000001</v>
      </c>
      <c r="U92" s="495">
        <v>16.307165999999999</v>
      </c>
      <c r="V92" s="496">
        <v>0</v>
      </c>
      <c r="W92" s="463">
        <v>0</v>
      </c>
      <c r="X92" s="496">
        <v>0</v>
      </c>
      <c r="Y92" s="497">
        <v>0</v>
      </c>
      <c r="Z92" s="496">
        <v>1.218863</v>
      </c>
      <c r="AA92" s="463">
        <v>2.1930000000000001E-3</v>
      </c>
      <c r="AB92" s="464"/>
    </row>
    <row r="93" spans="1:28">
      <c r="A93" s="465" t="s">
        <v>541</v>
      </c>
      <c r="B93" s="874"/>
      <c r="C93" s="466">
        <v>678.958168</v>
      </c>
      <c r="D93" s="498">
        <v>676.47687499999995</v>
      </c>
      <c r="E93" s="499">
        <v>14.315891000000001</v>
      </c>
      <c r="F93" s="499">
        <v>0</v>
      </c>
      <c r="G93" s="499">
        <v>609.21451400000001</v>
      </c>
      <c r="H93" s="500">
        <v>52.946469999999998</v>
      </c>
      <c r="I93" s="501">
        <v>0</v>
      </c>
      <c r="J93" s="473">
        <v>0</v>
      </c>
      <c r="K93" s="501">
        <v>0</v>
      </c>
      <c r="L93" s="502">
        <v>0</v>
      </c>
      <c r="M93" s="501">
        <v>15.792589</v>
      </c>
      <c r="N93" s="473">
        <v>4.5919000000000001E-2</v>
      </c>
      <c r="O93" s="474"/>
      <c r="P93" s="466">
        <v>905.50246900000002</v>
      </c>
      <c r="Q93" s="498">
        <v>904.55675900000006</v>
      </c>
      <c r="R93" s="499">
        <v>2.1315210000000002</v>
      </c>
      <c r="S93" s="499">
        <v>0</v>
      </c>
      <c r="T93" s="499">
        <v>875.27385800000002</v>
      </c>
      <c r="U93" s="500">
        <v>27.151378999999999</v>
      </c>
      <c r="V93" s="501">
        <v>0</v>
      </c>
      <c r="W93" s="473">
        <v>0</v>
      </c>
      <c r="X93" s="501">
        <v>0</v>
      </c>
      <c r="Y93" s="502">
        <v>0</v>
      </c>
      <c r="Z93" s="501">
        <v>15.187042</v>
      </c>
      <c r="AA93" s="473">
        <v>2.7326E-2</v>
      </c>
      <c r="AB93" s="474"/>
    </row>
    <row r="94" spans="1:28">
      <c r="A94" s="465" t="s">
        <v>542</v>
      </c>
      <c r="B94" s="874"/>
      <c r="C94" s="466">
        <v>346.34641900000003</v>
      </c>
      <c r="D94" s="498">
        <v>345.77941299999998</v>
      </c>
      <c r="E94" s="499">
        <v>29.615407999999999</v>
      </c>
      <c r="F94" s="499">
        <v>0</v>
      </c>
      <c r="G94" s="499">
        <v>56.010202</v>
      </c>
      <c r="H94" s="500">
        <v>260.15380399999998</v>
      </c>
      <c r="I94" s="501">
        <v>0</v>
      </c>
      <c r="J94" s="503">
        <v>0</v>
      </c>
      <c r="K94" s="501">
        <v>0</v>
      </c>
      <c r="L94" s="503">
        <v>0</v>
      </c>
      <c r="M94" s="501">
        <v>0.47600199999999998</v>
      </c>
      <c r="N94" s="473">
        <v>1.384E-3</v>
      </c>
      <c r="O94" s="476"/>
      <c r="P94" s="466">
        <v>364.86950400000001</v>
      </c>
      <c r="Q94" s="498">
        <v>364.47820300000001</v>
      </c>
      <c r="R94" s="499">
        <v>26.995826000000001</v>
      </c>
      <c r="S94" s="499">
        <v>0</v>
      </c>
      <c r="T94" s="499">
        <v>87.106890000000007</v>
      </c>
      <c r="U94" s="500">
        <v>250.37548699999999</v>
      </c>
      <c r="V94" s="501">
        <v>0</v>
      </c>
      <c r="W94" s="503">
        <v>0</v>
      </c>
      <c r="X94" s="501">
        <v>0</v>
      </c>
      <c r="Y94" s="503">
        <v>0</v>
      </c>
      <c r="Z94" s="501">
        <v>8.7526100000000007</v>
      </c>
      <c r="AA94" s="473">
        <v>1.5748000000000002E-2</v>
      </c>
      <c r="AB94" s="476"/>
    </row>
    <row r="95" spans="1:28">
      <c r="A95" s="465" t="s">
        <v>543</v>
      </c>
      <c r="B95" s="874"/>
      <c r="C95" s="466">
        <v>65.236469999999997</v>
      </c>
      <c r="D95" s="498">
        <v>65.12379</v>
      </c>
      <c r="E95" s="499">
        <v>0.66528299999999996</v>
      </c>
      <c r="F95" s="499">
        <v>0</v>
      </c>
      <c r="G95" s="499">
        <v>55.259033000000002</v>
      </c>
      <c r="H95" s="500">
        <v>9.1994740000000004</v>
      </c>
      <c r="I95" s="501">
        <v>0</v>
      </c>
      <c r="J95" s="473">
        <v>0</v>
      </c>
      <c r="K95" s="501">
        <v>0</v>
      </c>
      <c r="L95" s="502">
        <v>0</v>
      </c>
      <c r="M95" s="501">
        <v>0.66528299999999996</v>
      </c>
      <c r="N95" s="473">
        <v>1.934E-3</v>
      </c>
      <c r="O95" s="474"/>
      <c r="P95" s="466">
        <v>348.21497699999998</v>
      </c>
      <c r="Q95" s="498">
        <v>347.883039</v>
      </c>
      <c r="R95" s="499">
        <v>3.7969650000000001</v>
      </c>
      <c r="S95" s="499">
        <v>0</v>
      </c>
      <c r="T95" s="499">
        <v>183.19017700000001</v>
      </c>
      <c r="U95" s="500">
        <v>160.89589699999999</v>
      </c>
      <c r="V95" s="501">
        <v>0</v>
      </c>
      <c r="W95" s="473">
        <v>0</v>
      </c>
      <c r="X95" s="501">
        <v>0</v>
      </c>
      <c r="Y95" s="502">
        <v>0</v>
      </c>
      <c r="Z95" s="501">
        <v>5.5761999999999999E-2</v>
      </c>
      <c r="AA95" s="473">
        <v>1E-4</v>
      </c>
      <c r="AB95" s="474"/>
    </row>
    <row r="96" spans="1:28">
      <c r="A96" s="465" t="s">
        <v>544</v>
      </c>
      <c r="B96" s="874"/>
      <c r="C96" s="466">
        <v>375.25991499999998</v>
      </c>
      <c r="D96" s="498">
        <v>374.65398399999998</v>
      </c>
      <c r="E96" s="499">
        <v>37.908867000000001</v>
      </c>
      <c r="F96" s="499">
        <v>0</v>
      </c>
      <c r="G96" s="499">
        <v>117.584825</v>
      </c>
      <c r="H96" s="500">
        <v>219.160292</v>
      </c>
      <c r="I96" s="501">
        <v>0</v>
      </c>
      <c r="J96" s="473">
        <v>0</v>
      </c>
      <c r="K96" s="501">
        <v>0</v>
      </c>
      <c r="L96" s="502">
        <v>0</v>
      </c>
      <c r="M96" s="501">
        <v>0.47551700000000002</v>
      </c>
      <c r="N96" s="473">
        <v>1.3829999999999999E-3</v>
      </c>
      <c r="O96" s="474"/>
      <c r="P96" s="466">
        <v>310.52057600000001</v>
      </c>
      <c r="Q96" s="498">
        <v>310.13325300000002</v>
      </c>
      <c r="R96" s="499">
        <v>31.261412</v>
      </c>
      <c r="S96" s="499">
        <v>0</v>
      </c>
      <c r="T96" s="499">
        <v>1.435646</v>
      </c>
      <c r="U96" s="500">
        <v>277.436196</v>
      </c>
      <c r="V96" s="501">
        <v>0</v>
      </c>
      <c r="W96" s="473">
        <v>0</v>
      </c>
      <c r="X96" s="501">
        <v>0</v>
      </c>
      <c r="Y96" s="502">
        <v>0</v>
      </c>
      <c r="Z96" s="501">
        <v>3.4375000000000003E-2</v>
      </c>
      <c r="AA96" s="473">
        <v>6.2000000000000003E-5</v>
      </c>
      <c r="AB96" s="474"/>
    </row>
    <row r="97" spans="1:28">
      <c r="A97" s="465" t="s">
        <v>545</v>
      </c>
      <c r="B97" s="874"/>
      <c r="C97" s="466">
        <v>823.74599499999999</v>
      </c>
      <c r="D97" s="498">
        <v>821.66315899999995</v>
      </c>
      <c r="E97" s="499">
        <v>16.634007</v>
      </c>
      <c r="F97" s="499">
        <v>0</v>
      </c>
      <c r="G97" s="499">
        <v>54.10371</v>
      </c>
      <c r="H97" s="500">
        <v>750.92544099999998</v>
      </c>
      <c r="I97" s="501">
        <v>0</v>
      </c>
      <c r="J97" s="473">
        <v>0</v>
      </c>
      <c r="K97" s="501">
        <v>0</v>
      </c>
      <c r="L97" s="502">
        <v>0</v>
      </c>
      <c r="M97" s="501">
        <v>7.01701</v>
      </c>
      <c r="N97" s="473">
        <v>2.0403000000000001E-2</v>
      </c>
      <c r="O97" s="474"/>
      <c r="P97" s="466">
        <v>778.87659900000006</v>
      </c>
      <c r="Q97" s="498">
        <v>777.57107399999995</v>
      </c>
      <c r="R97" s="499">
        <v>14.694570000000001</v>
      </c>
      <c r="S97" s="499">
        <v>0</v>
      </c>
      <c r="T97" s="499">
        <v>27.375457999999998</v>
      </c>
      <c r="U97" s="500">
        <v>735.50104699999997</v>
      </c>
      <c r="V97" s="501">
        <v>0</v>
      </c>
      <c r="W97" s="473">
        <v>0</v>
      </c>
      <c r="X97" s="501">
        <v>0</v>
      </c>
      <c r="Y97" s="502">
        <v>0</v>
      </c>
      <c r="Z97" s="501">
        <v>18.603556000000001</v>
      </c>
      <c r="AA97" s="473">
        <v>3.3473000000000003E-2</v>
      </c>
      <c r="AB97" s="474"/>
    </row>
    <row r="98" spans="1:28">
      <c r="A98" s="477" t="s">
        <v>546</v>
      </c>
      <c r="B98" s="874"/>
      <c r="C98" s="478">
        <v>88.597244000000003</v>
      </c>
      <c r="D98" s="504">
        <v>88.367743000000004</v>
      </c>
      <c r="E98" s="505">
        <v>9.6895140000000008</v>
      </c>
      <c r="F98" s="505">
        <v>0</v>
      </c>
      <c r="G98" s="505">
        <v>0</v>
      </c>
      <c r="H98" s="506">
        <v>78.678229000000002</v>
      </c>
      <c r="I98" s="507">
        <v>0</v>
      </c>
      <c r="J98" s="485">
        <v>0</v>
      </c>
      <c r="K98" s="507">
        <v>0</v>
      </c>
      <c r="L98" s="508">
        <v>0</v>
      </c>
      <c r="M98" s="507">
        <v>24.596139000000001</v>
      </c>
      <c r="N98" s="485">
        <v>7.1516999999999997E-2</v>
      </c>
      <c r="O98" s="486"/>
      <c r="P98" s="478">
        <v>101.416388</v>
      </c>
      <c r="Q98" s="504">
        <v>101.24727900000001</v>
      </c>
      <c r="R98" s="505">
        <v>7.3304939999999998</v>
      </c>
      <c r="S98" s="505">
        <v>0</v>
      </c>
      <c r="T98" s="505">
        <v>0</v>
      </c>
      <c r="U98" s="506">
        <v>93.916785000000004</v>
      </c>
      <c r="V98" s="507">
        <v>0</v>
      </c>
      <c r="W98" s="485">
        <v>0</v>
      </c>
      <c r="X98" s="507">
        <v>0</v>
      </c>
      <c r="Y98" s="508">
        <v>0</v>
      </c>
      <c r="Z98" s="507">
        <v>32.460762000000003</v>
      </c>
      <c r="AA98" s="485">
        <v>5.8406E-2</v>
      </c>
      <c r="AB98" s="486"/>
    </row>
    <row r="99" spans="1:28" ht="12" thickBot="1">
      <c r="A99" s="487" t="s">
        <v>292</v>
      </c>
      <c r="B99" s="875"/>
      <c r="C99" s="488">
        <f t="shared" ref="C99:N99" si="20">+C92+C93+C94+C95+C96+C97+C98</f>
        <v>2623.6453759999999</v>
      </c>
      <c r="D99" s="489">
        <f t="shared" si="20"/>
        <v>2617.2217739999996</v>
      </c>
      <c r="E99" s="490">
        <f t="shared" si="20"/>
        <v>151.88896300000002</v>
      </c>
      <c r="F99" s="490">
        <f t="shared" si="20"/>
        <v>0</v>
      </c>
      <c r="G99" s="490">
        <f t="shared" si="20"/>
        <v>1086.4801950000001</v>
      </c>
      <c r="H99" s="491">
        <f t="shared" si="20"/>
        <v>1378.8526160000001</v>
      </c>
      <c r="I99" s="488">
        <f t="shared" si="20"/>
        <v>0</v>
      </c>
      <c r="J99" s="490">
        <f t="shared" si="20"/>
        <v>0</v>
      </c>
      <c r="K99" s="488">
        <f t="shared" si="20"/>
        <v>0</v>
      </c>
      <c r="L99" s="491">
        <f t="shared" si="20"/>
        <v>0</v>
      </c>
      <c r="M99" s="488">
        <f t="shared" si="20"/>
        <v>52.971777000000003</v>
      </c>
      <c r="N99" s="490">
        <f t="shared" si="20"/>
        <v>0.15401900000000002</v>
      </c>
      <c r="O99" s="492">
        <v>164.15410399999999</v>
      </c>
      <c r="P99" s="488">
        <f t="shared" ref="P99:AA99" si="21">+P92+P93+P94+P95+P96+P97+P98</f>
        <v>2827.1779920000004</v>
      </c>
      <c r="Q99" s="489">
        <f t="shared" si="21"/>
        <v>2823.5979990000005</v>
      </c>
      <c r="R99" s="490">
        <f t="shared" si="21"/>
        <v>86.210787999999994</v>
      </c>
      <c r="S99" s="490">
        <f t="shared" si="21"/>
        <v>0</v>
      </c>
      <c r="T99" s="490">
        <f t="shared" si="21"/>
        <v>1175.803255</v>
      </c>
      <c r="U99" s="491">
        <f t="shared" si="21"/>
        <v>1561.5839569999998</v>
      </c>
      <c r="V99" s="488">
        <f t="shared" si="21"/>
        <v>0</v>
      </c>
      <c r="W99" s="490">
        <f t="shared" si="21"/>
        <v>0</v>
      </c>
      <c r="X99" s="488">
        <f t="shared" si="21"/>
        <v>0</v>
      </c>
      <c r="Y99" s="491">
        <f t="shared" si="21"/>
        <v>0</v>
      </c>
      <c r="Z99" s="488">
        <f t="shared" si="21"/>
        <v>76.312970000000007</v>
      </c>
      <c r="AA99" s="490">
        <f t="shared" si="21"/>
        <v>0.13730799999999999</v>
      </c>
      <c r="AB99" s="492">
        <v>163.58209500000001</v>
      </c>
    </row>
    <row r="100" spans="1:28">
      <c r="A100" s="455" t="s">
        <v>539</v>
      </c>
      <c r="B100" s="873" t="s">
        <v>557</v>
      </c>
      <c r="C100" s="456">
        <v>19.998000000000001</v>
      </c>
      <c r="D100" s="493">
        <v>19.998000000000001</v>
      </c>
      <c r="E100" s="494">
        <v>19.998000000000001</v>
      </c>
      <c r="F100" s="494">
        <v>0</v>
      </c>
      <c r="G100" s="494">
        <v>0</v>
      </c>
      <c r="H100" s="495">
        <v>0</v>
      </c>
      <c r="I100" s="496">
        <v>0</v>
      </c>
      <c r="J100" s="463">
        <v>0</v>
      </c>
      <c r="K100" s="496">
        <v>0</v>
      </c>
      <c r="L100" s="497">
        <v>0</v>
      </c>
      <c r="M100" s="496">
        <v>0</v>
      </c>
      <c r="N100" s="463">
        <v>0</v>
      </c>
      <c r="O100" s="464"/>
      <c r="P100" s="456">
        <v>5.2021709999999999</v>
      </c>
      <c r="Q100" s="493">
        <v>5.2021709999999999</v>
      </c>
      <c r="R100" s="494">
        <v>5.2021709999999999</v>
      </c>
      <c r="S100" s="494">
        <v>0</v>
      </c>
      <c r="T100" s="494">
        <v>0</v>
      </c>
      <c r="U100" s="495">
        <v>0</v>
      </c>
      <c r="V100" s="496">
        <v>0</v>
      </c>
      <c r="W100" s="463">
        <v>0</v>
      </c>
      <c r="X100" s="496">
        <v>0</v>
      </c>
      <c r="Y100" s="497">
        <v>0</v>
      </c>
      <c r="Z100" s="496">
        <v>0</v>
      </c>
      <c r="AA100" s="463">
        <v>0</v>
      </c>
      <c r="AB100" s="464"/>
    </row>
    <row r="101" spans="1:28">
      <c r="A101" s="465" t="s">
        <v>541</v>
      </c>
      <c r="B101" s="874"/>
      <c r="C101" s="466">
        <v>15.241695</v>
      </c>
      <c r="D101" s="498">
        <v>15.241695</v>
      </c>
      <c r="E101" s="499">
        <v>15.241695</v>
      </c>
      <c r="F101" s="499">
        <v>0</v>
      </c>
      <c r="G101" s="499">
        <v>0</v>
      </c>
      <c r="H101" s="500">
        <v>0</v>
      </c>
      <c r="I101" s="501">
        <v>0</v>
      </c>
      <c r="J101" s="473">
        <v>0</v>
      </c>
      <c r="K101" s="501">
        <v>0</v>
      </c>
      <c r="L101" s="502">
        <v>0</v>
      </c>
      <c r="M101" s="501">
        <v>0</v>
      </c>
      <c r="N101" s="473">
        <v>0</v>
      </c>
      <c r="O101" s="474"/>
      <c r="P101" s="466">
        <v>5.1749999999999999E-3</v>
      </c>
      <c r="Q101" s="498">
        <v>5.1749999999999999E-3</v>
      </c>
      <c r="R101" s="499">
        <v>5.1749999999999999E-3</v>
      </c>
      <c r="S101" s="499">
        <v>0</v>
      </c>
      <c r="T101" s="499">
        <v>0</v>
      </c>
      <c r="U101" s="500">
        <v>0</v>
      </c>
      <c r="V101" s="501">
        <v>0</v>
      </c>
      <c r="W101" s="473">
        <v>0</v>
      </c>
      <c r="X101" s="501">
        <v>0</v>
      </c>
      <c r="Y101" s="502">
        <v>0</v>
      </c>
      <c r="Z101" s="501">
        <v>0</v>
      </c>
      <c r="AA101" s="473">
        <v>0</v>
      </c>
      <c r="AB101" s="474"/>
    </row>
    <row r="102" spans="1:28">
      <c r="A102" s="465" t="s">
        <v>542</v>
      </c>
      <c r="B102" s="874"/>
      <c r="C102" s="466">
        <v>5.4010000000000004E-3</v>
      </c>
      <c r="D102" s="498">
        <v>5.4010000000000004E-3</v>
      </c>
      <c r="E102" s="499">
        <v>5.4010000000000004E-3</v>
      </c>
      <c r="F102" s="499">
        <v>0</v>
      </c>
      <c r="G102" s="499">
        <v>0</v>
      </c>
      <c r="H102" s="500">
        <v>0</v>
      </c>
      <c r="I102" s="501">
        <v>0</v>
      </c>
      <c r="J102" s="503">
        <v>0</v>
      </c>
      <c r="K102" s="501">
        <v>0</v>
      </c>
      <c r="L102" s="503">
        <v>0</v>
      </c>
      <c r="M102" s="501">
        <v>0</v>
      </c>
      <c r="N102" s="473">
        <v>0</v>
      </c>
      <c r="O102" s="476"/>
      <c r="P102" s="466">
        <v>1.54E-4</v>
      </c>
      <c r="Q102" s="498">
        <v>0</v>
      </c>
      <c r="R102" s="499">
        <v>1.54E-4</v>
      </c>
      <c r="S102" s="499">
        <v>0</v>
      </c>
      <c r="T102" s="499">
        <v>0</v>
      </c>
      <c r="U102" s="500">
        <v>0</v>
      </c>
      <c r="V102" s="501">
        <v>0</v>
      </c>
      <c r="W102" s="503">
        <v>0</v>
      </c>
      <c r="X102" s="501">
        <v>0</v>
      </c>
      <c r="Y102" s="503">
        <v>0</v>
      </c>
      <c r="Z102" s="501">
        <v>0</v>
      </c>
      <c r="AA102" s="473">
        <v>0</v>
      </c>
      <c r="AB102" s="476"/>
    </row>
    <row r="103" spans="1:28">
      <c r="A103" s="465" t="s">
        <v>543</v>
      </c>
      <c r="B103" s="874"/>
      <c r="C103" s="466">
        <v>1.64E-4</v>
      </c>
      <c r="D103" s="498">
        <v>1.64E-4</v>
      </c>
      <c r="E103" s="499">
        <v>1.64E-4</v>
      </c>
      <c r="F103" s="499">
        <v>0</v>
      </c>
      <c r="G103" s="499">
        <v>0</v>
      </c>
      <c r="H103" s="500">
        <v>0</v>
      </c>
      <c r="I103" s="501">
        <v>0</v>
      </c>
      <c r="J103" s="473">
        <v>0</v>
      </c>
      <c r="K103" s="501">
        <v>0</v>
      </c>
      <c r="L103" s="502">
        <v>0</v>
      </c>
      <c r="M103" s="501">
        <v>0</v>
      </c>
      <c r="N103" s="473">
        <v>0</v>
      </c>
      <c r="O103" s="474"/>
      <c r="P103" s="466">
        <v>0</v>
      </c>
      <c r="Q103" s="498">
        <v>0</v>
      </c>
      <c r="R103" s="499">
        <v>0</v>
      </c>
      <c r="S103" s="499">
        <v>0</v>
      </c>
      <c r="T103" s="499">
        <v>0</v>
      </c>
      <c r="U103" s="500">
        <v>0</v>
      </c>
      <c r="V103" s="501">
        <v>0</v>
      </c>
      <c r="W103" s="473">
        <v>0</v>
      </c>
      <c r="X103" s="501">
        <v>0</v>
      </c>
      <c r="Y103" s="502">
        <v>0</v>
      </c>
      <c r="Z103" s="501">
        <v>0</v>
      </c>
      <c r="AA103" s="473">
        <v>0</v>
      </c>
      <c r="AB103" s="474"/>
    </row>
    <row r="104" spans="1:28">
      <c r="A104" s="465" t="s">
        <v>544</v>
      </c>
      <c r="B104" s="874"/>
      <c r="C104" s="466">
        <v>0</v>
      </c>
      <c r="D104" s="498">
        <v>0</v>
      </c>
      <c r="E104" s="499">
        <v>0</v>
      </c>
      <c r="F104" s="499">
        <v>0</v>
      </c>
      <c r="G104" s="499">
        <v>0</v>
      </c>
      <c r="H104" s="500">
        <v>0</v>
      </c>
      <c r="I104" s="501">
        <v>0</v>
      </c>
      <c r="J104" s="473">
        <v>0</v>
      </c>
      <c r="K104" s="501">
        <v>0</v>
      </c>
      <c r="L104" s="502">
        <v>0</v>
      </c>
      <c r="M104" s="501">
        <v>0</v>
      </c>
      <c r="N104" s="473">
        <v>0</v>
      </c>
      <c r="O104" s="474"/>
      <c r="P104" s="466">
        <v>7.7559999999999999E-3</v>
      </c>
      <c r="Q104" s="498">
        <v>0</v>
      </c>
      <c r="R104" s="499">
        <v>7.7559999999999999E-3</v>
      </c>
      <c r="S104" s="499">
        <v>0</v>
      </c>
      <c r="T104" s="499">
        <v>0</v>
      </c>
      <c r="U104" s="500">
        <v>0</v>
      </c>
      <c r="V104" s="501">
        <v>0</v>
      </c>
      <c r="W104" s="473">
        <v>0</v>
      </c>
      <c r="X104" s="501">
        <v>0</v>
      </c>
      <c r="Y104" s="502">
        <v>0</v>
      </c>
      <c r="Z104" s="501">
        <v>0</v>
      </c>
      <c r="AA104" s="473">
        <v>0</v>
      </c>
      <c r="AB104" s="474"/>
    </row>
    <row r="105" spans="1:28">
      <c r="A105" s="465" t="s">
        <v>545</v>
      </c>
      <c r="B105" s="874"/>
      <c r="C105" s="466">
        <v>15.591398999999999</v>
      </c>
      <c r="D105" s="498">
        <v>15.591398999999999</v>
      </c>
      <c r="E105" s="499">
        <v>15.591398999999999</v>
      </c>
      <c r="F105" s="499">
        <v>0</v>
      </c>
      <c r="G105" s="499">
        <v>0</v>
      </c>
      <c r="H105" s="500">
        <v>0</v>
      </c>
      <c r="I105" s="501">
        <v>0</v>
      </c>
      <c r="J105" s="473">
        <v>0</v>
      </c>
      <c r="K105" s="501">
        <v>0</v>
      </c>
      <c r="L105" s="502">
        <v>0</v>
      </c>
      <c r="M105" s="501">
        <v>0</v>
      </c>
      <c r="N105" s="473">
        <v>0</v>
      </c>
      <c r="O105" s="474"/>
      <c r="P105" s="466">
        <v>2.1585770000000002</v>
      </c>
      <c r="Q105" s="498">
        <v>0</v>
      </c>
      <c r="R105" s="499">
        <v>2.1585770000000002</v>
      </c>
      <c r="S105" s="499">
        <v>0</v>
      </c>
      <c r="T105" s="499">
        <v>0</v>
      </c>
      <c r="U105" s="500">
        <v>0</v>
      </c>
      <c r="V105" s="501">
        <v>0</v>
      </c>
      <c r="W105" s="473">
        <v>0</v>
      </c>
      <c r="X105" s="501">
        <v>0</v>
      </c>
      <c r="Y105" s="502">
        <v>0</v>
      </c>
      <c r="Z105" s="501">
        <v>0</v>
      </c>
      <c r="AA105" s="473">
        <v>0</v>
      </c>
      <c r="AB105" s="474"/>
    </row>
    <row r="106" spans="1:28">
      <c r="A106" s="477" t="s">
        <v>546</v>
      </c>
      <c r="B106" s="874"/>
      <c r="C106" s="478">
        <v>5.8035670000000001</v>
      </c>
      <c r="D106" s="504">
        <v>0</v>
      </c>
      <c r="E106" s="505">
        <v>5.8035670000000001</v>
      </c>
      <c r="F106" s="505">
        <v>0</v>
      </c>
      <c r="G106" s="505">
        <v>0</v>
      </c>
      <c r="H106" s="506">
        <v>0</v>
      </c>
      <c r="I106" s="507">
        <v>0</v>
      </c>
      <c r="J106" s="485">
        <v>0</v>
      </c>
      <c r="K106" s="507">
        <v>0</v>
      </c>
      <c r="L106" s="508">
        <v>0</v>
      </c>
      <c r="M106" s="507">
        <v>0</v>
      </c>
      <c r="N106" s="485">
        <v>0</v>
      </c>
      <c r="O106" s="486"/>
      <c r="P106" s="478">
        <v>5.6087579999999999</v>
      </c>
      <c r="Q106" s="504">
        <v>2.2143109999999999</v>
      </c>
      <c r="R106" s="505">
        <v>5.6087579999999999</v>
      </c>
      <c r="S106" s="505">
        <v>0</v>
      </c>
      <c r="T106" s="505">
        <v>0</v>
      </c>
      <c r="U106" s="506">
        <v>0</v>
      </c>
      <c r="V106" s="507">
        <v>0</v>
      </c>
      <c r="W106" s="485">
        <v>0</v>
      </c>
      <c r="X106" s="507">
        <v>0</v>
      </c>
      <c r="Y106" s="508">
        <v>0</v>
      </c>
      <c r="Z106" s="507">
        <v>0</v>
      </c>
      <c r="AA106" s="485">
        <v>0</v>
      </c>
      <c r="AB106" s="486"/>
    </row>
    <row r="107" spans="1:28" ht="12" thickBot="1">
      <c r="A107" s="487" t="s">
        <v>292</v>
      </c>
      <c r="B107" s="875"/>
      <c r="C107" s="488">
        <f t="shared" ref="C107:N107" si="22">+C100+C101+C102+C103+C104+C105+C106</f>
        <v>56.640225999999998</v>
      </c>
      <c r="D107" s="489">
        <f t="shared" si="22"/>
        <v>50.836658999999997</v>
      </c>
      <c r="E107" s="490">
        <f t="shared" si="22"/>
        <v>56.640225999999998</v>
      </c>
      <c r="F107" s="490">
        <f t="shared" si="22"/>
        <v>0</v>
      </c>
      <c r="G107" s="490">
        <f t="shared" si="22"/>
        <v>0</v>
      </c>
      <c r="H107" s="491">
        <f t="shared" si="22"/>
        <v>0</v>
      </c>
      <c r="I107" s="488">
        <f t="shared" si="22"/>
        <v>0</v>
      </c>
      <c r="J107" s="490">
        <f t="shared" si="22"/>
        <v>0</v>
      </c>
      <c r="K107" s="488">
        <f t="shared" si="22"/>
        <v>0</v>
      </c>
      <c r="L107" s="491">
        <f t="shared" si="22"/>
        <v>0</v>
      </c>
      <c r="M107" s="488">
        <f t="shared" si="22"/>
        <v>0</v>
      </c>
      <c r="N107" s="490">
        <f t="shared" si="22"/>
        <v>0</v>
      </c>
      <c r="O107" s="492">
        <v>0</v>
      </c>
      <c r="P107" s="488">
        <f t="shared" ref="P107:AA107" si="23">+P100+P101+P102+P103+P104+P105+P106</f>
        <v>12.982590999999999</v>
      </c>
      <c r="Q107" s="489">
        <f t="shared" si="23"/>
        <v>7.4216569999999997</v>
      </c>
      <c r="R107" s="490">
        <f t="shared" si="23"/>
        <v>12.982590999999999</v>
      </c>
      <c r="S107" s="490">
        <f t="shared" si="23"/>
        <v>0</v>
      </c>
      <c r="T107" s="490">
        <f t="shared" si="23"/>
        <v>0</v>
      </c>
      <c r="U107" s="491">
        <f t="shared" si="23"/>
        <v>0</v>
      </c>
      <c r="V107" s="488">
        <f t="shared" si="23"/>
        <v>0</v>
      </c>
      <c r="W107" s="490">
        <f t="shared" si="23"/>
        <v>0</v>
      </c>
      <c r="X107" s="488">
        <f t="shared" si="23"/>
        <v>0</v>
      </c>
      <c r="Y107" s="491">
        <f t="shared" si="23"/>
        <v>0</v>
      </c>
      <c r="Z107" s="488">
        <f t="shared" si="23"/>
        <v>0</v>
      </c>
      <c r="AA107" s="490">
        <f t="shared" si="23"/>
        <v>0</v>
      </c>
      <c r="AB107" s="492">
        <v>0</v>
      </c>
    </row>
    <row r="108" spans="1:28">
      <c r="A108" s="455" t="s">
        <v>539</v>
      </c>
      <c r="B108" s="873" t="s">
        <v>558</v>
      </c>
      <c r="C108" s="456">
        <v>4.3999000000000003E-2</v>
      </c>
      <c r="D108" s="493">
        <v>4.3998000000000002E-2</v>
      </c>
      <c r="E108" s="494">
        <v>4.2932999999999999E-2</v>
      </c>
      <c r="F108" s="494">
        <v>0</v>
      </c>
      <c r="G108" s="494">
        <v>0</v>
      </c>
      <c r="H108" s="495">
        <v>1.065E-3</v>
      </c>
      <c r="I108" s="496">
        <v>0</v>
      </c>
      <c r="J108" s="463">
        <v>0</v>
      </c>
      <c r="K108" s="496">
        <v>0</v>
      </c>
      <c r="L108" s="497">
        <v>0</v>
      </c>
      <c r="M108" s="496">
        <v>3.0054590000000001</v>
      </c>
      <c r="N108" s="463">
        <v>1.426E-3</v>
      </c>
      <c r="O108" s="464"/>
      <c r="P108" s="456">
        <v>195.35252500000001</v>
      </c>
      <c r="Q108" s="493">
        <v>195.352485</v>
      </c>
      <c r="R108" s="494">
        <v>7.6052999999999996E-2</v>
      </c>
      <c r="S108" s="494">
        <v>0</v>
      </c>
      <c r="T108" s="494">
        <v>195.21519900000001</v>
      </c>
      <c r="U108" s="495">
        <v>6.1233999999999997E-2</v>
      </c>
      <c r="V108" s="496">
        <v>0</v>
      </c>
      <c r="W108" s="463">
        <v>0</v>
      </c>
      <c r="X108" s="496">
        <v>0</v>
      </c>
      <c r="Y108" s="497">
        <v>0</v>
      </c>
      <c r="Z108" s="496">
        <v>12.058818</v>
      </c>
      <c r="AA108" s="463">
        <v>5.7210000000000004E-3</v>
      </c>
      <c r="AB108" s="464"/>
    </row>
    <row r="109" spans="1:28">
      <c r="A109" s="465" t="s">
        <v>541</v>
      </c>
      <c r="B109" s="874"/>
      <c r="C109" s="466">
        <v>0.58047400000000005</v>
      </c>
      <c r="D109" s="498">
        <v>0.58047099999999996</v>
      </c>
      <c r="E109" s="499">
        <v>0.57643699999999998</v>
      </c>
      <c r="F109" s="499">
        <v>0</v>
      </c>
      <c r="G109" s="499">
        <v>0</v>
      </c>
      <c r="H109" s="500">
        <v>4.0340000000000003E-3</v>
      </c>
      <c r="I109" s="501">
        <v>0</v>
      </c>
      <c r="J109" s="473">
        <v>0</v>
      </c>
      <c r="K109" s="501">
        <v>0</v>
      </c>
      <c r="L109" s="502">
        <v>0</v>
      </c>
      <c r="M109" s="501">
        <v>0</v>
      </c>
      <c r="N109" s="473">
        <v>0</v>
      </c>
      <c r="O109" s="474"/>
      <c r="P109" s="466">
        <v>175.835463</v>
      </c>
      <c r="Q109" s="498">
        <v>175.835463</v>
      </c>
      <c r="R109" s="499">
        <v>1.390822</v>
      </c>
      <c r="S109" s="499">
        <v>0</v>
      </c>
      <c r="T109" s="499">
        <v>174.44461100000001</v>
      </c>
      <c r="U109" s="500">
        <v>3.0000000000000001E-5</v>
      </c>
      <c r="V109" s="501">
        <v>0</v>
      </c>
      <c r="W109" s="473">
        <v>0</v>
      </c>
      <c r="X109" s="501">
        <v>0</v>
      </c>
      <c r="Y109" s="502">
        <v>0</v>
      </c>
      <c r="Z109" s="501">
        <v>0</v>
      </c>
      <c r="AA109" s="473">
        <v>0</v>
      </c>
      <c r="AB109" s="474"/>
    </row>
    <row r="110" spans="1:28">
      <c r="A110" s="465" t="s">
        <v>542</v>
      </c>
      <c r="B110" s="874"/>
      <c r="C110" s="466">
        <v>274.35301800000002</v>
      </c>
      <c r="D110" s="498">
        <v>274.34979099999998</v>
      </c>
      <c r="E110" s="499">
        <v>0.197019</v>
      </c>
      <c r="F110" s="499">
        <v>0</v>
      </c>
      <c r="G110" s="499">
        <v>268.78641099999999</v>
      </c>
      <c r="H110" s="500">
        <v>5.3663610000000004</v>
      </c>
      <c r="I110" s="501">
        <v>0</v>
      </c>
      <c r="J110" s="503">
        <v>0</v>
      </c>
      <c r="K110" s="501">
        <v>0</v>
      </c>
      <c r="L110" s="503">
        <v>0</v>
      </c>
      <c r="M110" s="501">
        <v>0</v>
      </c>
      <c r="N110" s="473">
        <v>0</v>
      </c>
      <c r="O110" s="476"/>
      <c r="P110" s="466">
        <v>226.620712</v>
      </c>
      <c r="Q110" s="498">
        <v>226.62044599999999</v>
      </c>
      <c r="R110" s="499">
        <v>5.4432679999999998</v>
      </c>
      <c r="S110" s="499">
        <v>0</v>
      </c>
      <c r="T110" s="499">
        <v>220.77287899999999</v>
      </c>
      <c r="U110" s="500">
        <v>0.40429900000000002</v>
      </c>
      <c r="V110" s="501">
        <v>0</v>
      </c>
      <c r="W110" s="503">
        <v>0</v>
      </c>
      <c r="X110" s="501">
        <v>0</v>
      </c>
      <c r="Y110" s="503">
        <v>0</v>
      </c>
      <c r="Z110" s="501">
        <v>0</v>
      </c>
      <c r="AA110" s="473">
        <v>0</v>
      </c>
      <c r="AB110" s="476"/>
    </row>
    <row r="111" spans="1:28">
      <c r="A111" s="465" t="s">
        <v>543</v>
      </c>
      <c r="B111" s="874"/>
      <c r="C111" s="466">
        <v>195.95617799999999</v>
      </c>
      <c r="D111" s="498">
        <v>195.95617100000001</v>
      </c>
      <c r="E111" s="499">
        <v>2.4003239999999999</v>
      </c>
      <c r="F111" s="499">
        <v>0</v>
      </c>
      <c r="G111" s="499">
        <v>193.54582199999999</v>
      </c>
      <c r="H111" s="500">
        <v>9.9290000000000003E-3</v>
      </c>
      <c r="I111" s="501">
        <v>0</v>
      </c>
      <c r="J111" s="473">
        <v>0</v>
      </c>
      <c r="K111" s="501">
        <v>0</v>
      </c>
      <c r="L111" s="502">
        <v>0</v>
      </c>
      <c r="M111" s="501">
        <v>0</v>
      </c>
      <c r="N111" s="473">
        <v>0</v>
      </c>
      <c r="O111" s="474"/>
      <c r="P111" s="466">
        <v>192.839856</v>
      </c>
      <c r="Q111" s="498">
        <v>192.839856</v>
      </c>
      <c r="R111" s="499">
        <v>3.8118569999999998</v>
      </c>
      <c r="S111" s="499">
        <v>0</v>
      </c>
      <c r="T111" s="499">
        <v>189.02752000000001</v>
      </c>
      <c r="U111" s="500">
        <v>4.7899999999999999E-4</v>
      </c>
      <c r="V111" s="501">
        <v>0</v>
      </c>
      <c r="W111" s="473">
        <v>0</v>
      </c>
      <c r="X111" s="501">
        <v>0</v>
      </c>
      <c r="Y111" s="502">
        <v>0</v>
      </c>
      <c r="Z111" s="501">
        <v>0</v>
      </c>
      <c r="AA111" s="473">
        <v>0</v>
      </c>
      <c r="AB111" s="474"/>
    </row>
    <row r="112" spans="1:28">
      <c r="A112" s="465" t="s">
        <v>544</v>
      </c>
      <c r="B112" s="874"/>
      <c r="C112" s="466">
        <v>277.57738599999999</v>
      </c>
      <c r="D112" s="498">
        <v>277.46517</v>
      </c>
      <c r="E112" s="499">
        <v>8.239331</v>
      </c>
      <c r="F112" s="499">
        <v>0</v>
      </c>
      <c r="G112" s="499">
        <v>81.034886999999998</v>
      </c>
      <c r="H112" s="500">
        <v>188.19104999999999</v>
      </c>
      <c r="I112" s="501">
        <v>0</v>
      </c>
      <c r="J112" s="473">
        <v>0</v>
      </c>
      <c r="K112" s="501">
        <v>0</v>
      </c>
      <c r="L112" s="502">
        <v>0</v>
      </c>
      <c r="M112" s="501">
        <v>0</v>
      </c>
      <c r="N112" s="473">
        <v>0</v>
      </c>
      <c r="O112" s="474"/>
      <c r="P112" s="466">
        <v>375.571979</v>
      </c>
      <c r="Q112" s="498">
        <v>375.43585100000001</v>
      </c>
      <c r="R112" s="499">
        <v>3.2879890000000001</v>
      </c>
      <c r="S112" s="499">
        <v>0</v>
      </c>
      <c r="T112" s="499">
        <v>181.955457</v>
      </c>
      <c r="U112" s="500">
        <v>190.19240500000001</v>
      </c>
      <c r="V112" s="501">
        <v>0</v>
      </c>
      <c r="W112" s="473">
        <v>0</v>
      </c>
      <c r="X112" s="501">
        <v>0</v>
      </c>
      <c r="Y112" s="502">
        <v>0</v>
      </c>
      <c r="Z112" s="501">
        <v>0</v>
      </c>
      <c r="AA112" s="473">
        <v>0</v>
      </c>
      <c r="AB112" s="474"/>
    </row>
    <row r="113" spans="1:28">
      <c r="A113" s="465" t="s">
        <v>545</v>
      </c>
      <c r="B113" s="874"/>
      <c r="C113" s="466">
        <v>249.816957</v>
      </c>
      <c r="D113" s="498">
        <v>249.78331</v>
      </c>
      <c r="E113" s="499">
        <v>21.254010999999998</v>
      </c>
      <c r="F113" s="499">
        <v>0</v>
      </c>
      <c r="G113" s="499">
        <v>225.892472</v>
      </c>
      <c r="H113" s="500">
        <v>2.6368269999999998</v>
      </c>
      <c r="I113" s="501">
        <v>0</v>
      </c>
      <c r="J113" s="473">
        <v>0</v>
      </c>
      <c r="K113" s="501">
        <v>0</v>
      </c>
      <c r="L113" s="502">
        <v>0</v>
      </c>
      <c r="M113" s="501">
        <v>0</v>
      </c>
      <c r="N113" s="473">
        <v>0</v>
      </c>
      <c r="O113" s="474"/>
      <c r="P113" s="466">
        <v>139.066588</v>
      </c>
      <c r="Q113" s="498">
        <v>139.01396700000001</v>
      </c>
      <c r="R113" s="499">
        <v>15.991709</v>
      </c>
      <c r="S113" s="499">
        <v>0</v>
      </c>
      <c r="T113" s="499">
        <v>120.064431</v>
      </c>
      <c r="U113" s="500">
        <v>2.9578280000000001</v>
      </c>
      <c r="V113" s="501">
        <v>0</v>
      </c>
      <c r="W113" s="473">
        <v>0</v>
      </c>
      <c r="X113" s="501">
        <v>0</v>
      </c>
      <c r="Y113" s="502">
        <v>0</v>
      </c>
      <c r="Z113" s="501">
        <v>0</v>
      </c>
      <c r="AA113" s="473">
        <v>0</v>
      </c>
      <c r="AB113" s="474"/>
    </row>
    <row r="114" spans="1:28">
      <c r="A114" s="477" t="s">
        <v>546</v>
      </c>
      <c r="B114" s="874"/>
      <c r="C114" s="478">
        <v>14.313817</v>
      </c>
      <c r="D114" s="504">
        <v>14.305947</v>
      </c>
      <c r="E114" s="505">
        <v>1.3057620000000001</v>
      </c>
      <c r="F114" s="505">
        <v>0</v>
      </c>
      <c r="G114" s="505">
        <v>0</v>
      </c>
      <c r="H114" s="506">
        <v>13.000185</v>
      </c>
      <c r="I114" s="507">
        <v>0</v>
      </c>
      <c r="J114" s="485">
        <v>0</v>
      </c>
      <c r="K114" s="507">
        <v>0</v>
      </c>
      <c r="L114" s="508">
        <v>0</v>
      </c>
      <c r="M114" s="507">
        <v>0</v>
      </c>
      <c r="N114" s="485">
        <v>0</v>
      </c>
      <c r="O114" s="486"/>
      <c r="P114" s="478">
        <v>12.547874</v>
      </c>
      <c r="Q114" s="504">
        <v>12.540027</v>
      </c>
      <c r="R114" s="505">
        <v>8.9834999999999998E-2</v>
      </c>
      <c r="S114" s="505">
        <v>0</v>
      </c>
      <c r="T114" s="505">
        <v>0</v>
      </c>
      <c r="U114" s="506">
        <v>12.450191999999999</v>
      </c>
      <c r="V114" s="507">
        <v>0</v>
      </c>
      <c r="W114" s="485">
        <v>0</v>
      </c>
      <c r="X114" s="507">
        <v>0</v>
      </c>
      <c r="Y114" s="508">
        <v>0</v>
      </c>
      <c r="Z114" s="507">
        <v>0</v>
      </c>
      <c r="AA114" s="485">
        <v>0</v>
      </c>
      <c r="AB114" s="486"/>
    </row>
    <row r="115" spans="1:28" ht="12" thickBot="1">
      <c r="A115" s="487" t="s">
        <v>292</v>
      </c>
      <c r="B115" s="875"/>
      <c r="C115" s="488">
        <f t="shared" ref="C115:N115" si="24">+C108+C109+C110+C111+C112+C113+C114</f>
        <v>1012.6418289999999</v>
      </c>
      <c r="D115" s="489">
        <f t="shared" si="24"/>
        <v>1012.4848579999999</v>
      </c>
      <c r="E115" s="490">
        <f t="shared" si="24"/>
        <v>34.015816999999998</v>
      </c>
      <c r="F115" s="490">
        <f t="shared" si="24"/>
        <v>0</v>
      </c>
      <c r="G115" s="490">
        <f t="shared" si="24"/>
        <v>769.259592</v>
      </c>
      <c r="H115" s="491">
        <f t="shared" si="24"/>
        <v>209.209451</v>
      </c>
      <c r="I115" s="488">
        <f t="shared" si="24"/>
        <v>0</v>
      </c>
      <c r="J115" s="490">
        <f t="shared" si="24"/>
        <v>0</v>
      </c>
      <c r="K115" s="488">
        <f t="shared" si="24"/>
        <v>0</v>
      </c>
      <c r="L115" s="491">
        <f t="shared" si="24"/>
        <v>0</v>
      </c>
      <c r="M115" s="488">
        <f t="shared" si="24"/>
        <v>3.0054590000000001</v>
      </c>
      <c r="N115" s="490">
        <f t="shared" si="24"/>
        <v>1.426E-3</v>
      </c>
      <c r="O115" s="492">
        <v>27.632659</v>
      </c>
      <c r="P115" s="488">
        <f t="shared" ref="P115:AA115" si="25">+P108+P109+P110+P111+P112+P113+P114</f>
        <v>1317.8349970000002</v>
      </c>
      <c r="Q115" s="489">
        <f t="shared" si="25"/>
        <v>1317.638095</v>
      </c>
      <c r="R115" s="490">
        <f t="shared" si="25"/>
        <v>30.091532999999998</v>
      </c>
      <c r="S115" s="490">
        <f t="shared" si="25"/>
        <v>0</v>
      </c>
      <c r="T115" s="490">
        <f t="shared" si="25"/>
        <v>1081.4800969999999</v>
      </c>
      <c r="U115" s="491">
        <f t="shared" si="25"/>
        <v>206.06646699999999</v>
      </c>
      <c r="V115" s="488">
        <f t="shared" si="25"/>
        <v>0</v>
      </c>
      <c r="W115" s="490">
        <f t="shared" si="25"/>
        <v>0</v>
      </c>
      <c r="X115" s="488">
        <f t="shared" si="25"/>
        <v>0</v>
      </c>
      <c r="Y115" s="491">
        <f t="shared" si="25"/>
        <v>0</v>
      </c>
      <c r="Z115" s="488">
        <f t="shared" si="25"/>
        <v>12.058818</v>
      </c>
      <c r="AA115" s="490">
        <f t="shared" si="25"/>
        <v>5.7210000000000004E-3</v>
      </c>
      <c r="AB115" s="492">
        <v>24.752676000000001</v>
      </c>
    </row>
    <row r="116" spans="1:28">
      <c r="A116" s="455" t="s">
        <v>539</v>
      </c>
      <c r="B116" s="873" t="s">
        <v>559</v>
      </c>
      <c r="C116" s="456">
        <v>1.3749999999999999E-3</v>
      </c>
      <c r="D116" s="493">
        <v>1.3730000000000001E-3</v>
      </c>
      <c r="E116" s="494">
        <v>0</v>
      </c>
      <c r="F116" s="494">
        <v>0</v>
      </c>
      <c r="G116" s="494">
        <v>0</v>
      </c>
      <c r="H116" s="495">
        <v>1.3730000000000001E-3</v>
      </c>
      <c r="I116" s="496">
        <v>0</v>
      </c>
      <c r="J116" s="463">
        <v>0</v>
      </c>
      <c r="K116" s="496">
        <v>0</v>
      </c>
      <c r="L116" s="497">
        <v>0</v>
      </c>
      <c r="M116" s="496">
        <v>0</v>
      </c>
      <c r="N116" s="463">
        <v>0</v>
      </c>
      <c r="O116" s="464"/>
      <c r="P116" s="456">
        <v>1.7149999999999999E-3</v>
      </c>
      <c r="Q116" s="493">
        <v>1.714E-3</v>
      </c>
      <c r="R116" s="494">
        <v>0</v>
      </c>
      <c r="S116" s="494">
        <v>0</v>
      </c>
      <c r="T116" s="494">
        <v>0</v>
      </c>
      <c r="U116" s="495">
        <v>1.714E-3</v>
      </c>
      <c r="V116" s="496">
        <v>0</v>
      </c>
      <c r="W116" s="463">
        <v>0</v>
      </c>
      <c r="X116" s="496">
        <v>0</v>
      </c>
      <c r="Y116" s="497">
        <v>0</v>
      </c>
      <c r="Z116" s="496">
        <v>0</v>
      </c>
      <c r="AA116" s="463">
        <v>0</v>
      </c>
      <c r="AB116" s="464"/>
    </row>
    <row r="117" spans="1:28">
      <c r="A117" s="465" t="s">
        <v>541</v>
      </c>
      <c r="B117" s="874"/>
      <c r="C117" s="466">
        <v>15.075917</v>
      </c>
      <c r="D117" s="498">
        <v>15.075457</v>
      </c>
      <c r="E117" s="499">
        <v>0</v>
      </c>
      <c r="F117" s="499">
        <v>0</v>
      </c>
      <c r="G117" s="499">
        <v>15.075457</v>
      </c>
      <c r="H117" s="500">
        <v>0</v>
      </c>
      <c r="I117" s="501">
        <v>0</v>
      </c>
      <c r="J117" s="473">
        <v>0</v>
      </c>
      <c r="K117" s="501">
        <v>0</v>
      </c>
      <c r="L117" s="502">
        <v>0</v>
      </c>
      <c r="M117" s="501">
        <v>0</v>
      </c>
      <c r="N117" s="473">
        <v>0</v>
      </c>
      <c r="O117" s="474"/>
      <c r="P117" s="466">
        <v>15.000417000000001</v>
      </c>
      <c r="Q117" s="498">
        <v>15.000104</v>
      </c>
      <c r="R117" s="499">
        <v>0</v>
      </c>
      <c r="S117" s="499">
        <v>0</v>
      </c>
      <c r="T117" s="499">
        <v>15.000104</v>
      </c>
      <c r="U117" s="500">
        <v>0</v>
      </c>
      <c r="V117" s="501">
        <v>0</v>
      </c>
      <c r="W117" s="473">
        <v>0</v>
      </c>
      <c r="X117" s="501">
        <v>0</v>
      </c>
      <c r="Y117" s="502">
        <v>0</v>
      </c>
      <c r="Z117" s="501">
        <v>0</v>
      </c>
      <c r="AA117" s="473">
        <v>0</v>
      </c>
      <c r="AB117" s="474"/>
    </row>
    <row r="118" spans="1:28">
      <c r="A118" s="465" t="s">
        <v>542</v>
      </c>
      <c r="B118" s="874"/>
      <c r="C118" s="466">
        <v>0</v>
      </c>
      <c r="D118" s="498">
        <v>0</v>
      </c>
      <c r="E118" s="499">
        <v>0</v>
      </c>
      <c r="F118" s="499">
        <v>0</v>
      </c>
      <c r="G118" s="499">
        <v>0</v>
      </c>
      <c r="H118" s="500">
        <v>0</v>
      </c>
      <c r="I118" s="501">
        <v>0</v>
      </c>
      <c r="J118" s="503">
        <v>0</v>
      </c>
      <c r="K118" s="501">
        <v>0</v>
      </c>
      <c r="L118" s="503">
        <v>0</v>
      </c>
      <c r="M118" s="501">
        <v>0</v>
      </c>
      <c r="N118" s="473">
        <v>0</v>
      </c>
      <c r="O118" s="476"/>
      <c r="P118" s="466">
        <v>7.3072999999999999E-2</v>
      </c>
      <c r="Q118" s="498">
        <v>7.3072999999999999E-2</v>
      </c>
      <c r="R118" s="499">
        <v>7.3072999999999999E-2</v>
      </c>
      <c r="S118" s="499">
        <v>0</v>
      </c>
      <c r="T118" s="499">
        <v>0</v>
      </c>
      <c r="U118" s="500">
        <v>0</v>
      </c>
      <c r="V118" s="501">
        <v>0</v>
      </c>
      <c r="W118" s="503">
        <v>0</v>
      </c>
      <c r="X118" s="501">
        <v>0</v>
      </c>
      <c r="Y118" s="503">
        <v>0</v>
      </c>
      <c r="Z118" s="501">
        <v>0</v>
      </c>
      <c r="AA118" s="473">
        <v>0</v>
      </c>
      <c r="AB118" s="476"/>
    </row>
    <row r="119" spans="1:28">
      <c r="A119" s="465" t="s">
        <v>543</v>
      </c>
      <c r="B119" s="874"/>
      <c r="C119" s="466">
        <v>7.7102000000000004E-2</v>
      </c>
      <c r="D119" s="498">
        <v>7.7102000000000004E-2</v>
      </c>
      <c r="E119" s="499">
        <v>7.7102000000000004E-2</v>
      </c>
      <c r="F119" s="499">
        <v>0</v>
      </c>
      <c r="G119" s="499">
        <v>0</v>
      </c>
      <c r="H119" s="500">
        <v>0</v>
      </c>
      <c r="I119" s="501">
        <v>0</v>
      </c>
      <c r="J119" s="473">
        <v>0</v>
      </c>
      <c r="K119" s="501">
        <v>0</v>
      </c>
      <c r="L119" s="502">
        <v>0</v>
      </c>
      <c r="M119" s="501">
        <v>0</v>
      </c>
      <c r="N119" s="473">
        <v>0</v>
      </c>
      <c r="O119" s="474"/>
      <c r="P119" s="466">
        <v>0</v>
      </c>
      <c r="Q119" s="498">
        <v>0</v>
      </c>
      <c r="R119" s="499">
        <v>0</v>
      </c>
      <c r="S119" s="499">
        <v>0</v>
      </c>
      <c r="T119" s="499">
        <v>0</v>
      </c>
      <c r="U119" s="500">
        <v>0</v>
      </c>
      <c r="V119" s="501">
        <v>0</v>
      </c>
      <c r="W119" s="473">
        <v>0</v>
      </c>
      <c r="X119" s="501">
        <v>0</v>
      </c>
      <c r="Y119" s="502">
        <v>0</v>
      </c>
      <c r="Z119" s="501">
        <v>0</v>
      </c>
      <c r="AA119" s="473">
        <v>0</v>
      </c>
      <c r="AB119" s="474"/>
    </row>
    <row r="120" spans="1:28">
      <c r="A120" s="465" t="s">
        <v>544</v>
      </c>
      <c r="B120" s="874"/>
      <c r="C120" s="466">
        <v>133.26407399999999</v>
      </c>
      <c r="D120" s="498">
        <v>133.258825</v>
      </c>
      <c r="E120" s="499">
        <v>0</v>
      </c>
      <c r="F120" s="499">
        <v>0</v>
      </c>
      <c r="G120" s="499">
        <v>133.258825</v>
      </c>
      <c r="H120" s="500">
        <v>0</v>
      </c>
      <c r="I120" s="501">
        <v>0</v>
      </c>
      <c r="J120" s="473">
        <v>0</v>
      </c>
      <c r="K120" s="501">
        <v>0</v>
      </c>
      <c r="L120" s="502">
        <v>0</v>
      </c>
      <c r="M120" s="501">
        <v>0</v>
      </c>
      <c r="N120" s="473">
        <v>0</v>
      </c>
      <c r="O120" s="474"/>
      <c r="P120" s="466">
        <v>154.448171</v>
      </c>
      <c r="Q120" s="498">
        <v>154.437895</v>
      </c>
      <c r="R120" s="499">
        <v>0</v>
      </c>
      <c r="S120" s="499">
        <v>0</v>
      </c>
      <c r="T120" s="499">
        <v>124.48855500000001</v>
      </c>
      <c r="U120" s="500">
        <v>29.949339999999999</v>
      </c>
      <c r="V120" s="501">
        <v>0</v>
      </c>
      <c r="W120" s="473">
        <v>0</v>
      </c>
      <c r="X120" s="501">
        <v>0</v>
      </c>
      <c r="Y120" s="502">
        <v>0</v>
      </c>
      <c r="Z120" s="501">
        <v>0</v>
      </c>
      <c r="AA120" s="473">
        <v>0</v>
      </c>
      <c r="AB120" s="474"/>
    </row>
    <row r="121" spans="1:28">
      <c r="A121" s="465" t="s">
        <v>545</v>
      </c>
      <c r="B121" s="874"/>
      <c r="C121" s="466">
        <v>354.15566699999999</v>
      </c>
      <c r="D121" s="498">
        <v>292.60567600000002</v>
      </c>
      <c r="E121" s="499">
        <v>71.389708999999996</v>
      </c>
      <c r="F121" s="499">
        <v>0</v>
      </c>
      <c r="G121" s="499">
        <v>194.76302200000001</v>
      </c>
      <c r="H121" s="500">
        <v>87.987910999999997</v>
      </c>
      <c r="I121" s="501">
        <v>0</v>
      </c>
      <c r="J121" s="473">
        <v>0</v>
      </c>
      <c r="K121" s="501">
        <v>0</v>
      </c>
      <c r="L121" s="502">
        <v>0</v>
      </c>
      <c r="M121" s="501">
        <v>0</v>
      </c>
      <c r="N121" s="473">
        <v>0</v>
      </c>
      <c r="O121" s="474"/>
      <c r="P121" s="466">
        <v>264.01036399999998</v>
      </c>
      <c r="Q121" s="498">
        <v>212.93187</v>
      </c>
      <c r="R121" s="499">
        <v>61.524768000000002</v>
      </c>
      <c r="S121" s="499">
        <v>0</v>
      </c>
      <c r="T121" s="499">
        <v>102.064537</v>
      </c>
      <c r="U121" s="500">
        <v>100.405664</v>
      </c>
      <c r="V121" s="501">
        <v>0</v>
      </c>
      <c r="W121" s="473">
        <v>0</v>
      </c>
      <c r="X121" s="501">
        <v>0</v>
      </c>
      <c r="Y121" s="502">
        <v>0</v>
      </c>
      <c r="Z121" s="501">
        <v>0</v>
      </c>
      <c r="AA121" s="473">
        <v>0</v>
      </c>
      <c r="AB121" s="474"/>
    </row>
    <row r="122" spans="1:28">
      <c r="A122" s="477" t="s">
        <v>546</v>
      </c>
      <c r="B122" s="874"/>
      <c r="C122" s="478">
        <v>70.438368999999994</v>
      </c>
      <c r="D122" s="504">
        <v>70.433200999999997</v>
      </c>
      <c r="E122" s="505">
        <v>0</v>
      </c>
      <c r="F122" s="505">
        <v>0</v>
      </c>
      <c r="G122" s="505">
        <v>23.256031</v>
      </c>
      <c r="H122" s="506">
        <v>47.177169999999997</v>
      </c>
      <c r="I122" s="507">
        <v>0</v>
      </c>
      <c r="J122" s="485">
        <v>0</v>
      </c>
      <c r="K122" s="507">
        <v>0</v>
      </c>
      <c r="L122" s="508">
        <v>0</v>
      </c>
      <c r="M122" s="507">
        <v>0</v>
      </c>
      <c r="N122" s="485">
        <v>0</v>
      </c>
      <c r="O122" s="486"/>
      <c r="P122" s="478">
        <v>173.644924</v>
      </c>
      <c r="Q122" s="504">
        <v>173.629098</v>
      </c>
      <c r="R122" s="505">
        <v>0</v>
      </c>
      <c r="S122" s="505">
        <v>0</v>
      </c>
      <c r="T122" s="505">
        <v>0</v>
      </c>
      <c r="U122" s="506">
        <v>173.629098</v>
      </c>
      <c r="V122" s="507">
        <v>0</v>
      </c>
      <c r="W122" s="485">
        <v>0</v>
      </c>
      <c r="X122" s="507">
        <v>0</v>
      </c>
      <c r="Y122" s="508">
        <v>0</v>
      </c>
      <c r="Z122" s="507">
        <v>0</v>
      </c>
      <c r="AA122" s="485">
        <v>0</v>
      </c>
      <c r="AB122" s="486"/>
    </row>
    <row r="123" spans="1:28" ht="12" thickBot="1">
      <c r="A123" s="487" t="s">
        <v>292</v>
      </c>
      <c r="B123" s="875"/>
      <c r="C123" s="488">
        <f t="shared" ref="C123:N123" si="26">+C116+C117+C118+C119+C120+C121+C122</f>
        <v>573.01250399999992</v>
      </c>
      <c r="D123" s="489">
        <f t="shared" si="26"/>
        <v>511.45163400000001</v>
      </c>
      <c r="E123" s="490">
        <f t="shared" si="26"/>
        <v>71.466810999999993</v>
      </c>
      <c r="F123" s="490">
        <f t="shared" si="26"/>
        <v>0</v>
      </c>
      <c r="G123" s="490">
        <f t="shared" si="26"/>
        <v>366.35333500000002</v>
      </c>
      <c r="H123" s="491">
        <f t="shared" si="26"/>
        <v>135.16645399999999</v>
      </c>
      <c r="I123" s="488">
        <f t="shared" si="26"/>
        <v>0</v>
      </c>
      <c r="J123" s="490">
        <f t="shared" si="26"/>
        <v>0</v>
      </c>
      <c r="K123" s="488">
        <f t="shared" si="26"/>
        <v>0</v>
      </c>
      <c r="L123" s="491">
        <f t="shared" si="26"/>
        <v>0</v>
      </c>
      <c r="M123" s="488">
        <f t="shared" si="26"/>
        <v>0</v>
      </c>
      <c r="N123" s="490">
        <f t="shared" si="26"/>
        <v>0</v>
      </c>
      <c r="O123" s="492">
        <v>0.52036199999999999</v>
      </c>
      <c r="P123" s="488">
        <f t="shared" ref="P123:AA123" si="27">+P116+P117+P118+P119+P120+P121+P122</f>
        <v>607.17866400000003</v>
      </c>
      <c r="Q123" s="489">
        <f t="shared" si="27"/>
        <v>556.07375400000001</v>
      </c>
      <c r="R123" s="490">
        <f t="shared" si="27"/>
        <v>61.597841000000003</v>
      </c>
      <c r="S123" s="490">
        <f t="shared" si="27"/>
        <v>0</v>
      </c>
      <c r="T123" s="490">
        <f t="shared" si="27"/>
        <v>241.55319600000001</v>
      </c>
      <c r="U123" s="491">
        <f t="shared" si="27"/>
        <v>303.985816</v>
      </c>
      <c r="V123" s="488">
        <f t="shared" si="27"/>
        <v>0</v>
      </c>
      <c r="W123" s="490">
        <f t="shared" si="27"/>
        <v>0</v>
      </c>
      <c r="X123" s="488">
        <f t="shared" si="27"/>
        <v>0</v>
      </c>
      <c r="Y123" s="491">
        <f t="shared" si="27"/>
        <v>0</v>
      </c>
      <c r="Z123" s="488">
        <f t="shared" si="27"/>
        <v>0</v>
      </c>
      <c r="AA123" s="490">
        <f t="shared" si="27"/>
        <v>0</v>
      </c>
      <c r="AB123" s="492">
        <v>2.4937179999999999</v>
      </c>
    </row>
    <row r="124" spans="1:28">
      <c r="A124" s="455" t="s">
        <v>539</v>
      </c>
      <c r="B124" s="873" t="s">
        <v>560</v>
      </c>
      <c r="C124" s="456">
        <v>1630.1060399999999</v>
      </c>
      <c r="D124" s="493">
        <v>1392.958451</v>
      </c>
      <c r="E124" s="494">
        <v>534.46415300000001</v>
      </c>
      <c r="F124" s="494">
        <v>0</v>
      </c>
      <c r="G124" s="494">
        <v>9.9999999999999995E-7</v>
      </c>
      <c r="H124" s="495">
        <v>1094.231702</v>
      </c>
      <c r="I124" s="496">
        <v>0</v>
      </c>
      <c r="J124" s="463">
        <v>0</v>
      </c>
      <c r="K124" s="496">
        <v>0</v>
      </c>
      <c r="L124" s="497">
        <v>0</v>
      </c>
      <c r="M124" s="496">
        <v>5394.1613079999997</v>
      </c>
      <c r="N124" s="463">
        <v>1.1403E-2</v>
      </c>
      <c r="O124" s="464"/>
      <c r="P124" s="456">
        <v>2749.8456059999999</v>
      </c>
      <c r="Q124" s="493">
        <v>2676.6154889999998</v>
      </c>
      <c r="R124" s="494">
        <v>447.246691</v>
      </c>
      <c r="S124" s="494">
        <v>0</v>
      </c>
      <c r="T124" s="494">
        <v>542.54084799999998</v>
      </c>
      <c r="U124" s="495">
        <v>1757.320316</v>
      </c>
      <c r="V124" s="496">
        <v>0</v>
      </c>
      <c r="W124" s="463">
        <v>0</v>
      </c>
      <c r="X124" s="496">
        <v>0</v>
      </c>
      <c r="Y124" s="497">
        <v>0</v>
      </c>
      <c r="Z124" s="496">
        <v>941.40799800000002</v>
      </c>
      <c r="AA124" s="463">
        <v>2.5999999999999998E-4</v>
      </c>
      <c r="AB124" s="464"/>
    </row>
    <row r="125" spans="1:28">
      <c r="A125" s="465" t="s">
        <v>541</v>
      </c>
      <c r="B125" s="874"/>
      <c r="C125" s="466">
        <v>3764.7962120000002</v>
      </c>
      <c r="D125" s="498">
        <v>3665.7085950000001</v>
      </c>
      <c r="E125" s="499">
        <v>2183.1352029999998</v>
      </c>
      <c r="F125" s="499">
        <v>0</v>
      </c>
      <c r="G125" s="499">
        <v>1081.9861780000001</v>
      </c>
      <c r="H125" s="500">
        <v>470.11702300000002</v>
      </c>
      <c r="I125" s="501">
        <v>8.3655690000000007</v>
      </c>
      <c r="J125" s="473">
        <v>0</v>
      </c>
      <c r="K125" s="501">
        <v>0</v>
      </c>
      <c r="L125" s="502">
        <v>0</v>
      </c>
      <c r="M125" s="501">
        <v>1861.3684430000001</v>
      </c>
      <c r="N125" s="473">
        <v>9.8410000000000008E-3</v>
      </c>
      <c r="O125" s="474"/>
      <c r="P125" s="466">
        <v>1652.6177740000001</v>
      </c>
      <c r="Q125" s="498">
        <v>1008.027253</v>
      </c>
      <c r="R125" s="499">
        <v>703.66641300000003</v>
      </c>
      <c r="S125" s="499">
        <v>0</v>
      </c>
      <c r="T125" s="499">
        <v>552.559033</v>
      </c>
      <c r="U125" s="500">
        <v>367.31122499999998</v>
      </c>
      <c r="V125" s="501">
        <v>4.9624040000000003</v>
      </c>
      <c r="W125" s="473">
        <v>0</v>
      </c>
      <c r="X125" s="501">
        <v>0</v>
      </c>
      <c r="Y125" s="502">
        <v>0</v>
      </c>
      <c r="Z125" s="501">
        <v>5060.4853780000003</v>
      </c>
      <c r="AA125" s="473">
        <v>7.0771000000000001E-2</v>
      </c>
      <c r="AB125" s="474"/>
    </row>
    <row r="126" spans="1:28">
      <c r="A126" s="465" t="s">
        <v>542</v>
      </c>
      <c r="B126" s="874"/>
      <c r="C126" s="466">
        <v>1441.067728</v>
      </c>
      <c r="D126" s="498">
        <v>792.95336999999995</v>
      </c>
      <c r="E126" s="499">
        <v>647.58192799999995</v>
      </c>
      <c r="F126" s="499">
        <v>0</v>
      </c>
      <c r="G126" s="499">
        <v>347.20112499999999</v>
      </c>
      <c r="H126" s="500">
        <v>445.75224500000002</v>
      </c>
      <c r="I126" s="501">
        <v>0</v>
      </c>
      <c r="J126" s="503">
        <v>0</v>
      </c>
      <c r="K126" s="501">
        <v>0</v>
      </c>
      <c r="L126" s="503">
        <v>0</v>
      </c>
      <c r="M126" s="501">
        <v>1271.0073299999999</v>
      </c>
      <c r="N126" s="473">
        <v>1.1686E-2</v>
      </c>
      <c r="O126" s="476"/>
      <c r="P126" s="466">
        <v>2060.2976720000001</v>
      </c>
      <c r="Q126" s="498">
        <v>1489.182753</v>
      </c>
      <c r="R126" s="499">
        <v>636.89679799999999</v>
      </c>
      <c r="S126" s="499">
        <v>0</v>
      </c>
      <c r="T126" s="499">
        <v>1206.8918510000001</v>
      </c>
      <c r="U126" s="500">
        <v>215.04742200000001</v>
      </c>
      <c r="V126" s="501">
        <v>0</v>
      </c>
      <c r="W126" s="503">
        <v>0</v>
      </c>
      <c r="X126" s="501">
        <v>0</v>
      </c>
      <c r="Y126" s="503">
        <v>0</v>
      </c>
      <c r="Z126" s="501">
        <v>65.861071999999993</v>
      </c>
      <c r="AA126" s="473">
        <v>7.0487999999999995E-2</v>
      </c>
      <c r="AB126" s="476"/>
    </row>
    <row r="127" spans="1:28">
      <c r="A127" s="465" t="s">
        <v>543</v>
      </c>
      <c r="B127" s="874"/>
      <c r="C127" s="466">
        <v>5118.3478590000013</v>
      </c>
      <c r="D127" s="498">
        <v>3869.6592799999999</v>
      </c>
      <c r="E127" s="499">
        <v>1525.4218739999999</v>
      </c>
      <c r="F127" s="499">
        <v>0</v>
      </c>
      <c r="G127" s="499">
        <v>2747.3933440000001</v>
      </c>
      <c r="H127" s="500">
        <v>842.02452900000003</v>
      </c>
      <c r="I127" s="501">
        <v>0</v>
      </c>
      <c r="J127" s="473">
        <v>0</v>
      </c>
      <c r="K127" s="501">
        <v>0</v>
      </c>
      <c r="L127" s="502">
        <v>0</v>
      </c>
      <c r="M127" s="501">
        <v>6.330292</v>
      </c>
      <c r="N127" s="473">
        <v>7.9710000000000007E-3</v>
      </c>
      <c r="O127" s="474"/>
      <c r="P127" s="466">
        <v>3424.3113079999998</v>
      </c>
      <c r="Q127" s="498">
        <v>3055.7881670000002</v>
      </c>
      <c r="R127" s="499">
        <v>363.09821699999998</v>
      </c>
      <c r="S127" s="499">
        <v>0</v>
      </c>
      <c r="T127" s="499">
        <v>1158.2177650000001</v>
      </c>
      <c r="U127" s="500">
        <v>1897.5704009999999</v>
      </c>
      <c r="V127" s="501">
        <v>0</v>
      </c>
      <c r="W127" s="473">
        <v>0</v>
      </c>
      <c r="X127" s="501">
        <v>0</v>
      </c>
      <c r="Y127" s="502">
        <v>0</v>
      </c>
      <c r="Z127" s="501">
        <v>229.41033999999999</v>
      </c>
      <c r="AA127" s="473">
        <v>5.9901999999999997E-2</v>
      </c>
      <c r="AB127" s="474"/>
    </row>
    <row r="128" spans="1:28">
      <c r="A128" s="465" t="s">
        <v>544</v>
      </c>
      <c r="B128" s="874"/>
      <c r="C128" s="466">
        <v>8580.2134060000008</v>
      </c>
      <c r="D128" s="498">
        <v>5420.2254560000001</v>
      </c>
      <c r="E128" s="499">
        <v>3149.3989320000001</v>
      </c>
      <c r="F128" s="499">
        <v>0</v>
      </c>
      <c r="G128" s="499">
        <v>2552.472456</v>
      </c>
      <c r="H128" s="500">
        <v>2867.7530000000002</v>
      </c>
      <c r="I128" s="501">
        <v>0</v>
      </c>
      <c r="J128" s="473">
        <v>0</v>
      </c>
      <c r="K128" s="501">
        <v>0</v>
      </c>
      <c r="L128" s="502">
        <v>0</v>
      </c>
      <c r="M128" s="501">
        <v>1.535509</v>
      </c>
      <c r="N128" s="473">
        <v>3.0170000000000002E-3</v>
      </c>
      <c r="O128" s="474"/>
      <c r="P128" s="466">
        <v>8002.8551449999986</v>
      </c>
      <c r="Q128" s="498">
        <v>6351.2432220000001</v>
      </c>
      <c r="R128" s="499">
        <v>2084.711131</v>
      </c>
      <c r="S128" s="499">
        <v>0</v>
      </c>
      <c r="T128" s="499">
        <v>3563.770708</v>
      </c>
      <c r="U128" s="500">
        <v>2340.4912949999998</v>
      </c>
      <c r="V128" s="501">
        <v>0</v>
      </c>
      <c r="W128" s="473">
        <v>0</v>
      </c>
      <c r="X128" s="501">
        <v>0</v>
      </c>
      <c r="Y128" s="502">
        <v>0</v>
      </c>
      <c r="Z128" s="501">
        <v>25.207971000000001</v>
      </c>
      <c r="AA128" s="473">
        <v>6.7099000000000006E-2</v>
      </c>
      <c r="AB128" s="474"/>
    </row>
    <row r="129" spans="1:28">
      <c r="A129" s="465" t="s">
        <v>545</v>
      </c>
      <c r="B129" s="874"/>
      <c r="C129" s="466">
        <v>17111.325150000001</v>
      </c>
      <c r="D129" s="498">
        <v>14283.570116999999</v>
      </c>
      <c r="E129" s="499">
        <v>2811.627285</v>
      </c>
      <c r="F129" s="499">
        <v>0</v>
      </c>
      <c r="G129" s="499">
        <v>5847.6364209999992</v>
      </c>
      <c r="H129" s="500">
        <v>8435.9336960000001</v>
      </c>
      <c r="I129" s="501">
        <v>0</v>
      </c>
      <c r="J129" s="473">
        <v>0</v>
      </c>
      <c r="K129" s="501">
        <v>0</v>
      </c>
      <c r="L129" s="502">
        <v>0</v>
      </c>
      <c r="M129" s="501">
        <v>1227.0976169999999</v>
      </c>
      <c r="N129" s="473">
        <v>0.74447300000000005</v>
      </c>
      <c r="O129" s="474"/>
      <c r="P129" s="466">
        <v>18060.574628999999</v>
      </c>
      <c r="Q129" s="498">
        <v>16098.946614000002</v>
      </c>
      <c r="R129" s="499">
        <v>1933.8489589999999</v>
      </c>
      <c r="S129" s="499">
        <v>0</v>
      </c>
      <c r="T129" s="499">
        <v>8016.0178960000003</v>
      </c>
      <c r="U129" s="500">
        <v>8082.9287180000001</v>
      </c>
      <c r="V129" s="501">
        <v>0</v>
      </c>
      <c r="W129" s="473">
        <v>0</v>
      </c>
      <c r="X129" s="501">
        <v>0</v>
      </c>
      <c r="Y129" s="502">
        <v>0</v>
      </c>
      <c r="Z129" s="501">
        <v>1413.704821</v>
      </c>
      <c r="AA129" s="473">
        <v>1.409173</v>
      </c>
      <c r="AB129" s="474"/>
    </row>
    <row r="130" spans="1:28">
      <c r="A130" s="477" t="s">
        <v>546</v>
      </c>
      <c r="B130" s="874"/>
      <c r="C130" s="478">
        <v>16604.847215000002</v>
      </c>
      <c r="D130" s="504">
        <v>14625.881391000001</v>
      </c>
      <c r="E130" s="505">
        <v>1822.360289</v>
      </c>
      <c r="F130" s="505">
        <v>0</v>
      </c>
      <c r="G130" s="505">
        <v>2921.146268</v>
      </c>
      <c r="H130" s="506">
        <v>11704.735123</v>
      </c>
      <c r="I130" s="507">
        <v>0</v>
      </c>
      <c r="J130" s="485">
        <v>0</v>
      </c>
      <c r="K130" s="507">
        <v>0</v>
      </c>
      <c r="L130" s="508">
        <v>0</v>
      </c>
      <c r="M130" s="507">
        <v>3964.1986569999999</v>
      </c>
      <c r="N130" s="485">
        <v>0.13475300000000001</v>
      </c>
      <c r="O130" s="486"/>
      <c r="P130" s="478">
        <v>13918.906704000001</v>
      </c>
      <c r="Q130" s="504">
        <v>12045.734311</v>
      </c>
      <c r="R130" s="505">
        <v>1731.4618049999999</v>
      </c>
      <c r="S130" s="505">
        <v>0</v>
      </c>
      <c r="T130" s="505">
        <v>1846.4239130000001</v>
      </c>
      <c r="U130" s="506">
        <v>10185.887097000001</v>
      </c>
      <c r="V130" s="507">
        <v>4.8999999999999998E-5</v>
      </c>
      <c r="W130" s="485">
        <v>0.29880000000000001</v>
      </c>
      <c r="X130" s="507">
        <v>0</v>
      </c>
      <c r="Y130" s="508">
        <v>0</v>
      </c>
      <c r="Z130" s="507">
        <v>8585.5376479999995</v>
      </c>
      <c r="AA130" s="485">
        <v>0.142041</v>
      </c>
      <c r="AB130" s="486"/>
    </row>
    <row r="131" spans="1:28" ht="12" thickBot="1">
      <c r="A131" s="487" t="s">
        <v>292</v>
      </c>
      <c r="B131" s="875"/>
      <c r="C131" s="488">
        <f t="shared" ref="C131:N131" si="28">+C124+C125+C126+C127+C128+C129+C130</f>
        <v>54250.703610000004</v>
      </c>
      <c r="D131" s="489">
        <f t="shared" si="28"/>
        <v>44050.956660000003</v>
      </c>
      <c r="E131" s="490">
        <f t="shared" si="28"/>
        <v>12673.989664000001</v>
      </c>
      <c r="F131" s="490">
        <f t="shared" si="28"/>
        <v>0</v>
      </c>
      <c r="G131" s="490">
        <f t="shared" si="28"/>
        <v>15497.835793</v>
      </c>
      <c r="H131" s="491">
        <f t="shared" si="28"/>
        <v>25860.547318000001</v>
      </c>
      <c r="I131" s="488">
        <f t="shared" si="28"/>
        <v>8.3655690000000007</v>
      </c>
      <c r="J131" s="490">
        <f t="shared" si="28"/>
        <v>0</v>
      </c>
      <c r="K131" s="488">
        <f t="shared" si="28"/>
        <v>0</v>
      </c>
      <c r="L131" s="491">
        <f t="shared" si="28"/>
        <v>0</v>
      </c>
      <c r="M131" s="488">
        <f t="shared" si="28"/>
        <v>13725.699155999999</v>
      </c>
      <c r="N131" s="490">
        <f t="shared" si="28"/>
        <v>0.92314400000000008</v>
      </c>
      <c r="O131" s="492">
        <v>20520.781503999999</v>
      </c>
      <c r="P131" s="488">
        <f t="shared" ref="P131:AA131" si="29">+P124+P125+P126+P127+P128+P129+P130</f>
        <v>49869.408837999996</v>
      </c>
      <c r="Q131" s="489">
        <f t="shared" si="29"/>
        <v>42725.537809000001</v>
      </c>
      <c r="R131" s="490">
        <f t="shared" si="29"/>
        <v>7900.9300139999996</v>
      </c>
      <c r="S131" s="490">
        <f t="shared" si="29"/>
        <v>0</v>
      </c>
      <c r="T131" s="490">
        <f t="shared" si="29"/>
        <v>16886.422014</v>
      </c>
      <c r="U131" s="491">
        <f t="shared" si="29"/>
        <v>24846.556474000001</v>
      </c>
      <c r="V131" s="488">
        <f t="shared" si="29"/>
        <v>4.962453</v>
      </c>
      <c r="W131" s="490">
        <f t="shared" si="29"/>
        <v>0.29880000000000001</v>
      </c>
      <c r="X131" s="488">
        <f t="shared" si="29"/>
        <v>0</v>
      </c>
      <c r="Y131" s="491">
        <f t="shared" si="29"/>
        <v>0</v>
      </c>
      <c r="Z131" s="488">
        <f t="shared" si="29"/>
        <v>16321.615227999999</v>
      </c>
      <c r="AA131" s="490">
        <f t="shared" si="29"/>
        <v>1.8197340000000002</v>
      </c>
      <c r="AB131" s="492">
        <v>20275.957482000002</v>
      </c>
    </row>
    <row r="132" spans="1:28">
      <c r="A132" s="455" t="s">
        <v>539</v>
      </c>
      <c r="B132" s="873" t="s">
        <v>561</v>
      </c>
      <c r="C132" s="456">
        <v>0</v>
      </c>
      <c r="D132" s="493">
        <v>0</v>
      </c>
      <c r="E132" s="494">
        <v>0</v>
      </c>
      <c r="F132" s="494">
        <v>0</v>
      </c>
      <c r="G132" s="494">
        <v>0</v>
      </c>
      <c r="H132" s="495">
        <v>0</v>
      </c>
      <c r="I132" s="496">
        <v>0</v>
      </c>
      <c r="J132" s="463">
        <v>0</v>
      </c>
      <c r="K132" s="496">
        <v>0</v>
      </c>
      <c r="L132" s="497">
        <v>0</v>
      </c>
      <c r="M132" s="496">
        <v>0</v>
      </c>
      <c r="N132" s="463">
        <v>0</v>
      </c>
      <c r="O132" s="464"/>
      <c r="P132" s="456">
        <v>0</v>
      </c>
      <c r="Q132" s="493">
        <v>0</v>
      </c>
      <c r="R132" s="494">
        <v>0</v>
      </c>
      <c r="S132" s="494">
        <v>0</v>
      </c>
      <c r="T132" s="494">
        <v>0</v>
      </c>
      <c r="U132" s="495">
        <v>0</v>
      </c>
      <c r="V132" s="496">
        <v>0</v>
      </c>
      <c r="W132" s="463">
        <v>0</v>
      </c>
      <c r="X132" s="496">
        <v>0</v>
      </c>
      <c r="Y132" s="497">
        <v>0</v>
      </c>
      <c r="Z132" s="496">
        <v>0</v>
      </c>
      <c r="AA132" s="463">
        <v>0</v>
      </c>
      <c r="AB132" s="464"/>
    </row>
    <row r="133" spans="1:28">
      <c r="A133" s="465" t="s">
        <v>541</v>
      </c>
      <c r="B133" s="874"/>
      <c r="C133" s="466">
        <v>0</v>
      </c>
      <c r="D133" s="498">
        <v>0</v>
      </c>
      <c r="E133" s="499">
        <v>0</v>
      </c>
      <c r="F133" s="499">
        <v>0</v>
      </c>
      <c r="G133" s="499">
        <v>0</v>
      </c>
      <c r="H133" s="500">
        <v>0</v>
      </c>
      <c r="I133" s="501">
        <v>0</v>
      </c>
      <c r="J133" s="473">
        <v>0</v>
      </c>
      <c r="K133" s="501">
        <v>0</v>
      </c>
      <c r="L133" s="502">
        <v>0</v>
      </c>
      <c r="M133" s="501">
        <v>0</v>
      </c>
      <c r="N133" s="473">
        <v>0</v>
      </c>
      <c r="O133" s="474"/>
      <c r="P133" s="466">
        <v>0</v>
      </c>
      <c r="Q133" s="498">
        <v>0</v>
      </c>
      <c r="R133" s="499">
        <v>0</v>
      </c>
      <c r="S133" s="499">
        <v>0</v>
      </c>
      <c r="T133" s="499">
        <v>0</v>
      </c>
      <c r="U133" s="500">
        <v>0</v>
      </c>
      <c r="V133" s="501">
        <v>0</v>
      </c>
      <c r="W133" s="473">
        <v>0</v>
      </c>
      <c r="X133" s="501">
        <v>0</v>
      </c>
      <c r="Y133" s="502">
        <v>0</v>
      </c>
      <c r="Z133" s="501">
        <v>0</v>
      </c>
      <c r="AA133" s="473">
        <v>0</v>
      </c>
      <c r="AB133" s="474"/>
    </row>
    <row r="134" spans="1:28">
      <c r="A134" s="465" t="s">
        <v>542</v>
      </c>
      <c r="B134" s="874"/>
      <c r="C134" s="466">
        <v>0</v>
      </c>
      <c r="D134" s="498">
        <v>0</v>
      </c>
      <c r="E134" s="499">
        <v>0</v>
      </c>
      <c r="F134" s="499">
        <v>0</v>
      </c>
      <c r="G134" s="499">
        <v>0</v>
      </c>
      <c r="H134" s="500">
        <v>0</v>
      </c>
      <c r="I134" s="501">
        <v>0</v>
      </c>
      <c r="J134" s="503">
        <v>0</v>
      </c>
      <c r="K134" s="501">
        <v>0</v>
      </c>
      <c r="L134" s="503">
        <v>0</v>
      </c>
      <c r="M134" s="501">
        <v>0</v>
      </c>
      <c r="N134" s="473">
        <v>0</v>
      </c>
      <c r="O134" s="476"/>
      <c r="P134" s="466">
        <v>0</v>
      </c>
      <c r="Q134" s="498">
        <v>0</v>
      </c>
      <c r="R134" s="499">
        <v>0</v>
      </c>
      <c r="S134" s="499">
        <v>0</v>
      </c>
      <c r="T134" s="499">
        <v>0</v>
      </c>
      <c r="U134" s="500">
        <v>0</v>
      </c>
      <c r="V134" s="501">
        <v>0</v>
      </c>
      <c r="W134" s="503">
        <v>0</v>
      </c>
      <c r="X134" s="501">
        <v>0</v>
      </c>
      <c r="Y134" s="503">
        <v>0</v>
      </c>
      <c r="Z134" s="501">
        <v>0</v>
      </c>
      <c r="AA134" s="473">
        <v>0</v>
      </c>
      <c r="AB134" s="476"/>
    </row>
    <row r="135" spans="1:28">
      <c r="A135" s="465" t="s">
        <v>543</v>
      </c>
      <c r="B135" s="874"/>
      <c r="C135" s="466">
        <v>0</v>
      </c>
      <c r="D135" s="498">
        <v>0</v>
      </c>
      <c r="E135" s="499">
        <v>0</v>
      </c>
      <c r="F135" s="499">
        <v>0</v>
      </c>
      <c r="G135" s="499">
        <v>0</v>
      </c>
      <c r="H135" s="500">
        <v>0</v>
      </c>
      <c r="I135" s="501">
        <v>0</v>
      </c>
      <c r="J135" s="473">
        <v>0</v>
      </c>
      <c r="K135" s="501">
        <v>0</v>
      </c>
      <c r="L135" s="502">
        <v>0</v>
      </c>
      <c r="M135" s="501">
        <v>0</v>
      </c>
      <c r="N135" s="473">
        <v>0</v>
      </c>
      <c r="O135" s="474"/>
      <c r="P135" s="466">
        <v>0</v>
      </c>
      <c r="Q135" s="498">
        <v>0</v>
      </c>
      <c r="R135" s="499">
        <v>0</v>
      </c>
      <c r="S135" s="499">
        <v>0</v>
      </c>
      <c r="T135" s="499">
        <v>0</v>
      </c>
      <c r="U135" s="500">
        <v>0</v>
      </c>
      <c r="V135" s="501">
        <v>0</v>
      </c>
      <c r="W135" s="473">
        <v>0</v>
      </c>
      <c r="X135" s="501">
        <v>0</v>
      </c>
      <c r="Y135" s="502">
        <v>0</v>
      </c>
      <c r="Z135" s="501">
        <v>0</v>
      </c>
      <c r="AA135" s="473">
        <v>0</v>
      </c>
      <c r="AB135" s="474"/>
    </row>
    <row r="136" spans="1:28">
      <c r="A136" s="465" t="s">
        <v>544</v>
      </c>
      <c r="B136" s="874"/>
      <c r="C136" s="466">
        <v>0</v>
      </c>
      <c r="D136" s="498">
        <v>0</v>
      </c>
      <c r="E136" s="499">
        <v>0</v>
      </c>
      <c r="F136" s="499">
        <v>0</v>
      </c>
      <c r="G136" s="499">
        <v>0</v>
      </c>
      <c r="H136" s="500">
        <v>0</v>
      </c>
      <c r="I136" s="501">
        <v>0</v>
      </c>
      <c r="J136" s="473">
        <v>0</v>
      </c>
      <c r="K136" s="501">
        <v>0</v>
      </c>
      <c r="L136" s="502">
        <v>0</v>
      </c>
      <c r="M136" s="501">
        <v>0</v>
      </c>
      <c r="N136" s="473">
        <v>0</v>
      </c>
      <c r="O136" s="474"/>
      <c r="P136" s="466">
        <v>23.236563</v>
      </c>
      <c r="Q136" s="498">
        <v>23.236563</v>
      </c>
      <c r="R136" s="499">
        <v>0</v>
      </c>
      <c r="S136" s="499">
        <v>0</v>
      </c>
      <c r="T136" s="499">
        <v>0</v>
      </c>
      <c r="U136" s="500">
        <v>23.236563</v>
      </c>
      <c r="V136" s="501">
        <v>0</v>
      </c>
      <c r="W136" s="473">
        <v>0</v>
      </c>
      <c r="X136" s="501">
        <v>0</v>
      </c>
      <c r="Y136" s="502">
        <v>0</v>
      </c>
      <c r="Z136" s="501">
        <v>0</v>
      </c>
      <c r="AA136" s="473">
        <v>0</v>
      </c>
      <c r="AB136" s="474"/>
    </row>
    <row r="137" spans="1:28">
      <c r="A137" s="465" t="s">
        <v>545</v>
      </c>
      <c r="B137" s="874"/>
      <c r="C137" s="466">
        <v>29.485050000000001</v>
      </c>
      <c r="D137" s="498">
        <v>29.482362999999999</v>
      </c>
      <c r="E137" s="499">
        <v>2.9063400000000001</v>
      </c>
      <c r="F137" s="499">
        <v>0</v>
      </c>
      <c r="G137" s="499">
        <v>0</v>
      </c>
      <c r="H137" s="500">
        <v>26.576022999999999</v>
      </c>
      <c r="I137" s="501">
        <v>0</v>
      </c>
      <c r="J137" s="473">
        <v>0</v>
      </c>
      <c r="K137" s="501">
        <v>0</v>
      </c>
      <c r="L137" s="502">
        <v>0</v>
      </c>
      <c r="M137" s="501">
        <v>90.606064000000003</v>
      </c>
      <c r="N137" s="473">
        <v>1.5872000000000001E-2</v>
      </c>
      <c r="O137" s="474"/>
      <c r="P137" s="466">
        <v>4.8500000000000001E-3</v>
      </c>
      <c r="Q137" s="498">
        <v>0</v>
      </c>
      <c r="R137" s="499">
        <v>0</v>
      </c>
      <c r="S137" s="499">
        <v>0</v>
      </c>
      <c r="T137" s="499">
        <v>0</v>
      </c>
      <c r="U137" s="500">
        <v>0</v>
      </c>
      <c r="V137" s="501">
        <v>0</v>
      </c>
      <c r="W137" s="473">
        <v>0</v>
      </c>
      <c r="X137" s="501">
        <v>0</v>
      </c>
      <c r="Y137" s="502">
        <v>0</v>
      </c>
      <c r="Z137" s="501">
        <v>83.636368000000004</v>
      </c>
      <c r="AA137" s="473">
        <v>2.8719999999999999E-2</v>
      </c>
      <c r="AB137" s="474"/>
    </row>
    <row r="138" spans="1:28">
      <c r="A138" s="477" t="s">
        <v>546</v>
      </c>
      <c r="B138" s="874"/>
      <c r="C138" s="478">
        <v>0</v>
      </c>
      <c r="D138" s="504">
        <v>0</v>
      </c>
      <c r="E138" s="505">
        <v>0</v>
      </c>
      <c r="F138" s="505">
        <v>0</v>
      </c>
      <c r="G138" s="505">
        <v>0</v>
      </c>
      <c r="H138" s="506">
        <v>0</v>
      </c>
      <c r="I138" s="507">
        <v>0</v>
      </c>
      <c r="J138" s="485">
        <v>0</v>
      </c>
      <c r="K138" s="507">
        <v>0</v>
      </c>
      <c r="L138" s="508">
        <v>0</v>
      </c>
      <c r="M138" s="507">
        <v>0</v>
      </c>
      <c r="N138" s="485">
        <v>0</v>
      </c>
      <c r="O138" s="486"/>
      <c r="P138" s="478">
        <v>0</v>
      </c>
      <c r="Q138" s="504">
        <v>0</v>
      </c>
      <c r="R138" s="505">
        <v>0</v>
      </c>
      <c r="S138" s="505">
        <v>0</v>
      </c>
      <c r="T138" s="505">
        <v>0</v>
      </c>
      <c r="U138" s="506">
        <v>0</v>
      </c>
      <c r="V138" s="507">
        <v>0</v>
      </c>
      <c r="W138" s="485">
        <v>0</v>
      </c>
      <c r="X138" s="507">
        <v>0</v>
      </c>
      <c r="Y138" s="508">
        <v>0</v>
      </c>
      <c r="Z138" s="507">
        <v>0</v>
      </c>
      <c r="AA138" s="485">
        <v>0</v>
      </c>
      <c r="AB138" s="486"/>
    </row>
    <row r="139" spans="1:28" ht="12" thickBot="1">
      <c r="A139" s="487" t="s">
        <v>292</v>
      </c>
      <c r="B139" s="875"/>
      <c r="C139" s="488">
        <f t="shared" ref="C139:N139" si="30">+C132+C133+C134+C135+C136+C137+C138</f>
        <v>29.485050000000001</v>
      </c>
      <c r="D139" s="489">
        <f t="shared" si="30"/>
        <v>29.482362999999999</v>
      </c>
      <c r="E139" s="490">
        <f t="shared" si="30"/>
        <v>2.9063400000000001</v>
      </c>
      <c r="F139" s="490">
        <f t="shared" si="30"/>
        <v>0</v>
      </c>
      <c r="G139" s="490">
        <f t="shared" si="30"/>
        <v>0</v>
      </c>
      <c r="H139" s="491">
        <f t="shared" si="30"/>
        <v>26.576022999999999</v>
      </c>
      <c r="I139" s="488">
        <f t="shared" si="30"/>
        <v>0</v>
      </c>
      <c r="J139" s="490">
        <f t="shared" si="30"/>
        <v>0</v>
      </c>
      <c r="K139" s="488">
        <f t="shared" si="30"/>
        <v>0</v>
      </c>
      <c r="L139" s="491">
        <f t="shared" si="30"/>
        <v>0</v>
      </c>
      <c r="M139" s="488">
        <f t="shared" si="30"/>
        <v>90.606064000000003</v>
      </c>
      <c r="N139" s="490">
        <f t="shared" si="30"/>
        <v>1.5872000000000001E-2</v>
      </c>
      <c r="O139" s="492">
        <v>23.433243000000001</v>
      </c>
      <c r="P139" s="488">
        <f t="shared" ref="P139:AA139" si="31">+P132+P133+P134+P135+P136+P137+P138</f>
        <v>23.241413000000001</v>
      </c>
      <c r="Q139" s="489">
        <f t="shared" si="31"/>
        <v>23.236563</v>
      </c>
      <c r="R139" s="490">
        <f t="shared" si="31"/>
        <v>0</v>
      </c>
      <c r="S139" s="490">
        <f t="shared" si="31"/>
        <v>0</v>
      </c>
      <c r="T139" s="490">
        <f t="shared" si="31"/>
        <v>0</v>
      </c>
      <c r="U139" s="491">
        <f t="shared" si="31"/>
        <v>23.236563</v>
      </c>
      <c r="V139" s="488">
        <f t="shared" si="31"/>
        <v>0</v>
      </c>
      <c r="W139" s="490">
        <f t="shared" si="31"/>
        <v>0</v>
      </c>
      <c r="X139" s="488">
        <f t="shared" si="31"/>
        <v>0</v>
      </c>
      <c r="Y139" s="491">
        <f t="shared" si="31"/>
        <v>0</v>
      </c>
      <c r="Z139" s="488">
        <f t="shared" si="31"/>
        <v>83.636368000000004</v>
      </c>
      <c r="AA139" s="490">
        <f t="shared" si="31"/>
        <v>2.8719999999999999E-2</v>
      </c>
      <c r="AB139" s="492">
        <v>21.368891000000001</v>
      </c>
    </row>
    <row r="140" spans="1:28">
      <c r="A140" s="455" t="s">
        <v>539</v>
      </c>
      <c r="B140" s="873" t="s">
        <v>562</v>
      </c>
      <c r="C140" s="509">
        <v>0</v>
      </c>
      <c r="D140" s="510">
        <v>0</v>
      </c>
      <c r="E140" s="511">
        <v>0</v>
      </c>
      <c r="F140" s="511">
        <v>0</v>
      </c>
      <c r="G140" s="511">
        <v>0</v>
      </c>
      <c r="H140" s="512">
        <v>0</v>
      </c>
      <c r="I140" s="513">
        <v>0</v>
      </c>
      <c r="J140" s="514">
        <v>0</v>
      </c>
      <c r="K140" s="513">
        <v>0</v>
      </c>
      <c r="L140" s="515">
        <v>0</v>
      </c>
      <c r="M140" s="513">
        <v>0</v>
      </c>
      <c r="N140" s="514">
        <v>0</v>
      </c>
      <c r="O140" s="516"/>
      <c r="P140" s="509">
        <v>0</v>
      </c>
      <c r="Q140" s="510">
        <v>0</v>
      </c>
      <c r="R140" s="511">
        <v>0</v>
      </c>
      <c r="S140" s="511">
        <v>0</v>
      </c>
      <c r="T140" s="511">
        <v>0</v>
      </c>
      <c r="U140" s="512">
        <v>0</v>
      </c>
      <c r="V140" s="513">
        <v>0</v>
      </c>
      <c r="W140" s="514">
        <v>0</v>
      </c>
      <c r="X140" s="513">
        <v>0</v>
      </c>
      <c r="Y140" s="515">
        <v>0</v>
      </c>
      <c r="Z140" s="513">
        <v>0</v>
      </c>
      <c r="AA140" s="514">
        <v>0</v>
      </c>
      <c r="AB140" s="516"/>
    </row>
    <row r="141" spans="1:28">
      <c r="A141" s="465" t="s">
        <v>541</v>
      </c>
      <c r="B141" s="874"/>
      <c r="C141" s="517">
        <v>0</v>
      </c>
      <c r="D141" s="518">
        <v>0</v>
      </c>
      <c r="E141" s="519">
        <v>0</v>
      </c>
      <c r="F141" s="519">
        <v>0</v>
      </c>
      <c r="G141" s="519">
        <v>0</v>
      </c>
      <c r="H141" s="520">
        <v>0</v>
      </c>
      <c r="I141" s="521">
        <v>0</v>
      </c>
      <c r="J141" s="522">
        <v>0</v>
      </c>
      <c r="K141" s="521">
        <v>0</v>
      </c>
      <c r="L141" s="523">
        <v>0</v>
      </c>
      <c r="M141" s="521">
        <v>0</v>
      </c>
      <c r="N141" s="522">
        <v>0</v>
      </c>
      <c r="O141" s="524"/>
      <c r="P141" s="517">
        <v>0</v>
      </c>
      <c r="Q141" s="518">
        <v>0</v>
      </c>
      <c r="R141" s="519">
        <v>0</v>
      </c>
      <c r="S141" s="519">
        <v>0</v>
      </c>
      <c r="T141" s="519">
        <v>0</v>
      </c>
      <c r="U141" s="520">
        <v>0</v>
      </c>
      <c r="V141" s="521">
        <v>0</v>
      </c>
      <c r="W141" s="522">
        <v>0</v>
      </c>
      <c r="X141" s="521">
        <v>0</v>
      </c>
      <c r="Y141" s="523">
        <v>0</v>
      </c>
      <c r="Z141" s="521">
        <v>0</v>
      </c>
      <c r="AA141" s="522">
        <v>0</v>
      </c>
      <c r="AB141" s="524"/>
    </row>
    <row r="142" spans="1:28">
      <c r="A142" s="465" t="s">
        <v>542</v>
      </c>
      <c r="B142" s="874"/>
      <c r="C142" s="517">
        <v>0</v>
      </c>
      <c r="D142" s="518">
        <v>0</v>
      </c>
      <c r="E142" s="519">
        <v>0</v>
      </c>
      <c r="F142" s="519">
        <v>0</v>
      </c>
      <c r="G142" s="519">
        <v>0</v>
      </c>
      <c r="H142" s="520">
        <v>0</v>
      </c>
      <c r="I142" s="521">
        <v>0</v>
      </c>
      <c r="J142" s="525">
        <v>0</v>
      </c>
      <c r="K142" s="521">
        <v>0</v>
      </c>
      <c r="L142" s="525">
        <v>0</v>
      </c>
      <c r="M142" s="521">
        <v>0</v>
      </c>
      <c r="N142" s="522">
        <v>0</v>
      </c>
      <c r="O142" s="526"/>
      <c r="P142" s="517">
        <v>0</v>
      </c>
      <c r="Q142" s="518">
        <v>0</v>
      </c>
      <c r="R142" s="519">
        <v>0</v>
      </c>
      <c r="S142" s="519">
        <v>0</v>
      </c>
      <c r="T142" s="519">
        <v>0</v>
      </c>
      <c r="U142" s="520">
        <v>0</v>
      </c>
      <c r="V142" s="521">
        <v>0</v>
      </c>
      <c r="W142" s="525">
        <v>0</v>
      </c>
      <c r="X142" s="521">
        <v>0</v>
      </c>
      <c r="Y142" s="525">
        <v>0</v>
      </c>
      <c r="Z142" s="521">
        <v>0</v>
      </c>
      <c r="AA142" s="522">
        <v>0</v>
      </c>
      <c r="AB142" s="526"/>
    </row>
    <row r="143" spans="1:28">
      <c r="A143" s="465" t="s">
        <v>543</v>
      </c>
      <c r="B143" s="874"/>
      <c r="C143" s="517">
        <v>0</v>
      </c>
      <c r="D143" s="518">
        <v>0</v>
      </c>
      <c r="E143" s="519">
        <v>0</v>
      </c>
      <c r="F143" s="519">
        <v>0</v>
      </c>
      <c r="G143" s="519">
        <v>0</v>
      </c>
      <c r="H143" s="520">
        <v>0</v>
      </c>
      <c r="I143" s="521">
        <v>0</v>
      </c>
      <c r="J143" s="522">
        <v>0</v>
      </c>
      <c r="K143" s="521">
        <v>0</v>
      </c>
      <c r="L143" s="523">
        <v>0</v>
      </c>
      <c r="M143" s="521">
        <v>0</v>
      </c>
      <c r="N143" s="522">
        <v>0</v>
      </c>
      <c r="O143" s="524"/>
      <c r="P143" s="517">
        <v>0</v>
      </c>
      <c r="Q143" s="518">
        <v>0</v>
      </c>
      <c r="R143" s="519">
        <v>0</v>
      </c>
      <c r="S143" s="519">
        <v>0</v>
      </c>
      <c r="T143" s="519">
        <v>0</v>
      </c>
      <c r="U143" s="520">
        <v>0</v>
      </c>
      <c r="V143" s="521">
        <v>0</v>
      </c>
      <c r="W143" s="522">
        <v>0</v>
      </c>
      <c r="X143" s="521">
        <v>0</v>
      </c>
      <c r="Y143" s="523">
        <v>0</v>
      </c>
      <c r="Z143" s="521">
        <v>0</v>
      </c>
      <c r="AA143" s="522">
        <v>0</v>
      </c>
      <c r="AB143" s="524"/>
    </row>
    <row r="144" spans="1:28">
      <c r="A144" s="465" t="s">
        <v>544</v>
      </c>
      <c r="B144" s="874"/>
      <c r="C144" s="517">
        <v>0</v>
      </c>
      <c r="D144" s="518">
        <v>0</v>
      </c>
      <c r="E144" s="519">
        <v>0</v>
      </c>
      <c r="F144" s="519">
        <v>0</v>
      </c>
      <c r="G144" s="519">
        <v>0</v>
      </c>
      <c r="H144" s="520">
        <v>0</v>
      </c>
      <c r="I144" s="521">
        <v>0</v>
      </c>
      <c r="J144" s="522">
        <v>0</v>
      </c>
      <c r="K144" s="521">
        <v>0</v>
      </c>
      <c r="L144" s="523">
        <v>0</v>
      </c>
      <c r="M144" s="521">
        <v>0</v>
      </c>
      <c r="N144" s="522">
        <v>0</v>
      </c>
      <c r="O144" s="524"/>
      <c r="P144" s="517">
        <v>0</v>
      </c>
      <c r="Q144" s="518">
        <v>0</v>
      </c>
      <c r="R144" s="519">
        <v>0</v>
      </c>
      <c r="S144" s="519">
        <v>0</v>
      </c>
      <c r="T144" s="519">
        <v>0</v>
      </c>
      <c r="U144" s="520">
        <v>0</v>
      </c>
      <c r="V144" s="521">
        <v>0</v>
      </c>
      <c r="W144" s="522">
        <v>0</v>
      </c>
      <c r="X144" s="521">
        <v>0</v>
      </c>
      <c r="Y144" s="523">
        <v>0</v>
      </c>
      <c r="Z144" s="521">
        <v>0</v>
      </c>
      <c r="AA144" s="522">
        <v>0</v>
      </c>
      <c r="AB144" s="524"/>
    </row>
    <row r="145" spans="1:28">
      <c r="A145" s="465" t="s">
        <v>545</v>
      </c>
      <c r="B145" s="874"/>
      <c r="C145" s="517">
        <v>0</v>
      </c>
      <c r="D145" s="518">
        <v>0</v>
      </c>
      <c r="E145" s="519">
        <v>0</v>
      </c>
      <c r="F145" s="519">
        <v>0</v>
      </c>
      <c r="G145" s="519">
        <v>0</v>
      </c>
      <c r="H145" s="520">
        <v>0</v>
      </c>
      <c r="I145" s="521">
        <v>0</v>
      </c>
      <c r="J145" s="522">
        <v>0</v>
      </c>
      <c r="K145" s="521">
        <v>0</v>
      </c>
      <c r="L145" s="523">
        <v>0</v>
      </c>
      <c r="M145" s="521">
        <v>0</v>
      </c>
      <c r="N145" s="522">
        <v>0</v>
      </c>
      <c r="O145" s="524"/>
      <c r="P145" s="517">
        <v>0</v>
      </c>
      <c r="Q145" s="518">
        <v>0</v>
      </c>
      <c r="R145" s="519">
        <v>0</v>
      </c>
      <c r="S145" s="519">
        <v>0</v>
      </c>
      <c r="T145" s="519">
        <v>0</v>
      </c>
      <c r="U145" s="520">
        <v>0</v>
      </c>
      <c r="V145" s="521">
        <v>0</v>
      </c>
      <c r="W145" s="522">
        <v>0</v>
      </c>
      <c r="X145" s="521">
        <v>0</v>
      </c>
      <c r="Y145" s="523">
        <v>0</v>
      </c>
      <c r="Z145" s="521">
        <v>0</v>
      </c>
      <c r="AA145" s="522">
        <v>0</v>
      </c>
      <c r="AB145" s="524"/>
    </row>
    <row r="146" spans="1:28">
      <c r="A146" s="477" t="s">
        <v>546</v>
      </c>
      <c r="B146" s="874"/>
      <c r="C146" s="527">
        <v>0</v>
      </c>
      <c r="D146" s="528">
        <v>0</v>
      </c>
      <c r="E146" s="529">
        <v>0</v>
      </c>
      <c r="F146" s="529">
        <v>0</v>
      </c>
      <c r="G146" s="529">
        <v>0</v>
      </c>
      <c r="H146" s="530">
        <v>0</v>
      </c>
      <c r="I146" s="531">
        <v>0</v>
      </c>
      <c r="J146" s="532">
        <v>0</v>
      </c>
      <c r="K146" s="531">
        <v>0</v>
      </c>
      <c r="L146" s="533">
        <v>0</v>
      </c>
      <c r="M146" s="531">
        <v>0</v>
      </c>
      <c r="N146" s="532">
        <v>0</v>
      </c>
      <c r="O146" s="534"/>
      <c r="P146" s="527">
        <v>0</v>
      </c>
      <c r="Q146" s="528">
        <v>0</v>
      </c>
      <c r="R146" s="529">
        <v>0</v>
      </c>
      <c r="S146" s="529">
        <v>0</v>
      </c>
      <c r="T146" s="529">
        <v>0</v>
      </c>
      <c r="U146" s="530">
        <v>0</v>
      </c>
      <c r="V146" s="531">
        <v>0</v>
      </c>
      <c r="W146" s="532">
        <v>0</v>
      </c>
      <c r="X146" s="531">
        <v>0</v>
      </c>
      <c r="Y146" s="533">
        <v>0</v>
      </c>
      <c r="Z146" s="531">
        <v>0</v>
      </c>
      <c r="AA146" s="532">
        <v>0</v>
      </c>
      <c r="AB146" s="534"/>
    </row>
    <row r="147" spans="1:28" ht="12" thickBot="1">
      <c r="A147" s="487" t="s">
        <v>292</v>
      </c>
      <c r="B147" s="875"/>
      <c r="C147" s="535">
        <f t="shared" ref="C147:N147" si="32">+C140+C141+C142+C143+C144+C145+C146</f>
        <v>0</v>
      </c>
      <c r="D147" s="536">
        <f t="shared" si="32"/>
        <v>0</v>
      </c>
      <c r="E147" s="537">
        <f t="shared" si="32"/>
        <v>0</v>
      </c>
      <c r="F147" s="537">
        <f t="shared" si="32"/>
        <v>0</v>
      </c>
      <c r="G147" s="537">
        <f t="shared" si="32"/>
        <v>0</v>
      </c>
      <c r="H147" s="538">
        <f t="shared" si="32"/>
        <v>0</v>
      </c>
      <c r="I147" s="535">
        <f t="shared" si="32"/>
        <v>0</v>
      </c>
      <c r="J147" s="537">
        <f t="shared" si="32"/>
        <v>0</v>
      </c>
      <c r="K147" s="535">
        <f t="shared" si="32"/>
        <v>0</v>
      </c>
      <c r="L147" s="538">
        <f t="shared" si="32"/>
        <v>0</v>
      </c>
      <c r="M147" s="535">
        <f t="shared" si="32"/>
        <v>0</v>
      </c>
      <c r="N147" s="537">
        <f t="shared" si="32"/>
        <v>0</v>
      </c>
      <c r="O147" s="539">
        <v>0</v>
      </c>
      <c r="P147" s="535">
        <f t="shared" ref="P147:AA147" si="33">+P140+P141+P142+P143+P144+P145+P146</f>
        <v>0</v>
      </c>
      <c r="Q147" s="536">
        <f t="shared" si="33"/>
        <v>0</v>
      </c>
      <c r="R147" s="537">
        <f t="shared" si="33"/>
        <v>0</v>
      </c>
      <c r="S147" s="537">
        <f t="shared" si="33"/>
        <v>0</v>
      </c>
      <c r="T147" s="537">
        <f t="shared" si="33"/>
        <v>0</v>
      </c>
      <c r="U147" s="538">
        <f t="shared" si="33"/>
        <v>0</v>
      </c>
      <c r="V147" s="535">
        <f t="shared" si="33"/>
        <v>0</v>
      </c>
      <c r="W147" s="537">
        <f t="shared" si="33"/>
        <v>0</v>
      </c>
      <c r="X147" s="535">
        <f t="shared" si="33"/>
        <v>0</v>
      </c>
      <c r="Y147" s="538">
        <f t="shared" si="33"/>
        <v>0</v>
      </c>
      <c r="Z147" s="535">
        <f t="shared" si="33"/>
        <v>0</v>
      </c>
      <c r="AA147" s="537">
        <f t="shared" si="33"/>
        <v>0</v>
      </c>
      <c r="AB147" s="539">
        <v>0</v>
      </c>
    </row>
    <row r="148" spans="1:28">
      <c r="A148" s="455" t="s">
        <v>539</v>
      </c>
      <c r="B148" s="873" t="s">
        <v>563</v>
      </c>
      <c r="C148" s="456">
        <v>30.080639999999999</v>
      </c>
      <c r="D148" s="493">
        <v>30.080639999999999</v>
      </c>
      <c r="E148" s="494">
        <v>27.580241000000001</v>
      </c>
      <c r="F148" s="494">
        <v>0</v>
      </c>
      <c r="G148" s="494">
        <v>2.5003989999999998</v>
      </c>
      <c r="H148" s="495">
        <v>0</v>
      </c>
      <c r="I148" s="496">
        <v>0</v>
      </c>
      <c r="J148" s="463">
        <v>0</v>
      </c>
      <c r="K148" s="496">
        <v>0</v>
      </c>
      <c r="L148" s="497">
        <v>0</v>
      </c>
      <c r="M148" s="496">
        <v>0</v>
      </c>
      <c r="N148" s="463">
        <v>0</v>
      </c>
      <c r="O148" s="464"/>
      <c r="P148" s="456">
        <v>50.020710000000001</v>
      </c>
      <c r="Q148" s="493">
        <v>50.020552000000002</v>
      </c>
      <c r="R148" s="494">
        <v>0</v>
      </c>
      <c r="S148" s="494">
        <v>0</v>
      </c>
      <c r="T148" s="494">
        <v>50.020552000000002</v>
      </c>
      <c r="U148" s="495">
        <v>0</v>
      </c>
      <c r="V148" s="496">
        <v>0</v>
      </c>
      <c r="W148" s="463">
        <v>0</v>
      </c>
      <c r="X148" s="496">
        <v>0</v>
      </c>
      <c r="Y148" s="497">
        <v>0</v>
      </c>
      <c r="Z148" s="496">
        <v>0</v>
      </c>
      <c r="AA148" s="463">
        <v>0</v>
      </c>
      <c r="AB148" s="464"/>
    </row>
    <row r="149" spans="1:28">
      <c r="A149" s="465" t="s">
        <v>541</v>
      </c>
      <c r="B149" s="874"/>
      <c r="C149" s="466">
        <v>5.769965</v>
      </c>
      <c r="D149" s="498">
        <v>5.769965</v>
      </c>
      <c r="E149" s="499">
        <v>5.769965</v>
      </c>
      <c r="F149" s="499">
        <v>0</v>
      </c>
      <c r="G149" s="499">
        <v>0</v>
      </c>
      <c r="H149" s="500">
        <v>0</v>
      </c>
      <c r="I149" s="501">
        <v>0</v>
      </c>
      <c r="J149" s="473">
        <v>0</v>
      </c>
      <c r="K149" s="501">
        <v>0</v>
      </c>
      <c r="L149" s="502">
        <v>0</v>
      </c>
      <c r="M149" s="501">
        <v>0</v>
      </c>
      <c r="N149" s="473">
        <v>0</v>
      </c>
      <c r="O149" s="474"/>
      <c r="P149" s="466">
        <v>0</v>
      </c>
      <c r="Q149" s="498">
        <v>0</v>
      </c>
      <c r="R149" s="499">
        <v>0</v>
      </c>
      <c r="S149" s="499">
        <v>0</v>
      </c>
      <c r="T149" s="499">
        <v>0</v>
      </c>
      <c r="U149" s="500">
        <v>0</v>
      </c>
      <c r="V149" s="501">
        <v>0</v>
      </c>
      <c r="W149" s="473">
        <v>0</v>
      </c>
      <c r="X149" s="501">
        <v>0</v>
      </c>
      <c r="Y149" s="502">
        <v>0</v>
      </c>
      <c r="Z149" s="501">
        <v>0</v>
      </c>
      <c r="AA149" s="473">
        <v>0</v>
      </c>
      <c r="AB149" s="474"/>
    </row>
    <row r="150" spans="1:28">
      <c r="A150" s="465" t="s">
        <v>542</v>
      </c>
      <c r="B150" s="874"/>
      <c r="C150" s="466">
        <v>5.0526000000000001E-2</v>
      </c>
      <c r="D150" s="498">
        <v>5.0526000000000001E-2</v>
      </c>
      <c r="E150" s="499">
        <v>5.0526000000000001E-2</v>
      </c>
      <c r="F150" s="499">
        <v>0</v>
      </c>
      <c r="G150" s="499">
        <v>0</v>
      </c>
      <c r="H150" s="500">
        <v>0</v>
      </c>
      <c r="I150" s="501">
        <v>0</v>
      </c>
      <c r="J150" s="503">
        <v>0</v>
      </c>
      <c r="K150" s="501">
        <v>0</v>
      </c>
      <c r="L150" s="503">
        <v>0</v>
      </c>
      <c r="M150" s="501">
        <v>0</v>
      </c>
      <c r="N150" s="473">
        <v>0</v>
      </c>
      <c r="O150" s="476"/>
      <c r="P150" s="466">
        <v>82.172595000000001</v>
      </c>
      <c r="Q150" s="498">
        <v>82.171914000000001</v>
      </c>
      <c r="R150" s="499">
        <v>0</v>
      </c>
      <c r="S150" s="499">
        <v>0</v>
      </c>
      <c r="T150" s="499">
        <v>82.171914000000001</v>
      </c>
      <c r="U150" s="500">
        <v>0</v>
      </c>
      <c r="V150" s="501">
        <v>0</v>
      </c>
      <c r="W150" s="503">
        <v>0</v>
      </c>
      <c r="X150" s="501">
        <v>0</v>
      </c>
      <c r="Y150" s="503">
        <v>0</v>
      </c>
      <c r="Z150" s="501">
        <v>0</v>
      </c>
      <c r="AA150" s="473">
        <v>0</v>
      </c>
      <c r="AB150" s="476"/>
    </row>
    <row r="151" spans="1:28">
      <c r="A151" s="465" t="s">
        <v>543</v>
      </c>
      <c r="B151" s="874"/>
      <c r="C151" s="466">
        <v>1.5181500000000001</v>
      </c>
      <c r="D151" s="498">
        <v>1.5181500000000001</v>
      </c>
      <c r="E151" s="499">
        <v>1.5181500000000001</v>
      </c>
      <c r="F151" s="499">
        <v>0</v>
      </c>
      <c r="G151" s="499">
        <v>0</v>
      </c>
      <c r="H151" s="500">
        <v>0</v>
      </c>
      <c r="I151" s="501">
        <v>0</v>
      </c>
      <c r="J151" s="473">
        <v>0</v>
      </c>
      <c r="K151" s="501">
        <v>0</v>
      </c>
      <c r="L151" s="502">
        <v>0</v>
      </c>
      <c r="M151" s="501">
        <v>0</v>
      </c>
      <c r="N151" s="473">
        <v>0</v>
      </c>
      <c r="O151" s="474"/>
      <c r="P151" s="466">
        <v>92.094627000000003</v>
      </c>
      <c r="Q151" s="498">
        <v>92.093925999999996</v>
      </c>
      <c r="R151" s="499">
        <v>0</v>
      </c>
      <c r="S151" s="499">
        <v>0</v>
      </c>
      <c r="T151" s="499">
        <v>92.093925999999996</v>
      </c>
      <c r="U151" s="500">
        <v>0</v>
      </c>
      <c r="V151" s="501">
        <v>0</v>
      </c>
      <c r="W151" s="473">
        <v>0</v>
      </c>
      <c r="X151" s="501">
        <v>0</v>
      </c>
      <c r="Y151" s="502">
        <v>0</v>
      </c>
      <c r="Z151" s="501">
        <v>0</v>
      </c>
      <c r="AA151" s="473">
        <v>0</v>
      </c>
      <c r="AB151" s="474"/>
    </row>
    <row r="152" spans="1:28">
      <c r="A152" s="465" t="s">
        <v>544</v>
      </c>
      <c r="B152" s="874"/>
      <c r="C152" s="466">
        <v>4.6202E-2</v>
      </c>
      <c r="D152" s="498">
        <v>4.6202E-2</v>
      </c>
      <c r="E152" s="499">
        <v>4.6202E-2</v>
      </c>
      <c r="F152" s="499">
        <v>0</v>
      </c>
      <c r="G152" s="499">
        <v>0</v>
      </c>
      <c r="H152" s="500">
        <v>0</v>
      </c>
      <c r="I152" s="501">
        <v>0</v>
      </c>
      <c r="J152" s="473">
        <v>0</v>
      </c>
      <c r="K152" s="501">
        <v>0</v>
      </c>
      <c r="L152" s="502">
        <v>0</v>
      </c>
      <c r="M152" s="501">
        <v>0</v>
      </c>
      <c r="N152" s="473">
        <v>0</v>
      </c>
      <c r="O152" s="474"/>
      <c r="P152" s="466">
        <v>95.916831000000002</v>
      </c>
      <c r="Q152" s="498">
        <v>95.912358999999995</v>
      </c>
      <c r="R152" s="499">
        <v>0</v>
      </c>
      <c r="S152" s="499">
        <v>0</v>
      </c>
      <c r="T152" s="499">
        <v>95.912358999999995</v>
      </c>
      <c r="U152" s="500">
        <v>0</v>
      </c>
      <c r="V152" s="501">
        <v>0</v>
      </c>
      <c r="W152" s="473">
        <v>0</v>
      </c>
      <c r="X152" s="501">
        <v>0</v>
      </c>
      <c r="Y152" s="502">
        <v>0</v>
      </c>
      <c r="Z152" s="501">
        <v>0</v>
      </c>
      <c r="AA152" s="473">
        <v>0</v>
      </c>
      <c r="AB152" s="474"/>
    </row>
    <row r="153" spans="1:28">
      <c r="A153" s="465" t="s">
        <v>545</v>
      </c>
      <c r="B153" s="874"/>
      <c r="C153" s="466">
        <v>170.09354999999999</v>
      </c>
      <c r="D153" s="498">
        <v>170.092274</v>
      </c>
      <c r="E153" s="499">
        <v>45.296729999999997</v>
      </c>
      <c r="F153" s="499">
        <v>0</v>
      </c>
      <c r="G153" s="499">
        <v>124.79554400000001</v>
      </c>
      <c r="H153" s="500">
        <v>0</v>
      </c>
      <c r="I153" s="501">
        <v>0</v>
      </c>
      <c r="J153" s="473">
        <v>0</v>
      </c>
      <c r="K153" s="501">
        <v>0</v>
      </c>
      <c r="L153" s="502">
        <v>0</v>
      </c>
      <c r="M153" s="501">
        <v>0</v>
      </c>
      <c r="N153" s="473">
        <v>0</v>
      </c>
      <c r="O153" s="474"/>
      <c r="P153" s="466">
        <v>31.023897000000002</v>
      </c>
      <c r="Q153" s="498">
        <v>31.023451000000001</v>
      </c>
      <c r="R153" s="499">
        <v>0</v>
      </c>
      <c r="S153" s="499">
        <v>0</v>
      </c>
      <c r="T153" s="499">
        <v>31.023451000000001</v>
      </c>
      <c r="U153" s="500">
        <v>0</v>
      </c>
      <c r="V153" s="501">
        <v>0</v>
      </c>
      <c r="W153" s="473">
        <v>0</v>
      </c>
      <c r="X153" s="501">
        <v>0</v>
      </c>
      <c r="Y153" s="502">
        <v>0</v>
      </c>
      <c r="Z153" s="501">
        <v>0</v>
      </c>
      <c r="AA153" s="473">
        <v>0</v>
      </c>
      <c r="AB153" s="474"/>
    </row>
    <row r="154" spans="1:28">
      <c r="A154" s="477" t="s">
        <v>546</v>
      </c>
      <c r="B154" s="874"/>
      <c r="C154" s="478">
        <v>0.166266</v>
      </c>
      <c r="D154" s="504">
        <v>0.16511700000000001</v>
      </c>
      <c r="E154" s="505">
        <v>0.166266</v>
      </c>
      <c r="F154" s="505">
        <v>0</v>
      </c>
      <c r="G154" s="505">
        <v>0</v>
      </c>
      <c r="H154" s="506">
        <v>0</v>
      </c>
      <c r="I154" s="507">
        <v>0</v>
      </c>
      <c r="J154" s="485">
        <v>0</v>
      </c>
      <c r="K154" s="507">
        <v>0</v>
      </c>
      <c r="L154" s="508">
        <v>0</v>
      </c>
      <c r="M154" s="507">
        <v>4</v>
      </c>
      <c r="N154" s="485">
        <v>0</v>
      </c>
      <c r="O154" s="486"/>
      <c r="P154" s="478">
        <v>22.702335999999999</v>
      </c>
      <c r="Q154" s="504">
        <v>22.701848999999999</v>
      </c>
      <c r="R154" s="505">
        <v>0</v>
      </c>
      <c r="S154" s="505">
        <v>0</v>
      </c>
      <c r="T154" s="505">
        <v>22.701848999999999</v>
      </c>
      <c r="U154" s="506">
        <v>0</v>
      </c>
      <c r="V154" s="507">
        <v>0</v>
      </c>
      <c r="W154" s="485">
        <v>0</v>
      </c>
      <c r="X154" s="507">
        <v>0</v>
      </c>
      <c r="Y154" s="508">
        <v>0</v>
      </c>
      <c r="Z154" s="507">
        <v>4</v>
      </c>
      <c r="AA154" s="485">
        <v>0</v>
      </c>
      <c r="AB154" s="486"/>
    </row>
    <row r="155" spans="1:28" ht="12" thickBot="1">
      <c r="A155" s="487" t="s">
        <v>292</v>
      </c>
      <c r="B155" s="875"/>
      <c r="C155" s="488">
        <f t="shared" ref="C155:N155" si="34">+C148+C149+C150+C151+C152+C153+C154</f>
        <v>207.72529900000001</v>
      </c>
      <c r="D155" s="489">
        <f t="shared" si="34"/>
        <v>207.72287400000002</v>
      </c>
      <c r="E155" s="490">
        <f t="shared" si="34"/>
        <v>80.42807999999998</v>
      </c>
      <c r="F155" s="490">
        <f t="shared" si="34"/>
        <v>0</v>
      </c>
      <c r="G155" s="490">
        <f t="shared" si="34"/>
        <v>127.29594300000001</v>
      </c>
      <c r="H155" s="491">
        <f t="shared" si="34"/>
        <v>0</v>
      </c>
      <c r="I155" s="488">
        <f t="shared" si="34"/>
        <v>0</v>
      </c>
      <c r="J155" s="490">
        <f t="shared" si="34"/>
        <v>0</v>
      </c>
      <c r="K155" s="488">
        <f t="shared" si="34"/>
        <v>0</v>
      </c>
      <c r="L155" s="491">
        <f t="shared" si="34"/>
        <v>0</v>
      </c>
      <c r="M155" s="488">
        <f t="shared" si="34"/>
        <v>4</v>
      </c>
      <c r="N155" s="490">
        <f t="shared" si="34"/>
        <v>0</v>
      </c>
      <c r="O155" s="492">
        <v>26.669017</v>
      </c>
      <c r="P155" s="488">
        <f t="shared" ref="P155:AA155" si="35">+P148+P149+P150+P151+P152+P153+P154</f>
        <v>373.93099599999999</v>
      </c>
      <c r="Q155" s="489">
        <f t="shared" si="35"/>
        <v>373.92405099999996</v>
      </c>
      <c r="R155" s="490">
        <f t="shared" si="35"/>
        <v>0</v>
      </c>
      <c r="S155" s="490">
        <f t="shared" si="35"/>
        <v>0</v>
      </c>
      <c r="T155" s="490">
        <f t="shared" si="35"/>
        <v>373.92405099999996</v>
      </c>
      <c r="U155" s="491">
        <f t="shared" si="35"/>
        <v>0</v>
      </c>
      <c r="V155" s="488">
        <f t="shared" si="35"/>
        <v>0</v>
      </c>
      <c r="W155" s="490">
        <f t="shared" si="35"/>
        <v>0</v>
      </c>
      <c r="X155" s="488">
        <f t="shared" si="35"/>
        <v>0</v>
      </c>
      <c r="Y155" s="491">
        <f t="shared" si="35"/>
        <v>0</v>
      </c>
      <c r="Z155" s="488">
        <f t="shared" si="35"/>
        <v>4</v>
      </c>
      <c r="AA155" s="490">
        <f t="shared" si="35"/>
        <v>0</v>
      </c>
      <c r="AB155" s="492">
        <v>69.004653000000005</v>
      </c>
    </row>
    <row r="156" spans="1:28">
      <c r="A156" s="455" t="s">
        <v>539</v>
      </c>
      <c r="B156" s="873" t="s">
        <v>564</v>
      </c>
      <c r="C156" s="509">
        <v>0</v>
      </c>
      <c r="D156" s="510">
        <v>0</v>
      </c>
      <c r="E156" s="511">
        <v>0</v>
      </c>
      <c r="F156" s="511">
        <v>0</v>
      </c>
      <c r="G156" s="511">
        <v>0</v>
      </c>
      <c r="H156" s="512">
        <v>0</v>
      </c>
      <c r="I156" s="513">
        <v>0</v>
      </c>
      <c r="J156" s="514">
        <v>0</v>
      </c>
      <c r="K156" s="513">
        <v>0</v>
      </c>
      <c r="L156" s="515">
        <v>0</v>
      </c>
      <c r="M156" s="513">
        <v>0</v>
      </c>
      <c r="N156" s="514">
        <v>0</v>
      </c>
      <c r="O156" s="516"/>
      <c r="P156" s="509">
        <v>0</v>
      </c>
      <c r="Q156" s="510">
        <v>0</v>
      </c>
      <c r="R156" s="511">
        <v>0</v>
      </c>
      <c r="S156" s="511">
        <v>0</v>
      </c>
      <c r="T156" s="511">
        <v>0</v>
      </c>
      <c r="U156" s="512">
        <v>0</v>
      </c>
      <c r="V156" s="513">
        <v>0</v>
      </c>
      <c r="W156" s="514">
        <v>0</v>
      </c>
      <c r="X156" s="513">
        <v>0</v>
      </c>
      <c r="Y156" s="515">
        <v>0</v>
      </c>
      <c r="Z156" s="513">
        <v>0</v>
      </c>
      <c r="AA156" s="514">
        <v>0</v>
      </c>
      <c r="AB156" s="516"/>
    </row>
    <row r="157" spans="1:28">
      <c r="A157" s="465" t="s">
        <v>541</v>
      </c>
      <c r="B157" s="874"/>
      <c r="C157" s="517">
        <v>0</v>
      </c>
      <c r="D157" s="518">
        <v>0</v>
      </c>
      <c r="E157" s="519">
        <v>0</v>
      </c>
      <c r="F157" s="519">
        <v>0</v>
      </c>
      <c r="G157" s="519">
        <v>0</v>
      </c>
      <c r="H157" s="520">
        <v>0</v>
      </c>
      <c r="I157" s="521">
        <v>0</v>
      </c>
      <c r="J157" s="522">
        <v>0</v>
      </c>
      <c r="K157" s="521">
        <v>0</v>
      </c>
      <c r="L157" s="523">
        <v>0</v>
      </c>
      <c r="M157" s="521">
        <v>0</v>
      </c>
      <c r="N157" s="522">
        <v>0</v>
      </c>
      <c r="O157" s="524"/>
      <c r="P157" s="517">
        <v>0</v>
      </c>
      <c r="Q157" s="518">
        <v>0</v>
      </c>
      <c r="R157" s="519">
        <v>0</v>
      </c>
      <c r="S157" s="519">
        <v>0</v>
      </c>
      <c r="T157" s="519">
        <v>0</v>
      </c>
      <c r="U157" s="520">
        <v>0</v>
      </c>
      <c r="V157" s="521">
        <v>0</v>
      </c>
      <c r="W157" s="522">
        <v>0</v>
      </c>
      <c r="X157" s="521">
        <v>0</v>
      </c>
      <c r="Y157" s="523">
        <v>0</v>
      </c>
      <c r="Z157" s="521">
        <v>0</v>
      </c>
      <c r="AA157" s="522">
        <v>0</v>
      </c>
      <c r="AB157" s="524"/>
    </row>
    <row r="158" spans="1:28">
      <c r="A158" s="465" t="s">
        <v>542</v>
      </c>
      <c r="B158" s="874"/>
      <c r="C158" s="517">
        <v>0</v>
      </c>
      <c r="D158" s="518">
        <v>0</v>
      </c>
      <c r="E158" s="519">
        <v>0</v>
      </c>
      <c r="F158" s="519">
        <v>0</v>
      </c>
      <c r="G158" s="519">
        <v>0</v>
      </c>
      <c r="H158" s="520">
        <v>0</v>
      </c>
      <c r="I158" s="521">
        <v>0</v>
      </c>
      <c r="J158" s="525">
        <v>0</v>
      </c>
      <c r="K158" s="521">
        <v>0</v>
      </c>
      <c r="L158" s="525">
        <v>0</v>
      </c>
      <c r="M158" s="521">
        <v>0</v>
      </c>
      <c r="N158" s="522">
        <v>0</v>
      </c>
      <c r="O158" s="526"/>
      <c r="P158" s="517">
        <v>0</v>
      </c>
      <c r="Q158" s="518">
        <v>0</v>
      </c>
      <c r="R158" s="519">
        <v>0</v>
      </c>
      <c r="S158" s="519">
        <v>0</v>
      </c>
      <c r="T158" s="519">
        <v>0</v>
      </c>
      <c r="U158" s="520">
        <v>0</v>
      </c>
      <c r="V158" s="521">
        <v>0</v>
      </c>
      <c r="W158" s="525">
        <v>0</v>
      </c>
      <c r="X158" s="521">
        <v>0</v>
      </c>
      <c r="Y158" s="525">
        <v>0</v>
      </c>
      <c r="Z158" s="521">
        <v>0</v>
      </c>
      <c r="AA158" s="522">
        <v>0</v>
      </c>
      <c r="AB158" s="526"/>
    </row>
    <row r="159" spans="1:28">
      <c r="A159" s="465" t="s">
        <v>543</v>
      </c>
      <c r="B159" s="874"/>
      <c r="C159" s="517">
        <v>0</v>
      </c>
      <c r="D159" s="518">
        <v>0</v>
      </c>
      <c r="E159" s="519">
        <v>0</v>
      </c>
      <c r="F159" s="519">
        <v>0</v>
      </c>
      <c r="G159" s="519">
        <v>0</v>
      </c>
      <c r="H159" s="520">
        <v>0</v>
      </c>
      <c r="I159" s="521">
        <v>0</v>
      </c>
      <c r="J159" s="522">
        <v>0</v>
      </c>
      <c r="K159" s="521">
        <v>0</v>
      </c>
      <c r="L159" s="523">
        <v>0</v>
      </c>
      <c r="M159" s="521">
        <v>0</v>
      </c>
      <c r="N159" s="522">
        <v>0</v>
      </c>
      <c r="O159" s="524"/>
      <c r="P159" s="517">
        <v>0</v>
      </c>
      <c r="Q159" s="518">
        <v>0</v>
      </c>
      <c r="R159" s="519">
        <v>0</v>
      </c>
      <c r="S159" s="519">
        <v>0</v>
      </c>
      <c r="T159" s="519">
        <v>0</v>
      </c>
      <c r="U159" s="520">
        <v>0</v>
      </c>
      <c r="V159" s="521">
        <v>0</v>
      </c>
      <c r="W159" s="522">
        <v>0</v>
      </c>
      <c r="X159" s="521">
        <v>0</v>
      </c>
      <c r="Y159" s="523">
        <v>0</v>
      </c>
      <c r="Z159" s="521">
        <v>0</v>
      </c>
      <c r="AA159" s="522">
        <v>0</v>
      </c>
      <c r="AB159" s="524"/>
    </row>
    <row r="160" spans="1:28">
      <c r="A160" s="465" t="s">
        <v>544</v>
      </c>
      <c r="B160" s="874"/>
      <c r="C160" s="517">
        <v>0</v>
      </c>
      <c r="D160" s="518">
        <v>0</v>
      </c>
      <c r="E160" s="519">
        <v>0</v>
      </c>
      <c r="F160" s="519">
        <v>0</v>
      </c>
      <c r="G160" s="519">
        <v>0</v>
      </c>
      <c r="H160" s="520">
        <v>0</v>
      </c>
      <c r="I160" s="521">
        <v>0</v>
      </c>
      <c r="J160" s="522">
        <v>0</v>
      </c>
      <c r="K160" s="521">
        <v>0</v>
      </c>
      <c r="L160" s="523">
        <v>0</v>
      </c>
      <c r="M160" s="521">
        <v>0</v>
      </c>
      <c r="N160" s="522">
        <v>0</v>
      </c>
      <c r="O160" s="524"/>
      <c r="P160" s="517">
        <v>0</v>
      </c>
      <c r="Q160" s="518">
        <v>0</v>
      </c>
      <c r="R160" s="519">
        <v>0</v>
      </c>
      <c r="S160" s="519">
        <v>0</v>
      </c>
      <c r="T160" s="519">
        <v>0</v>
      </c>
      <c r="U160" s="520">
        <v>0</v>
      </c>
      <c r="V160" s="521">
        <v>0</v>
      </c>
      <c r="W160" s="522">
        <v>0</v>
      </c>
      <c r="X160" s="521">
        <v>0</v>
      </c>
      <c r="Y160" s="523">
        <v>0</v>
      </c>
      <c r="Z160" s="521">
        <v>0</v>
      </c>
      <c r="AA160" s="522">
        <v>0</v>
      </c>
      <c r="AB160" s="524"/>
    </row>
    <row r="161" spans="1:28">
      <c r="A161" s="465" t="s">
        <v>545</v>
      </c>
      <c r="B161" s="874"/>
      <c r="C161" s="517">
        <v>0</v>
      </c>
      <c r="D161" s="518">
        <v>0</v>
      </c>
      <c r="E161" s="519">
        <v>0</v>
      </c>
      <c r="F161" s="519">
        <v>0</v>
      </c>
      <c r="G161" s="519">
        <v>0</v>
      </c>
      <c r="H161" s="520">
        <v>0</v>
      </c>
      <c r="I161" s="521">
        <v>0</v>
      </c>
      <c r="J161" s="522">
        <v>0</v>
      </c>
      <c r="K161" s="521">
        <v>0</v>
      </c>
      <c r="L161" s="523">
        <v>0</v>
      </c>
      <c r="M161" s="521">
        <v>0</v>
      </c>
      <c r="N161" s="522">
        <v>0</v>
      </c>
      <c r="O161" s="524"/>
      <c r="P161" s="517">
        <v>0</v>
      </c>
      <c r="Q161" s="518">
        <v>0</v>
      </c>
      <c r="R161" s="519">
        <v>0</v>
      </c>
      <c r="S161" s="519">
        <v>0</v>
      </c>
      <c r="T161" s="519">
        <v>0</v>
      </c>
      <c r="U161" s="520">
        <v>0</v>
      </c>
      <c r="V161" s="521">
        <v>0</v>
      </c>
      <c r="W161" s="522">
        <v>0</v>
      </c>
      <c r="X161" s="521">
        <v>0</v>
      </c>
      <c r="Y161" s="523">
        <v>0</v>
      </c>
      <c r="Z161" s="521">
        <v>0</v>
      </c>
      <c r="AA161" s="522">
        <v>0</v>
      </c>
      <c r="AB161" s="524"/>
    </row>
    <row r="162" spans="1:28">
      <c r="A162" s="477" t="s">
        <v>546</v>
      </c>
      <c r="B162" s="874"/>
      <c r="C162" s="527">
        <v>0</v>
      </c>
      <c r="D162" s="528">
        <v>0</v>
      </c>
      <c r="E162" s="529">
        <v>0</v>
      </c>
      <c r="F162" s="529">
        <v>0</v>
      </c>
      <c r="G162" s="529">
        <v>0</v>
      </c>
      <c r="H162" s="530">
        <v>0</v>
      </c>
      <c r="I162" s="531">
        <v>0</v>
      </c>
      <c r="J162" s="532">
        <v>0</v>
      </c>
      <c r="K162" s="531">
        <v>0</v>
      </c>
      <c r="L162" s="533">
        <v>0</v>
      </c>
      <c r="M162" s="531">
        <v>0</v>
      </c>
      <c r="N162" s="532">
        <v>0</v>
      </c>
      <c r="O162" s="534"/>
      <c r="P162" s="527">
        <v>0</v>
      </c>
      <c r="Q162" s="528">
        <v>0</v>
      </c>
      <c r="R162" s="529">
        <v>0</v>
      </c>
      <c r="S162" s="529">
        <v>0</v>
      </c>
      <c r="T162" s="529">
        <v>0</v>
      </c>
      <c r="U162" s="530">
        <v>0</v>
      </c>
      <c r="V162" s="531">
        <v>0</v>
      </c>
      <c r="W162" s="532">
        <v>0</v>
      </c>
      <c r="X162" s="531">
        <v>0</v>
      </c>
      <c r="Y162" s="533">
        <v>0</v>
      </c>
      <c r="Z162" s="531">
        <v>0</v>
      </c>
      <c r="AA162" s="532">
        <v>0</v>
      </c>
      <c r="AB162" s="534"/>
    </row>
    <row r="163" spans="1:28" ht="12" thickBot="1">
      <c r="A163" s="487" t="s">
        <v>292</v>
      </c>
      <c r="B163" s="875"/>
      <c r="C163" s="535">
        <f t="shared" ref="C163:N163" si="36">+C156+C157+C158+C159+C160+C161+C162</f>
        <v>0</v>
      </c>
      <c r="D163" s="536">
        <f t="shared" si="36"/>
        <v>0</v>
      </c>
      <c r="E163" s="537">
        <f t="shared" si="36"/>
        <v>0</v>
      </c>
      <c r="F163" s="537">
        <f t="shared" si="36"/>
        <v>0</v>
      </c>
      <c r="G163" s="537">
        <f t="shared" si="36"/>
        <v>0</v>
      </c>
      <c r="H163" s="538">
        <f t="shared" si="36"/>
        <v>0</v>
      </c>
      <c r="I163" s="535">
        <f t="shared" si="36"/>
        <v>0</v>
      </c>
      <c r="J163" s="537">
        <f t="shared" si="36"/>
        <v>0</v>
      </c>
      <c r="K163" s="535">
        <f t="shared" si="36"/>
        <v>0</v>
      </c>
      <c r="L163" s="538">
        <f t="shared" si="36"/>
        <v>0</v>
      </c>
      <c r="M163" s="535">
        <f t="shared" si="36"/>
        <v>0</v>
      </c>
      <c r="N163" s="537">
        <f t="shared" si="36"/>
        <v>0</v>
      </c>
      <c r="O163" s="539">
        <v>0</v>
      </c>
      <c r="P163" s="535">
        <f t="shared" ref="P163:AA163" si="37">+P156+P157+P158+P159+P160+P161+P162</f>
        <v>0</v>
      </c>
      <c r="Q163" s="536">
        <f t="shared" si="37"/>
        <v>0</v>
      </c>
      <c r="R163" s="537">
        <f t="shared" si="37"/>
        <v>0</v>
      </c>
      <c r="S163" s="537">
        <f t="shared" si="37"/>
        <v>0</v>
      </c>
      <c r="T163" s="537">
        <f t="shared" si="37"/>
        <v>0</v>
      </c>
      <c r="U163" s="538">
        <f t="shared" si="37"/>
        <v>0</v>
      </c>
      <c r="V163" s="535">
        <f t="shared" si="37"/>
        <v>0</v>
      </c>
      <c r="W163" s="537">
        <f t="shared" si="37"/>
        <v>0</v>
      </c>
      <c r="X163" s="535">
        <f t="shared" si="37"/>
        <v>0</v>
      </c>
      <c r="Y163" s="538">
        <f t="shared" si="37"/>
        <v>0</v>
      </c>
      <c r="Z163" s="535">
        <f t="shared" si="37"/>
        <v>0</v>
      </c>
      <c r="AA163" s="537">
        <f t="shared" si="37"/>
        <v>0</v>
      </c>
      <c r="AB163" s="539">
        <v>0</v>
      </c>
    </row>
    <row r="164" spans="1:28">
      <c r="A164" s="455" t="s">
        <v>539</v>
      </c>
      <c r="B164" s="873" t="s">
        <v>565</v>
      </c>
      <c r="C164" s="456">
        <v>0</v>
      </c>
      <c r="D164" s="493">
        <v>0</v>
      </c>
      <c r="E164" s="494">
        <v>0</v>
      </c>
      <c r="F164" s="494">
        <v>0</v>
      </c>
      <c r="G164" s="494">
        <v>0</v>
      </c>
      <c r="H164" s="495">
        <v>0</v>
      </c>
      <c r="I164" s="496">
        <v>0</v>
      </c>
      <c r="J164" s="463">
        <v>0</v>
      </c>
      <c r="K164" s="496">
        <v>0</v>
      </c>
      <c r="L164" s="497">
        <v>0</v>
      </c>
      <c r="M164" s="496">
        <v>0</v>
      </c>
      <c r="N164" s="463">
        <v>0</v>
      </c>
      <c r="O164" s="464"/>
      <c r="P164" s="456">
        <v>2.807E-3</v>
      </c>
      <c r="Q164" s="493">
        <v>2.807E-3</v>
      </c>
      <c r="R164" s="494">
        <v>2.807E-3</v>
      </c>
      <c r="S164" s="494">
        <v>0</v>
      </c>
      <c r="T164" s="494">
        <v>0</v>
      </c>
      <c r="U164" s="495">
        <v>0</v>
      </c>
      <c r="V164" s="496">
        <v>0</v>
      </c>
      <c r="W164" s="463">
        <v>0</v>
      </c>
      <c r="X164" s="496">
        <v>0</v>
      </c>
      <c r="Y164" s="497">
        <v>0</v>
      </c>
      <c r="Z164" s="496">
        <v>0</v>
      </c>
      <c r="AA164" s="463">
        <v>0</v>
      </c>
      <c r="AB164" s="464"/>
    </row>
    <row r="165" spans="1:28">
      <c r="A165" s="465" t="s">
        <v>541</v>
      </c>
      <c r="B165" s="874"/>
      <c r="C165" s="466">
        <v>2.8189999999999999E-3</v>
      </c>
      <c r="D165" s="498">
        <v>2.8189999999999999E-3</v>
      </c>
      <c r="E165" s="499">
        <v>2.8189999999999999E-3</v>
      </c>
      <c r="F165" s="499">
        <v>0</v>
      </c>
      <c r="G165" s="499">
        <v>0</v>
      </c>
      <c r="H165" s="500">
        <v>0</v>
      </c>
      <c r="I165" s="501">
        <v>0</v>
      </c>
      <c r="J165" s="473">
        <v>0</v>
      </c>
      <c r="K165" s="501">
        <v>0</v>
      </c>
      <c r="L165" s="502">
        <v>0</v>
      </c>
      <c r="M165" s="501">
        <v>0</v>
      </c>
      <c r="N165" s="473">
        <v>0</v>
      </c>
      <c r="O165" s="474"/>
      <c r="P165" s="466">
        <v>6.9800000000000005E-4</v>
      </c>
      <c r="Q165" s="498">
        <v>6.9800000000000005E-4</v>
      </c>
      <c r="R165" s="499">
        <v>6.9800000000000005E-4</v>
      </c>
      <c r="S165" s="499">
        <v>0</v>
      </c>
      <c r="T165" s="499">
        <v>0</v>
      </c>
      <c r="U165" s="500">
        <v>0</v>
      </c>
      <c r="V165" s="501">
        <v>0</v>
      </c>
      <c r="W165" s="473">
        <v>0</v>
      </c>
      <c r="X165" s="501">
        <v>0</v>
      </c>
      <c r="Y165" s="502">
        <v>0</v>
      </c>
      <c r="Z165" s="501">
        <v>0</v>
      </c>
      <c r="AA165" s="473">
        <v>0</v>
      </c>
      <c r="AB165" s="474"/>
    </row>
    <row r="166" spans="1:28">
      <c r="A166" s="465" t="s">
        <v>542</v>
      </c>
      <c r="B166" s="874"/>
      <c r="C166" s="466">
        <v>5.3053999999999997E-2</v>
      </c>
      <c r="D166" s="498">
        <v>5.3053999999999997E-2</v>
      </c>
      <c r="E166" s="499">
        <v>5.3053999999999997E-2</v>
      </c>
      <c r="F166" s="499">
        <v>0</v>
      </c>
      <c r="G166" s="499">
        <v>0</v>
      </c>
      <c r="H166" s="500">
        <v>0</v>
      </c>
      <c r="I166" s="501">
        <v>0</v>
      </c>
      <c r="J166" s="503">
        <v>0</v>
      </c>
      <c r="K166" s="501">
        <v>0</v>
      </c>
      <c r="L166" s="503">
        <v>0</v>
      </c>
      <c r="M166" s="501">
        <v>0</v>
      </c>
      <c r="N166" s="473">
        <v>0</v>
      </c>
      <c r="O166" s="476"/>
      <c r="P166" s="466">
        <v>7.9898860000000003</v>
      </c>
      <c r="Q166" s="498">
        <v>7.9898860000000003</v>
      </c>
      <c r="R166" s="499">
        <v>7.9898860000000003</v>
      </c>
      <c r="S166" s="499">
        <v>0</v>
      </c>
      <c r="T166" s="499">
        <v>0</v>
      </c>
      <c r="U166" s="500">
        <v>0</v>
      </c>
      <c r="V166" s="501">
        <v>0</v>
      </c>
      <c r="W166" s="503">
        <v>0</v>
      </c>
      <c r="X166" s="501">
        <v>0</v>
      </c>
      <c r="Y166" s="503">
        <v>0</v>
      </c>
      <c r="Z166" s="501">
        <v>0</v>
      </c>
      <c r="AA166" s="473">
        <v>0</v>
      </c>
      <c r="AB166" s="476"/>
    </row>
    <row r="167" spans="1:28">
      <c r="A167" s="465" t="s">
        <v>543</v>
      </c>
      <c r="B167" s="874"/>
      <c r="C167" s="466">
        <v>40.216099999999997</v>
      </c>
      <c r="D167" s="498">
        <v>37.793762000000001</v>
      </c>
      <c r="E167" s="499">
        <v>40.216099999999997</v>
      </c>
      <c r="F167" s="499">
        <v>0</v>
      </c>
      <c r="G167" s="499">
        <v>0</v>
      </c>
      <c r="H167" s="500">
        <v>0</v>
      </c>
      <c r="I167" s="501">
        <v>0</v>
      </c>
      <c r="J167" s="473">
        <v>0</v>
      </c>
      <c r="K167" s="501">
        <v>0</v>
      </c>
      <c r="L167" s="502">
        <v>0</v>
      </c>
      <c r="M167" s="501">
        <v>0</v>
      </c>
      <c r="N167" s="473">
        <v>0</v>
      </c>
      <c r="O167" s="474"/>
      <c r="P167" s="466">
        <v>0</v>
      </c>
      <c r="Q167" s="498">
        <v>0</v>
      </c>
      <c r="R167" s="499">
        <v>0</v>
      </c>
      <c r="S167" s="499">
        <v>0</v>
      </c>
      <c r="T167" s="499">
        <v>0</v>
      </c>
      <c r="U167" s="500">
        <v>0</v>
      </c>
      <c r="V167" s="501">
        <v>0</v>
      </c>
      <c r="W167" s="473">
        <v>0</v>
      </c>
      <c r="X167" s="501">
        <v>0</v>
      </c>
      <c r="Y167" s="502">
        <v>0</v>
      </c>
      <c r="Z167" s="501">
        <v>0</v>
      </c>
      <c r="AA167" s="473">
        <v>0</v>
      </c>
      <c r="AB167" s="474"/>
    </row>
    <row r="168" spans="1:28">
      <c r="A168" s="465" t="s">
        <v>544</v>
      </c>
      <c r="B168" s="874"/>
      <c r="C168" s="466">
        <v>7.0499999999999998E-3</v>
      </c>
      <c r="D168" s="498">
        <v>7.0499999999999998E-3</v>
      </c>
      <c r="E168" s="499">
        <v>7.0499999999999998E-3</v>
      </c>
      <c r="F168" s="499">
        <v>0</v>
      </c>
      <c r="G168" s="499">
        <v>0</v>
      </c>
      <c r="H168" s="500">
        <v>0</v>
      </c>
      <c r="I168" s="501">
        <v>0</v>
      </c>
      <c r="J168" s="473">
        <v>0</v>
      </c>
      <c r="K168" s="501">
        <v>0</v>
      </c>
      <c r="L168" s="502">
        <v>0</v>
      </c>
      <c r="M168" s="501">
        <v>0</v>
      </c>
      <c r="N168" s="473">
        <v>0</v>
      </c>
      <c r="O168" s="474"/>
      <c r="P168" s="466">
        <v>6.7270000000000003E-3</v>
      </c>
      <c r="Q168" s="498">
        <v>6.7270000000000003E-3</v>
      </c>
      <c r="R168" s="499">
        <v>6.7270000000000003E-3</v>
      </c>
      <c r="S168" s="499">
        <v>0</v>
      </c>
      <c r="T168" s="499">
        <v>0</v>
      </c>
      <c r="U168" s="500">
        <v>0</v>
      </c>
      <c r="V168" s="501">
        <v>0</v>
      </c>
      <c r="W168" s="473">
        <v>0</v>
      </c>
      <c r="X168" s="501">
        <v>0</v>
      </c>
      <c r="Y168" s="502">
        <v>0</v>
      </c>
      <c r="Z168" s="501">
        <v>0</v>
      </c>
      <c r="AA168" s="473">
        <v>0</v>
      </c>
      <c r="AB168" s="474"/>
    </row>
    <row r="169" spans="1:28">
      <c r="A169" s="465" t="s">
        <v>545</v>
      </c>
      <c r="B169" s="874"/>
      <c r="C169" s="466">
        <v>169.71534800000001</v>
      </c>
      <c r="D169" s="498">
        <v>167.64585400000001</v>
      </c>
      <c r="E169" s="499">
        <v>13.917246</v>
      </c>
      <c r="F169" s="499">
        <v>0</v>
      </c>
      <c r="G169" s="499">
        <v>105.168645</v>
      </c>
      <c r="H169" s="500">
        <v>50.627420999999998</v>
      </c>
      <c r="I169" s="501">
        <v>0</v>
      </c>
      <c r="J169" s="473">
        <v>0</v>
      </c>
      <c r="K169" s="501">
        <v>0</v>
      </c>
      <c r="L169" s="502">
        <v>0</v>
      </c>
      <c r="M169" s="501">
        <v>0</v>
      </c>
      <c r="N169" s="473">
        <v>0</v>
      </c>
      <c r="O169" s="474"/>
      <c r="P169" s="466">
        <v>790.46197500000005</v>
      </c>
      <c r="Q169" s="498">
        <v>770.97130300000003</v>
      </c>
      <c r="R169" s="499">
        <v>29.321179999999998</v>
      </c>
      <c r="S169" s="499">
        <v>0</v>
      </c>
      <c r="T169" s="499">
        <v>0</v>
      </c>
      <c r="U169" s="500">
        <v>761.12439700000004</v>
      </c>
      <c r="V169" s="501">
        <v>0</v>
      </c>
      <c r="W169" s="473">
        <v>0</v>
      </c>
      <c r="X169" s="501">
        <v>0</v>
      </c>
      <c r="Y169" s="502">
        <v>0</v>
      </c>
      <c r="Z169" s="501">
        <v>0</v>
      </c>
      <c r="AA169" s="473">
        <v>0</v>
      </c>
      <c r="AB169" s="474"/>
    </row>
    <row r="170" spans="1:28">
      <c r="A170" s="477" t="s">
        <v>546</v>
      </c>
      <c r="B170" s="874"/>
      <c r="C170" s="478">
        <v>43.989688000000001</v>
      </c>
      <c r="D170" s="504">
        <v>0.59485500000000002</v>
      </c>
      <c r="E170" s="505">
        <v>43.989688000000001</v>
      </c>
      <c r="F170" s="505">
        <v>0</v>
      </c>
      <c r="G170" s="505">
        <v>0</v>
      </c>
      <c r="H170" s="506">
        <v>0</v>
      </c>
      <c r="I170" s="507">
        <v>0</v>
      </c>
      <c r="J170" s="485">
        <v>0</v>
      </c>
      <c r="K170" s="507">
        <v>0</v>
      </c>
      <c r="L170" s="508">
        <v>0</v>
      </c>
      <c r="M170" s="507">
        <v>0</v>
      </c>
      <c r="N170" s="485">
        <v>0</v>
      </c>
      <c r="O170" s="486"/>
      <c r="P170" s="478">
        <v>58.215119000000001</v>
      </c>
      <c r="Q170" s="504">
        <v>17.423988999999999</v>
      </c>
      <c r="R170" s="505">
        <v>58.215119000000001</v>
      </c>
      <c r="S170" s="505">
        <v>0</v>
      </c>
      <c r="T170" s="505">
        <v>0</v>
      </c>
      <c r="U170" s="506">
        <v>0</v>
      </c>
      <c r="V170" s="507">
        <v>0</v>
      </c>
      <c r="W170" s="485">
        <v>0</v>
      </c>
      <c r="X170" s="507">
        <v>0</v>
      </c>
      <c r="Y170" s="508">
        <v>0</v>
      </c>
      <c r="Z170" s="507">
        <v>0</v>
      </c>
      <c r="AA170" s="485">
        <v>0</v>
      </c>
      <c r="AB170" s="486"/>
    </row>
    <row r="171" spans="1:28" ht="12" thickBot="1">
      <c r="A171" s="487" t="s">
        <v>292</v>
      </c>
      <c r="B171" s="875"/>
      <c r="C171" s="488">
        <f t="shared" ref="C171:N171" si="38">+C164+C165+C166+C167+C168+C169+C170</f>
        <v>253.984059</v>
      </c>
      <c r="D171" s="489">
        <f t="shared" si="38"/>
        <v>206.09739400000001</v>
      </c>
      <c r="E171" s="490">
        <f t="shared" si="38"/>
        <v>98.185957000000002</v>
      </c>
      <c r="F171" s="490">
        <f t="shared" si="38"/>
        <v>0</v>
      </c>
      <c r="G171" s="490">
        <f t="shared" si="38"/>
        <v>105.168645</v>
      </c>
      <c r="H171" s="491">
        <f t="shared" si="38"/>
        <v>50.627420999999998</v>
      </c>
      <c r="I171" s="488">
        <f t="shared" si="38"/>
        <v>0</v>
      </c>
      <c r="J171" s="490">
        <f t="shared" si="38"/>
        <v>0</v>
      </c>
      <c r="K171" s="488">
        <f t="shared" si="38"/>
        <v>0</v>
      </c>
      <c r="L171" s="491">
        <f t="shared" si="38"/>
        <v>0</v>
      </c>
      <c r="M171" s="488">
        <f t="shared" si="38"/>
        <v>0</v>
      </c>
      <c r="N171" s="490">
        <f t="shared" si="38"/>
        <v>0</v>
      </c>
      <c r="O171" s="492">
        <v>0</v>
      </c>
      <c r="P171" s="488">
        <f t="shared" ref="P171:AA171" si="39">+P164+P165+P166+P167+P168+P169+P170</f>
        <v>856.67721200000005</v>
      </c>
      <c r="Q171" s="489">
        <f t="shared" si="39"/>
        <v>796.39541000000008</v>
      </c>
      <c r="R171" s="490">
        <f t="shared" si="39"/>
        <v>95.536417</v>
      </c>
      <c r="S171" s="490">
        <f t="shared" si="39"/>
        <v>0</v>
      </c>
      <c r="T171" s="490">
        <f t="shared" si="39"/>
        <v>0</v>
      </c>
      <c r="U171" s="491">
        <f t="shared" si="39"/>
        <v>761.12439700000004</v>
      </c>
      <c r="V171" s="488">
        <f t="shared" si="39"/>
        <v>0</v>
      </c>
      <c r="W171" s="490">
        <f t="shared" si="39"/>
        <v>0</v>
      </c>
      <c r="X171" s="488">
        <f t="shared" si="39"/>
        <v>0</v>
      </c>
      <c r="Y171" s="491">
        <f t="shared" si="39"/>
        <v>0</v>
      </c>
      <c r="Z171" s="488">
        <f t="shared" si="39"/>
        <v>0</v>
      </c>
      <c r="AA171" s="490">
        <f t="shared" si="39"/>
        <v>0</v>
      </c>
      <c r="AB171" s="492">
        <v>0</v>
      </c>
    </row>
    <row r="172" spans="1:28">
      <c r="A172" s="455" t="s">
        <v>539</v>
      </c>
      <c r="B172" s="873" t="s">
        <v>566</v>
      </c>
      <c r="C172" s="456">
        <v>7.2740000000000001E-3</v>
      </c>
      <c r="D172" s="493">
        <v>7.2740000000000001E-3</v>
      </c>
      <c r="E172" s="494">
        <v>7.2740000000000001E-3</v>
      </c>
      <c r="F172" s="494">
        <v>0</v>
      </c>
      <c r="G172" s="494">
        <v>0</v>
      </c>
      <c r="H172" s="495">
        <v>0</v>
      </c>
      <c r="I172" s="496">
        <v>0</v>
      </c>
      <c r="J172" s="463">
        <v>0</v>
      </c>
      <c r="K172" s="496">
        <v>0</v>
      </c>
      <c r="L172" s="497">
        <v>0</v>
      </c>
      <c r="M172" s="496">
        <v>0</v>
      </c>
      <c r="N172" s="463">
        <v>0</v>
      </c>
      <c r="O172" s="464"/>
      <c r="P172" s="456">
        <v>0</v>
      </c>
      <c r="Q172" s="493">
        <v>0</v>
      </c>
      <c r="R172" s="494">
        <v>0</v>
      </c>
      <c r="S172" s="494">
        <v>0</v>
      </c>
      <c r="T172" s="494">
        <v>0</v>
      </c>
      <c r="U172" s="495">
        <v>0</v>
      </c>
      <c r="V172" s="496">
        <v>0</v>
      </c>
      <c r="W172" s="463">
        <v>0</v>
      </c>
      <c r="X172" s="496">
        <v>0</v>
      </c>
      <c r="Y172" s="497">
        <v>0</v>
      </c>
      <c r="Z172" s="496">
        <v>0</v>
      </c>
      <c r="AA172" s="463">
        <v>0</v>
      </c>
      <c r="AB172" s="464"/>
    </row>
    <row r="173" spans="1:28">
      <c r="A173" s="465" t="s">
        <v>541</v>
      </c>
      <c r="B173" s="874"/>
      <c r="C173" s="466">
        <v>0</v>
      </c>
      <c r="D173" s="498">
        <v>0</v>
      </c>
      <c r="E173" s="499">
        <v>0</v>
      </c>
      <c r="F173" s="499">
        <v>0</v>
      </c>
      <c r="G173" s="499">
        <v>0</v>
      </c>
      <c r="H173" s="500">
        <v>0</v>
      </c>
      <c r="I173" s="501">
        <v>0</v>
      </c>
      <c r="J173" s="473">
        <v>0</v>
      </c>
      <c r="K173" s="501">
        <v>0</v>
      </c>
      <c r="L173" s="502">
        <v>0</v>
      </c>
      <c r="M173" s="501">
        <v>0</v>
      </c>
      <c r="N173" s="473">
        <v>0</v>
      </c>
      <c r="O173" s="474"/>
      <c r="P173" s="466">
        <v>0</v>
      </c>
      <c r="Q173" s="498">
        <v>0</v>
      </c>
      <c r="R173" s="499">
        <v>0</v>
      </c>
      <c r="S173" s="499">
        <v>0</v>
      </c>
      <c r="T173" s="499">
        <v>0</v>
      </c>
      <c r="U173" s="500">
        <v>0</v>
      </c>
      <c r="V173" s="501">
        <v>0</v>
      </c>
      <c r="W173" s="473">
        <v>0</v>
      </c>
      <c r="X173" s="501">
        <v>0</v>
      </c>
      <c r="Y173" s="502">
        <v>0</v>
      </c>
      <c r="Z173" s="501">
        <v>0</v>
      </c>
      <c r="AA173" s="473">
        <v>0</v>
      </c>
      <c r="AB173" s="474"/>
    </row>
    <row r="174" spans="1:28">
      <c r="A174" s="465" t="s">
        <v>542</v>
      </c>
      <c r="B174" s="874"/>
      <c r="C174" s="466">
        <v>14.923745</v>
      </c>
      <c r="D174" s="498">
        <v>14.920840999999999</v>
      </c>
      <c r="E174" s="499">
        <v>0</v>
      </c>
      <c r="F174" s="499">
        <v>0</v>
      </c>
      <c r="G174" s="499">
        <v>0</v>
      </c>
      <c r="H174" s="500">
        <v>14.920840999999999</v>
      </c>
      <c r="I174" s="501">
        <v>0</v>
      </c>
      <c r="J174" s="503">
        <v>0</v>
      </c>
      <c r="K174" s="501">
        <v>0</v>
      </c>
      <c r="L174" s="503">
        <v>0</v>
      </c>
      <c r="M174" s="501">
        <v>0</v>
      </c>
      <c r="N174" s="473">
        <v>0</v>
      </c>
      <c r="O174" s="476"/>
      <c r="P174" s="466">
        <v>3.0174470000000002</v>
      </c>
      <c r="Q174" s="498">
        <v>3.0166659999999998</v>
      </c>
      <c r="R174" s="499">
        <v>0</v>
      </c>
      <c r="S174" s="499">
        <v>0</v>
      </c>
      <c r="T174" s="499">
        <v>0</v>
      </c>
      <c r="U174" s="500">
        <v>3.0166659999999998</v>
      </c>
      <c r="V174" s="501">
        <v>0</v>
      </c>
      <c r="W174" s="503">
        <v>0</v>
      </c>
      <c r="X174" s="501">
        <v>0</v>
      </c>
      <c r="Y174" s="503">
        <v>0</v>
      </c>
      <c r="Z174" s="501">
        <v>0</v>
      </c>
      <c r="AA174" s="473">
        <v>0</v>
      </c>
      <c r="AB174" s="476"/>
    </row>
    <row r="175" spans="1:28">
      <c r="A175" s="465" t="s">
        <v>543</v>
      </c>
      <c r="B175" s="874"/>
      <c r="C175" s="466">
        <v>2.7901379999999998</v>
      </c>
      <c r="D175" s="498">
        <v>2.7894519999999998</v>
      </c>
      <c r="E175" s="499">
        <v>0</v>
      </c>
      <c r="F175" s="499">
        <v>0</v>
      </c>
      <c r="G175" s="499">
        <v>0</v>
      </c>
      <c r="H175" s="500">
        <v>2.7894519999999998</v>
      </c>
      <c r="I175" s="501">
        <v>0</v>
      </c>
      <c r="J175" s="473">
        <v>0</v>
      </c>
      <c r="K175" s="501">
        <v>0</v>
      </c>
      <c r="L175" s="502">
        <v>0</v>
      </c>
      <c r="M175" s="501">
        <v>0</v>
      </c>
      <c r="N175" s="473">
        <v>0</v>
      </c>
      <c r="O175" s="474"/>
      <c r="P175" s="466">
        <v>42.321272999999998</v>
      </c>
      <c r="Q175" s="498">
        <v>42.312055999999998</v>
      </c>
      <c r="R175" s="499">
        <v>0</v>
      </c>
      <c r="S175" s="499">
        <v>0</v>
      </c>
      <c r="T175" s="499">
        <v>42.312055999999998</v>
      </c>
      <c r="U175" s="500">
        <v>0</v>
      </c>
      <c r="V175" s="501">
        <v>0</v>
      </c>
      <c r="W175" s="473">
        <v>0</v>
      </c>
      <c r="X175" s="501">
        <v>0</v>
      </c>
      <c r="Y175" s="502">
        <v>0</v>
      </c>
      <c r="Z175" s="501">
        <v>0</v>
      </c>
      <c r="AA175" s="473">
        <v>0</v>
      </c>
      <c r="AB175" s="474"/>
    </row>
    <row r="176" spans="1:28">
      <c r="A176" s="465" t="s">
        <v>544</v>
      </c>
      <c r="B176" s="874"/>
      <c r="C176" s="466">
        <v>81.257659000000004</v>
      </c>
      <c r="D176" s="498">
        <v>81.243095999999994</v>
      </c>
      <c r="E176" s="499">
        <v>0</v>
      </c>
      <c r="F176" s="499">
        <v>0</v>
      </c>
      <c r="G176" s="499">
        <v>44.929627000000004</v>
      </c>
      <c r="H176" s="500">
        <v>36.313468999999998</v>
      </c>
      <c r="I176" s="501">
        <v>0</v>
      </c>
      <c r="J176" s="473">
        <v>0</v>
      </c>
      <c r="K176" s="501">
        <v>0</v>
      </c>
      <c r="L176" s="502">
        <v>0</v>
      </c>
      <c r="M176" s="501">
        <v>0</v>
      </c>
      <c r="N176" s="473">
        <v>0</v>
      </c>
      <c r="O176" s="474"/>
      <c r="P176" s="466">
        <v>26.968855000000001</v>
      </c>
      <c r="Q176" s="498">
        <v>26.962195000000001</v>
      </c>
      <c r="R176" s="499">
        <v>0</v>
      </c>
      <c r="S176" s="499">
        <v>0</v>
      </c>
      <c r="T176" s="499">
        <v>0</v>
      </c>
      <c r="U176" s="500">
        <v>26.962195000000001</v>
      </c>
      <c r="V176" s="501">
        <v>0</v>
      </c>
      <c r="W176" s="473">
        <v>0</v>
      </c>
      <c r="X176" s="501">
        <v>0</v>
      </c>
      <c r="Y176" s="502">
        <v>0</v>
      </c>
      <c r="Z176" s="501">
        <v>0</v>
      </c>
      <c r="AA176" s="473">
        <v>0</v>
      </c>
      <c r="AB176" s="474"/>
    </row>
    <row r="177" spans="1:28">
      <c r="A177" s="465" t="s">
        <v>545</v>
      </c>
      <c r="B177" s="874"/>
      <c r="C177" s="466">
        <v>0</v>
      </c>
      <c r="D177" s="498">
        <v>0</v>
      </c>
      <c r="E177" s="499">
        <v>0</v>
      </c>
      <c r="F177" s="499">
        <v>0</v>
      </c>
      <c r="G177" s="499">
        <v>0</v>
      </c>
      <c r="H177" s="500">
        <v>0</v>
      </c>
      <c r="I177" s="501">
        <v>0</v>
      </c>
      <c r="J177" s="473">
        <v>0</v>
      </c>
      <c r="K177" s="501">
        <v>0</v>
      </c>
      <c r="L177" s="502">
        <v>0</v>
      </c>
      <c r="M177" s="501">
        <v>0</v>
      </c>
      <c r="N177" s="473">
        <v>0</v>
      </c>
      <c r="O177" s="474"/>
      <c r="P177" s="466">
        <v>0</v>
      </c>
      <c r="Q177" s="498">
        <v>0</v>
      </c>
      <c r="R177" s="499">
        <v>0</v>
      </c>
      <c r="S177" s="499">
        <v>0</v>
      </c>
      <c r="T177" s="499">
        <v>0</v>
      </c>
      <c r="U177" s="500">
        <v>0</v>
      </c>
      <c r="V177" s="501">
        <v>0</v>
      </c>
      <c r="W177" s="473">
        <v>0</v>
      </c>
      <c r="X177" s="501">
        <v>0</v>
      </c>
      <c r="Y177" s="502">
        <v>0</v>
      </c>
      <c r="Z177" s="501">
        <v>0</v>
      </c>
      <c r="AA177" s="473">
        <v>0</v>
      </c>
      <c r="AB177" s="474"/>
    </row>
    <row r="178" spans="1:28">
      <c r="A178" s="477" t="s">
        <v>546</v>
      </c>
      <c r="B178" s="874"/>
      <c r="C178" s="478">
        <v>25.440753000000001</v>
      </c>
      <c r="D178" s="504">
        <v>25.434667000000001</v>
      </c>
      <c r="E178" s="505">
        <v>0</v>
      </c>
      <c r="F178" s="505">
        <v>0</v>
      </c>
      <c r="G178" s="505">
        <v>25.434667000000001</v>
      </c>
      <c r="H178" s="506">
        <v>0</v>
      </c>
      <c r="I178" s="507">
        <v>0</v>
      </c>
      <c r="J178" s="485">
        <v>0</v>
      </c>
      <c r="K178" s="507">
        <v>0</v>
      </c>
      <c r="L178" s="508">
        <v>0</v>
      </c>
      <c r="M178" s="507">
        <v>0</v>
      </c>
      <c r="N178" s="485">
        <v>0</v>
      </c>
      <c r="O178" s="486"/>
      <c r="P178" s="478">
        <v>18.211190999999999</v>
      </c>
      <c r="Q178" s="504">
        <v>18.204875000000001</v>
      </c>
      <c r="R178" s="505">
        <v>4.7790000000000003E-3</v>
      </c>
      <c r="S178" s="505">
        <v>0</v>
      </c>
      <c r="T178" s="505">
        <v>18.200095999999998</v>
      </c>
      <c r="U178" s="506">
        <v>0</v>
      </c>
      <c r="V178" s="507">
        <v>0</v>
      </c>
      <c r="W178" s="485">
        <v>0</v>
      </c>
      <c r="X178" s="507">
        <v>0</v>
      </c>
      <c r="Y178" s="508">
        <v>0</v>
      </c>
      <c r="Z178" s="507">
        <v>0</v>
      </c>
      <c r="AA178" s="485">
        <v>0</v>
      </c>
      <c r="AB178" s="486"/>
    </row>
    <row r="179" spans="1:28" ht="12" thickBot="1">
      <c r="A179" s="487" t="s">
        <v>292</v>
      </c>
      <c r="B179" s="875"/>
      <c r="C179" s="488">
        <f t="shared" ref="C179:N179" si="40">+C172+C173+C174+C175+C176+C177+C178</f>
        <v>124.41956900000001</v>
      </c>
      <c r="D179" s="489">
        <f t="shared" si="40"/>
        <v>124.39533</v>
      </c>
      <c r="E179" s="490">
        <f t="shared" si="40"/>
        <v>7.2740000000000001E-3</v>
      </c>
      <c r="F179" s="490">
        <f t="shared" si="40"/>
        <v>0</v>
      </c>
      <c r="G179" s="490">
        <f t="shared" si="40"/>
        <v>70.364294000000001</v>
      </c>
      <c r="H179" s="491">
        <f t="shared" si="40"/>
        <v>54.023761999999998</v>
      </c>
      <c r="I179" s="488">
        <f t="shared" si="40"/>
        <v>0</v>
      </c>
      <c r="J179" s="490">
        <f t="shared" si="40"/>
        <v>0</v>
      </c>
      <c r="K179" s="488">
        <f t="shared" si="40"/>
        <v>0</v>
      </c>
      <c r="L179" s="491">
        <f t="shared" si="40"/>
        <v>0</v>
      </c>
      <c r="M179" s="488">
        <f t="shared" si="40"/>
        <v>0</v>
      </c>
      <c r="N179" s="490">
        <f t="shared" si="40"/>
        <v>0</v>
      </c>
      <c r="O179" s="492">
        <v>10.804752000000001</v>
      </c>
      <c r="P179" s="488">
        <f t="shared" ref="P179:AA179" si="41">+P172+P173+P174+P175+P176+P177+P178</f>
        <v>90.518765999999999</v>
      </c>
      <c r="Q179" s="489">
        <f t="shared" si="41"/>
        <v>90.495792000000009</v>
      </c>
      <c r="R179" s="490">
        <f t="shared" si="41"/>
        <v>4.7790000000000003E-3</v>
      </c>
      <c r="S179" s="490">
        <f t="shared" si="41"/>
        <v>0</v>
      </c>
      <c r="T179" s="490">
        <f t="shared" si="41"/>
        <v>60.512152</v>
      </c>
      <c r="U179" s="491">
        <f t="shared" si="41"/>
        <v>29.978861000000002</v>
      </c>
      <c r="V179" s="488">
        <f t="shared" si="41"/>
        <v>0</v>
      </c>
      <c r="W179" s="490">
        <f t="shared" si="41"/>
        <v>0</v>
      </c>
      <c r="X179" s="488">
        <f t="shared" si="41"/>
        <v>0</v>
      </c>
      <c r="Y179" s="491">
        <f t="shared" si="41"/>
        <v>0</v>
      </c>
      <c r="Z179" s="488">
        <f t="shared" si="41"/>
        <v>0</v>
      </c>
      <c r="AA179" s="490">
        <f t="shared" si="41"/>
        <v>0</v>
      </c>
      <c r="AB179" s="492">
        <v>5.9958470000000004</v>
      </c>
    </row>
    <row r="180" spans="1:28">
      <c r="A180" s="455" t="s">
        <v>539</v>
      </c>
      <c r="B180" s="873" t="s">
        <v>567</v>
      </c>
      <c r="C180" s="456">
        <v>0</v>
      </c>
      <c r="D180" s="493">
        <v>0</v>
      </c>
      <c r="E180" s="494">
        <v>0</v>
      </c>
      <c r="F180" s="494">
        <v>0</v>
      </c>
      <c r="G180" s="494">
        <v>0</v>
      </c>
      <c r="H180" s="495">
        <v>0</v>
      </c>
      <c r="I180" s="496">
        <v>0</v>
      </c>
      <c r="J180" s="463">
        <v>0</v>
      </c>
      <c r="K180" s="496">
        <v>0</v>
      </c>
      <c r="L180" s="497">
        <v>0</v>
      </c>
      <c r="M180" s="496">
        <v>0</v>
      </c>
      <c r="N180" s="463">
        <v>0</v>
      </c>
      <c r="O180" s="464"/>
      <c r="P180" s="456">
        <v>0</v>
      </c>
      <c r="Q180" s="493">
        <v>0</v>
      </c>
      <c r="R180" s="494">
        <v>0</v>
      </c>
      <c r="S180" s="494">
        <v>0</v>
      </c>
      <c r="T180" s="494">
        <v>0</v>
      </c>
      <c r="U180" s="495">
        <v>0</v>
      </c>
      <c r="V180" s="496">
        <v>0</v>
      </c>
      <c r="W180" s="463">
        <v>0</v>
      </c>
      <c r="X180" s="496">
        <v>0</v>
      </c>
      <c r="Y180" s="497">
        <v>0</v>
      </c>
      <c r="Z180" s="496">
        <v>0</v>
      </c>
      <c r="AA180" s="463">
        <v>0</v>
      </c>
      <c r="AB180" s="464"/>
    </row>
    <row r="181" spans="1:28">
      <c r="A181" s="465" t="s">
        <v>541</v>
      </c>
      <c r="B181" s="874"/>
      <c r="C181" s="466">
        <v>0</v>
      </c>
      <c r="D181" s="498">
        <v>0</v>
      </c>
      <c r="E181" s="499">
        <v>0</v>
      </c>
      <c r="F181" s="499">
        <v>0</v>
      </c>
      <c r="G181" s="499">
        <v>0</v>
      </c>
      <c r="H181" s="500">
        <v>0</v>
      </c>
      <c r="I181" s="501">
        <v>0</v>
      </c>
      <c r="J181" s="473">
        <v>0</v>
      </c>
      <c r="K181" s="501">
        <v>0</v>
      </c>
      <c r="L181" s="502">
        <v>0</v>
      </c>
      <c r="M181" s="501">
        <v>0</v>
      </c>
      <c r="N181" s="473">
        <v>0</v>
      </c>
      <c r="O181" s="474"/>
      <c r="P181" s="466">
        <v>0</v>
      </c>
      <c r="Q181" s="498">
        <v>0</v>
      </c>
      <c r="R181" s="499">
        <v>0</v>
      </c>
      <c r="S181" s="499">
        <v>0</v>
      </c>
      <c r="T181" s="499">
        <v>0</v>
      </c>
      <c r="U181" s="500">
        <v>0</v>
      </c>
      <c r="V181" s="501">
        <v>0</v>
      </c>
      <c r="W181" s="473">
        <v>0</v>
      </c>
      <c r="X181" s="501">
        <v>0</v>
      </c>
      <c r="Y181" s="502">
        <v>0</v>
      </c>
      <c r="Z181" s="501">
        <v>0</v>
      </c>
      <c r="AA181" s="473">
        <v>0</v>
      </c>
      <c r="AB181" s="474"/>
    </row>
    <row r="182" spans="1:28">
      <c r="A182" s="465" t="s">
        <v>542</v>
      </c>
      <c r="B182" s="874"/>
      <c r="C182" s="466">
        <v>4.2340689999999999</v>
      </c>
      <c r="D182" s="498">
        <v>4.2340689999999999</v>
      </c>
      <c r="E182" s="499">
        <v>4.2340689999999999</v>
      </c>
      <c r="F182" s="499">
        <v>0</v>
      </c>
      <c r="G182" s="499">
        <v>0</v>
      </c>
      <c r="H182" s="500">
        <v>0</v>
      </c>
      <c r="I182" s="501">
        <v>0</v>
      </c>
      <c r="J182" s="503">
        <v>0</v>
      </c>
      <c r="K182" s="501">
        <v>0</v>
      </c>
      <c r="L182" s="503">
        <v>0</v>
      </c>
      <c r="M182" s="501">
        <v>0</v>
      </c>
      <c r="N182" s="473">
        <v>0</v>
      </c>
      <c r="O182" s="476"/>
      <c r="P182" s="466">
        <v>5.850473</v>
      </c>
      <c r="Q182" s="498">
        <v>5.850473</v>
      </c>
      <c r="R182" s="499">
        <v>5.850473</v>
      </c>
      <c r="S182" s="499">
        <v>0</v>
      </c>
      <c r="T182" s="499">
        <v>0</v>
      </c>
      <c r="U182" s="500">
        <v>0</v>
      </c>
      <c r="V182" s="501">
        <v>0</v>
      </c>
      <c r="W182" s="503">
        <v>0</v>
      </c>
      <c r="X182" s="501">
        <v>0</v>
      </c>
      <c r="Y182" s="503">
        <v>0</v>
      </c>
      <c r="Z182" s="501">
        <v>0</v>
      </c>
      <c r="AA182" s="473">
        <v>0</v>
      </c>
      <c r="AB182" s="476"/>
    </row>
    <row r="183" spans="1:28">
      <c r="A183" s="465" t="s">
        <v>543</v>
      </c>
      <c r="B183" s="874"/>
      <c r="C183" s="466">
        <v>1.841655</v>
      </c>
      <c r="D183" s="498">
        <v>1.841655</v>
      </c>
      <c r="E183" s="499">
        <v>1.841655</v>
      </c>
      <c r="F183" s="499">
        <v>0</v>
      </c>
      <c r="G183" s="499">
        <v>0</v>
      </c>
      <c r="H183" s="500">
        <v>0</v>
      </c>
      <c r="I183" s="501">
        <v>0</v>
      </c>
      <c r="J183" s="473">
        <v>0</v>
      </c>
      <c r="K183" s="501">
        <v>0</v>
      </c>
      <c r="L183" s="502">
        <v>0</v>
      </c>
      <c r="M183" s="501">
        <v>0</v>
      </c>
      <c r="N183" s="473">
        <v>0</v>
      </c>
      <c r="O183" s="474"/>
      <c r="P183" s="466">
        <v>0</v>
      </c>
      <c r="Q183" s="498">
        <v>0</v>
      </c>
      <c r="R183" s="499">
        <v>0</v>
      </c>
      <c r="S183" s="499">
        <v>0</v>
      </c>
      <c r="T183" s="499">
        <v>0</v>
      </c>
      <c r="U183" s="500">
        <v>0</v>
      </c>
      <c r="V183" s="501">
        <v>0</v>
      </c>
      <c r="W183" s="473">
        <v>0</v>
      </c>
      <c r="X183" s="501">
        <v>0</v>
      </c>
      <c r="Y183" s="502">
        <v>0</v>
      </c>
      <c r="Z183" s="501">
        <v>0</v>
      </c>
      <c r="AA183" s="473">
        <v>0</v>
      </c>
      <c r="AB183" s="474"/>
    </row>
    <row r="184" spans="1:28">
      <c r="A184" s="465" t="s">
        <v>544</v>
      </c>
      <c r="B184" s="874"/>
      <c r="C184" s="466">
        <v>26.267661</v>
      </c>
      <c r="D184" s="498">
        <v>26.267661</v>
      </c>
      <c r="E184" s="499">
        <v>26.267661</v>
      </c>
      <c r="F184" s="499">
        <v>0</v>
      </c>
      <c r="G184" s="499">
        <v>0</v>
      </c>
      <c r="H184" s="500">
        <v>0</v>
      </c>
      <c r="I184" s="501">
        <v>0</v>
      </c>
      <c r="J184" s="473">
        <v>0</v>
      </c>
      <c r="K184" s="501">
        <v>0</v>
      </c>
      <c r="L184" s="502">
        <v>0</v>
      </c>
      <c r="M184" s="501">
        <v>0</v>
      </c>
      <c r="N184" s="473">
        <v>0</v>
      </c>
      <c r="O184" s="474"/>
      <c r="P184" s="466">
        <v>4.3217439999999998</v>
      </c>
      <c r="Q184" s="498">
        <v>4.3217439999999998</v>
      </c>
      <c r="R184" s="499">
        <v>4.3217439999999998</v>
      </c>
      <c r="S184" s="499">
        <v>0</v>
      </c>
      <c r="T184" s="499">
        <v>0</v>
      </c>
      <c r="U184" s="500">
        <v>0</v>
      </c>
      <c r="V184" s="501">
        <v>0</v>
      </c>
      <c r="W184" s="473">
        <v>0</v>
      </c>
      <c r="X184" s="501">
        <v>0</v>
      </c>
      <c r="Y184" s="502">
        <v>0</v>
      </c>
      <c r="Z184" s="501">
        <v>0</v>
      </c>
      <c r="AA184" s="473">
        <v>0</v>
      </c>
      <c r="AB184" s="474"/>
    </row>
    <row r="185" spans="1:28">
      <c r="A185" s="465" t="s">
        <v>545</v>
      </c>
      <c r="B185" s="874"/>
      <c r="C185" s="466">
        <v>318.88846599999999</v>
      </c>
      <c r="D185" s="498">
        <v>211.090067</v>
      </c>
      <c r="E185" s="499">
        <v>107.70610499999999</v>
      </c>
      <c r="F185" s="499">
        <v>0</v>
      </c>
      <c r="G185" s="499">
        <v>127.990827</v>
      </c>
      <c r="H185" s="500">
        <v>83.099239999999995</v>
      </c>
      <c r="I185" s="501">
        <v>0</v>
      </c>
      <c r="J185" s="473">
        <v>0</v>
      </c>
      <c r="K185" s="501">
        <v>0</v>
      </c>
      <c r="L185" s="502">
        <v>0</v>
      </c>
      <c r="M185" s="501">
        <v>0</v>
      </c>
      <c r="N185" s="473">
        <v>0</v>
      </c>
      <c r="O185" s="474"/>
      <c r="P185" s="466">
        <v>550.66314999999997</v>
      </c>
      <c r="Q185" s="498">
        <v>532.97023999999999</v>
      </c>
      <c r="R185" s="499">
        <v>17.416060999999999</v>
      </c>
      <c r="S185" s="499">
        <v>0</v>
      </c>
      <c r="T185" s="499">
        <v>162.73765399999999</v>
      </c>
      <c r="U185" s="500">
        <v>370.23258600000003</v>
      </c>
      <c r="V185" s="501">
        <v>0</v>
      </c>
      <c r="W185" s="473">
        <v>0</v>
      </c>
      <c r="X185" s="501">
        <v>0</v>
      </c>
      <c r="Y185" s="502">
        <v>0</v>
      </c>
      <c r="Z185" s="501">
        <v>0</v>
      </c>
      <c r="AA185" s="473">
        <v>0</v>
      </c>
      <c r="AB185" s="474"/>
    </row>
    <row r="186" spans="1:28">
      <c r="A186" s="477" t="s">
        <v>546</v>
      </c>
      <c r="B186" s="874"/>
      <c r="C186" s="478">
        <v>289.543162</v>
      </c>
      <c r="D186" s="504">
        <v>173.08820900000001</v>
      </c>
      <c r="E186" s="505">
        <v>116.37086600000001</v>
      </c>
      <c r="F186" s="505">
        <v>0</v>
      </c>
      <c r="G186" s="505">
        <v>173.08820900000001</v>
      </c>
      <c r="H186" s="506">
        <v>0</v>
      </c>
      <c r="I186" s="507">
        <v>0</v>
      </c>
      <c r="J186" s="485">
        <v>0</v>
      </c>
      <c r="K186" s="507">
        <v>0</v>
      </c>
      <c r="L186" s="508">
        <v>0</v>
      </c>
      <c r="M186" s="507">
        <v>0</v>
      </c>
      <c r="N186" s="485">
        <v>0</v>
      </c>
      <c r="O186" s="486"/>
      <c r="P186" s="478">
        <v>405.72951899999998</v>
      </c>
      <c r="Q186" s="504">
        <v>370.14550700000001</v>
      </c>
      <c r="R186" s="505">
        <v>35.355124000000004</v>
      </c>
      <c r="S186" s="505">
        <v>0</v>
      </c>
      <c r="T186" s="505">
        <v>370.14550700000001</v>
      </c>
      <c r="U186" s="506">
        <v>0</v>
      </c>
      <c r="V186" s="507">
        <v>0</v>
      </c>
      <c r="W186" s="485">
        <v>0</v>
      </c>
      <c r="X186" s="507">
        <v>0</v>
      </c>
      <c r="Y186" s="508">
        <v>0</v>
      </c>
      <c r="Z186" s="507">
        <v>0</v>
      </c>
      <c r="AA186" s="485">
        <v>0</v>
      </c>
      <c r="AB186" s="486"/>
    </row>
    <row r="187" spans="1:28" ht="12" thickBot="1">
      <c r="A187" s="487" t="s">
        <v>292</v>
      </c>
      <c r="B187" s="875"/>
      <c r="C187" s="488">
        <f t="shared" ref="C187:N187" si="42">+C180+C181+C182+C183+C184+C185+C186</f>
        <v>640.77501299999994</v>
      </c>
      <c r="D187" s="489">
        <f t="shared" si="42"/>
        <v>416.52166099999999</v>
      </c>
      <c r="E187" s="490">
        <f t="shared" si="42"/>
        <v>256.42035599999997</v>
      </c>
      <c r="F187" s="490">
        <f t="shared" si="42"/>
        <v>0</v>
      </c>
      <c r="G187" s="490">
        <f t="shared" si="42"/>
        <v>301.07903599999997</v>
      </c>
      <c r="H187" s="491">
        <f t="shared" si="42"/>
        <v>83.099239999999995</v>
      </c>
      <c r="I187" s="488">
        <f t="shared" si="42"/>
        <v>0</v>
      </c>
      <c r="J187" s="490">
        <f t="shared" si="42"/>
        <v>0</v>
      </c>
      <c r="K187" s="488">
        <f t="shared" si="42"/>
        <v>0</v>
      </c>
      <c r="L187" s="491">
        <f t="shared" si="42"/>
        <v>0</v>
      </c>
      <c r="M187" s="488">
        <f t="shared" si="42"/>
        <v>0</v>
      </c>
      <c r="N187" s="490">
        <f t="shared" si="42"/>
        <v>0</v>
      </c>
      <c r="O187" s="492">
        <v>0</v>
      </c>
      <c r="P187" s="488">
        <f t="shared" ref="P187:AA187" si="43">+P180+P181+P182+P183+P184+P185+P186</f>
        <v>966.564886</v>
      </c>
      <c r="Q187" s="489">
        <f t="shared" si="43"/>
        <v>913.2879640000001</v>
      </c>
      <c r="R187" s="490">
        <f t="shared" si="43"/>
        <v>62.943402000000006</v>
      </c>
      <c r="S187" s="490">
        <f t="shared" si="43"/>
        <v>0</v>
      </c>
      <c r="T187" s="490">
        <f t="shared" si="43"/>
        <v>532.88316099999997</v>
      </c>
      <c r="U187" s="491">
        <f t="shared" si="43"/>
        <v>370.23258600000003</v>
      </c>
      <c r="V187" s="488">
        <f t="shared" si="43"/>
        <v>0</v>
      </c>
      <c r="W187" s="490">
        <f t="shared" si="43"/>
        <v>0</v>
      </c>
      <c r="X187" s="488">
        <f t="shared" si="43"/>
        <v>0</v>
      </c>
      <c r="Y187" s="491">
        <f t="shared" si="43"/>
        <v>0</v>
      </c>
      <c r="Z187" s="488">
        <f t="shared" si="43"/>
        <v>0</v>
      </c>
      <c r="AA187" s="490">
        <f t="shared" si="43"/>
        <v>0</v>
      </c>
      <c r="AB187" s="492">
        <v>0</v>
      </c>
    </row>
    <row r="188" spans="1:28">
      <c r="A188" s="455" t="s">
        <v>539</v>
      </c>
      <c r="B188" s="873" t="s">
        <v>568</v>
      </c>
      <c r="C188" s="456">
        <v>59.597881000000001</v>
      </c>
      <c r="D188" s="493">
        <v>59.596660999999997</v>
      </c>
      <c r="E188" s="494">
        <v>3.6459999999999999E-3</v>
      </c>
      <c r="F188" s="494">
        <v>0</v>
      </c>
      <c r="G188" s="494">
        <v>58.203189999999999</v>
      </c>
      <c r="H188" s="495">
        <v>1.389826</v>
      </c>
      <c r="I188" s="496">
        <v>0</v>
      </c>
      <c r="J188" s="463">
        <v>0</v>
      </c>
      <c r="K188" s="496">
        <v>0</v>
      </c>
      <c r="L188" s="497">
        <v>0</v>
      </c>
      <c r="M188" s="496">
        <v>0</v>
      </c>
      <c r="N188" s="463">
        <v>0</v>
      </c>
      <c r="O188" s="464"/>
      <c r="P188" s="456">
        <v>1.39327</v>
      </c>
      <c r="Q188" s="493">
        <v>1.3919010000000001</v>
      </c>
      <c r="R188" s="494">
        <v>0</v>
      </c>
      <c r="S188" s="494">
        <v>0</v>
      </c>
      <c r="T188" s="494">
        <v>0</v>
      </c>
      <c r="U188" s="495">
        <v>1.3919010000000001</v>
      </c>
      <c r="V188" s="496">
        <v>0</v>
      </c>
      <c r="W188" s="463">
        <v>0</v>
      </c>
      <c r="X188" s="496">
        <v>0</v>
      </c>
      <c r="Y188" s="497">
        <v>0</v>
      </c>
      <c r="Z188" s="496">
        <v>0</v>
      </c>
      <c r="AA188" s="463">
        <v>0</v>
      </c>
      <c r="AB188" s="464"/>
    </row>
    <row r="189" spans="1:28">
      <c r="A189" s="465" t="s">
        <v>541</v>
      </c>
      <c r="B189" s="874"/>
      <c r="C189" s="466">
        <v>53.325913</v>
      </c>
      <c r="D189" s="498">
        <v>53.325913</v>
      </c>
      <c r="E189" s="499">
        <v>0</v>
      </c>
      <c r="F189" s="499">
        <v>0</v>
      </c>
      <c r="G189" s="499">
        <v>53.325913</v>
      </c>
      <c r="H189" s="500">
        <v>0</v>
      </c>
      <c r="I189" s="501">
        <v>0</v>
      </c>
      <c r="J189" s="473">
        <v>0</v>
      </c>
      <c r="K189" s="501">
        <v>0</v>
      </c>
      <c r="L189" s="502">
        <v>0</v>
      </c>
      <c r="M189" s="501">
        <v>0</v>
      </c>
      <c r="N189" s="473">
        <v>0</v>
      </c>
      <c r="O189" s="474"/>
      <c r="P189" s="466">
        <v>92.561187000000004</v>
      </c>
      <c r="Q189" s="498">
        <v>92.561187000000004</v>
      </c>
      <c r="R189" s="499">
        <v>0</v>
      </c>
      <c r="S189" s="499">
        <v>0</v>
      </c>
      <c r="T189" s="499">
        <v>92.561187000000004</v>
      </c>
      <c r="U189" s="500">
        <v>0</v>
      </c>
      <c r="V189" s="501">
        <v>0</v>
      </c>
      <c r="W189" s="473">
        <v>0</v>
      </c>
      <c r="X189" s="501">
        <v>0</v>
      </c>
      <c r="Y189" s="502">
        <v>0</v>
      </c>
      <c r="Z189" s="501">
        <v>0</v>
      </c>
      <c r="AA189" s="473">
        <v>0</v>
      </c>
      <c r="AB189" s="474"/>
    </row>
    <row r="190" spans="1:28">
      <c r="A190" s="465" t="s">
        <v>542</v>
      </c>
      <c r="B190" s="874"/>
      <c r="C190" s="466">
        <v>120.447682</v>
      </c>
      <c r="D190" s="498">
        <v>120.447682</v>
      </c>
      <c r="E190" s="499">
        <v>1.882E-3</v>
      </c>
      <c r="F190" s="499">
        <v>0</v>
      </c>
      <c r="G190" s="499">
        <v>120.44580000000001</v>
      </c>
      <c r="H190" s="500">
        <v>0</v>
      </c>
      <c r="I190" s="501">
        <v>0</v>
      </c>
      <c r="J190" s="503">
        <v>0</v>
      </c>
      <c r="K190" s="501">
        <v>0</v>
      </c>
      <c r="L190" s="503">
        <v>0</v>
      </c>
      <c r="M190" s="501">
        <v>0</v>
      </c>
      <c r="N190" s="473">
        <v>0</v>
      </c>
      <c r="O190" s="476"/>
      <c r="P190" s="466">
        <v>144.61772199999999</v>
      </c>
      <c r="Q190" s="498">
        <v>144.60992999999999</v>
      </c>
      <c r="R190" s="499">
        <v>5.9610000000000003E-2</v>
      </c>
      <c r="S190" s="499">
        <v>0</v>
      </c>
      <c r="T190" s="499">
        <v>137.24153999999999</v>
      </c>
      <c r="U190" s="500">
        <v>7.3087790000000004</v>
      </c>
      <c r="V190" s="501">
        <v>0</v>
      </c>
      <c r="W190" s="503">
        <v>0</v>
      </c>
      <c r="X190" s="501">
        <v>0</v>
      </c>
      <c r="Y190" s="503">
        <v>0</v>
      </c>
      <c r="Z190" s="501">
        <v>0</v>
      </c>
      <c r="AA190" s="473">
        <v>0</v>
      </c>
      <c r="AB190" s="476"/>
    </row>
    <row r="191" spans="1:28">
      <c r="A191" s="465" t="s">
        <v>543</v>
      </c>
      <c r="B191" s="874"/>
      <c r="C191" s="466">
        <v>8.4700640000000007</v>
      </c>
      <c r="D191" s="498">
        <v>8.4281749999999995</v>
      </c>
      <c r="E191" s="499">
        <v>3.3576000000000002E-2</v>
      </c>
      <c r="F191" s="499">
        <v>0</v>
      </c>
      <c r="G191" s="499">
        <v>0</v>
      </c>
      <c r="H191" s="500">
        <v>8.4281749999999995</v>
      </c>
      <c r="I191" s="501">
        <v>0</v>
      </c>
      <c r="J191" s="473">
        <v>0</v>
      </c>
      <c r="K191" s="501">
        <v>0</v>
      </c>
      <c r="L191" s="502">
        <v>0</v>
      </c>
      <c r="M191" s="501">
        <v>0</v>
      </c>
      <c r="N191" s="473">
        <v>0</v>
      </c>
      <c r="O191" s="474"/>
      <c r="P191" s="466">
        <v>1.365856</v>
      </c>
      <c r="Q191" s="498">
        <v>1.3645130000000001</v>
      </c>
      <c r="R191" s="499">
        <v>0</v>
      </c>
      <c r="S191" s="499">
        <v>0</v>
      </c>
      <c r="T191" s="499">
        <v>0</v>
      </c>
      <c r="U191" s="500">
        <v>1.3645130000000001</v>
      </c>
      <c r="V191" s="501">
        <v>0</v>
      </c>
      <c r="W191" s="473">
        <v>0</v>
      </c>
      <c r="X191" s="501">
        <v>0</v>
      </c>
      <c r="Y191" s="502">
        <v>0</v>
      </c>
      <c r="Z191" s="501">
        <v>0</v>
      </c>
      <c r="AA191" s="473">
        <v>0</v>
      </c>
      <c r="AB191" s="474"/>
    </row>
    <row r="192" spans="1:28">
      <c r="A192" s="465" t="s">
        <v>544</v>
      </c>
      <c r="B192" s="874"/>
      <c r="C192" s="466">
        <v>9.7851900000000001</v>
      </c>
      <c r="D192" s="498">
        <v>9.4398199999999992</v>
      </c>
      <c r="E192" s="499">
        <v>0.34115699999999999</v>
      </c>
      <c r="F192" s="499">
        <v>0</v>
      </c>
      <c r="G192" s="499">
        <v>4.9675120000000001</v>
      </c>
      <c r="H192" s="500">
        <v>4.472308</v>
      </c>
      <c r="I192" s="501">
        <v>0</v>
      </c>
      <c r="J192" s="473">
        <v>0</v>
      </c>
      <c r="K192" s="501">
        <v>0</v>
      </c>
      <c r="L192" s="502">
        <v>0</v>
      </c>
      <c r="M192" s="501">
        <v>0</v>
      </c>
      <c r="N192" s="473">
        <v>0</v>
      </c>
      <c r="O192" s="474"/>
      <c r="P192" s="466">
        <v>29.312882999999999</v>
      </c>
      <c r="Q192" s="498">
        <v>29.284907</v>
      </c>
      <c r="R192" s="499">
        <v>1.7719999999999999E-3</v>
      </c>
      <c r="S192" s="499">
        <v>0</v>
      </c>
      <c r="T192" s="499">
        <v>4.4526219999999999</v>
      </c>
      <c r="U192" s="500">
        <v>24.830514000000001</v>
      </c>
      <c r="V192" s="501">
        <v>0</v>
      </c>
      <c r="W192" s="473">
        <v>0</v>
      </c>
      <c r="X192" s="501">
        <v>0</v>
      </c>
      <c r="Y192" s="502">
        <v>0</v>
      </c>
      <c r="Z192" s="501">
        <v>0</v>
      </c>
      <c r="AA192" s="473">
        <v>0</v>
      </c>
      <c r="AB192" s="474"/>
    </row>
    <row r="193" spans="1:28">
      <c r="A193" s="465" t="s">
        <v>545</v>
      </c>
      <c r="B193" s="874"/>
      <c r="C193" s="466">
        <v>103.965237</v>
      </c>
      <c r="D193" s="498">
        <v>103.328114</v>
      </c>
      <c r="E193" s="499">
        <v>17.363942999999999</v>
      </c>
      <c r="F193" s="499">
        <v>0</v>
      </c>
      <c r="G193" s="499">
        <v>28.587416999999999</v>
      </c>
      <c r="H193" s="500">
        <v>57.925260000000002</v>
      </c>
      <c r="I193" s="501">
        <v>0</v>
      </c>
      <c r="J193" s="473">
        <v>0</v>
      </c>
      <c r="K193" s="501">
        <v>0</v>
      </c>
      <c r="L193" s="502">
        <v>0</v>
      </c>
      <c r="M193" s="501">
        <v>0</v>
      </c>
      <c r="N193" s="473">
        <v>0</v>
      </c>
      <c r="O193" s="474"/>
      <c r="P193" s="466">
        <v>92.446611000000004</v>
      </c>
      <c r="Q193" s="498">
        <v>92.255126000000004</v>
      </c>
      <c r="R193" s="499">
        <v>12.758247000000001</v>
      </c>
      <c r="S193" s="499">
        <v>0</v>
      </c>
      <c r="T193" s="499">
        <v>47.947538000000002</v>
      </c>
      <c r="U193" s="500">
        <v>31.639876999999998</v>
      </c>
      <c r="V193" s="501">
        <v>0</v>
      </c>
      <c r="W193" s="473">
        <v>0</v>
      </c>
      <c r="X193" s="501">
        <v>0</v>
      </c>
      <c r="Y193" s="502">
        <v>0</v>
      </c>
      <c r="Z193" s="501">
        <v>0</v>
      </c>
      <c r="AA193" s="473">
        <v>0</v>
      </c>
      <c r="AB193" s="474"/>
    </row>
    <row r="194" spans="1:28">
      <c r="A194" s="477" t="s">
        <v>546</v>
      </c>
      <c r="B194" s="874"/>
      <c r="C194" s="478">
        <v>99.608197000000004</v>
      </c>
      <c r="D194" s="504">
        <v>97.991991999999996</v>
      </c>
      <c r="E194" s="505">
        <v>3.1765970000000001</v>
      </c>
      <c r="F194" s="505">
        <v>0</v>
      </c>
      <c r="G194" s="505">
        <v>96.334239999999994</v>
      </c>
      <c r="H194" s="506">
        <v>0</v>
      </c>
      <c r="I194" s="507">
        <v>0</v>
      </c>
      <c r="J194" s="485">
        <v>0</v>
      </c>
      <c r="K194" s="507">
        <v>0</v>
      </c>
      <c r="L194" s="508">
        <v>0</v>
      </c>
      <c r="M194" s="507">
        <v>0</v>
      </c>
      <c r="N194" s="485">
        <v>0</v>
      </c>
      <c r="O194" s="486"/>
      <c r="P194" s="478">
        <v>65.939290999999997</v>
      </c>
      <c r="Q194" s="504">
        <v>65.709151000000006</v>
      </c>
      <c r="R194" s="505">
        <v>0.12596599999999999</v>
      </c>
      <c r="S194" s="505">
        <v>0</v>
      </c>
      <c r="T194" s="505">
        <v>65.709151000000006</v>
      </c>
      <c r="U194" s="506">
        <v>0</v>
      </c>
      <c r="V194" s="507">
        <v>0</v>
      </c>
      <c r="W194" s="485">
        <v>0</v>
      </c>
      <c r="X194" s="507">
        <v>0</v>
      </c>
      <c r="Y194" s="508">
        <v>0</v>
      </c>
      <c r="Z194" s="507">
        <v>0</v>
      </c>
      <c r="AA194" s="485">
        <v>0</v>
      </c>
      <c r="AB194" s="486"/>
    </row>
    <row r="195" spans="1:28" ht="12" thickBot="1">
      <c r="A195" s="487" t="s">
        <v>292</v>
      </c>
      <c r="B195" s="875"/>
      <c r="C195" s="488">
        <f t="shared" ref="C195:N195" si="44">+C188+C189+C190+C191+C192+C193+C194</f>
        <v>455.20016400000003</v>
      </c>
      <c r="D195" s="489">
        <f t="shared" si="44"/>
        <v>452.558357</v>
      </c>
      <c r="E195" s="490">
        <f t="shared" si="44"/>
        <v>20.920801000000001</v>
      </c>
      <c r="F195" s="490">
        <f t="shared" si="44"/>
        <v>0</v>
      </c>
      <c r="G195" s="490">
        <f t="shared" si="44"/>
        <v>361.86407199999996</v>
      </c>
      <c r="H195" s="491">
        <f t="shared" si="44"/>
        <v>72.215569000000002</v>
      </c>
      <c r="I195" s="488">
        <f t="shared" si="44"/>
        <v>0</v>
      </c>
      <c r="J195" s="490">
        <f t="shared" si="44"/>
        <v>0</v>
      </c>
      <c r="K195" s="488">
        <f t="shared" si="44"/>
        <v>0</v>
      </c>
      <c r="L195" s="491">
        <f t="shared" si="44"/>
        <v>0</v>
      </c>
      <c r="M195" s="488">
        <f t="shared" si="44"/>
        <v>0</v>
      </c>
      <c r="N195" s="490">
        <f t="shared" si="44"/>
        <v>0</v>
      </c>
      <c r="O195" s="492">
        <v>5.913564</v>
      </c>
      <c r="P195" s="488">
        <f t="shared" ref="P195:AA195" si="45">+P188+P189+P190+P191+P192+P193+P194</f>
        <v>427.63682000000006</v>
      </c>
      <c r="Q195" s="489">
        <f t="shared" si="45"/>
        <v>427.176715</v>
      </c>
      <c r="R195" s="490">
        <f t="shared" si="45"/>
        <v>12.945595000000001</v>
      </c>
      <c r="S195" s="490">
        <f t="shared" si="45"/>
        <v>0</v>
      </c>
      <c r="T195" s="490">
        <f t="shared" si="45"/>
        <v>347.912038</v>
      </c>
      <c r="U195" s="491">
        <f t="shared" si="45"/>
        <v>66.535584</v>
      </c>
      <c r="V195" s="488">
        <f t="shared" si="45"/>
        <v>0</v>
      </c>
      <c r="W195" s="490">
        <f t="shared" si="45"/>
        <v>0</v>
      </c>
      <c r="X195" s="488">
        <f t="shared" si="45"/>
        <v>0</v>
      </c>
      <c r="Y195" s="491">
        <f t="shared" si="45"/>
        <v>0</v>
      </c>
      <c r="Z195" s="488">
        <f t="shared" si="45"/>
        <v>0</v>
      </c>
      <c r="AA195" s="490">
        <f t="shared" si="45"/>
        <v>0</v>
      </c>
      <c r="AB195" s="492">
        <v>8.294435</v>
      </c>
    </row>
    <row r="196" spans="1:28">
      <c r="A196" s="455" t="s">
        <v>539</v>
      </c>
      <c r="B196" s="873" t="s">
        <v>569</v>
      </c>
      <c r="C196" s="456">
        <v>0.63926700000000003</v>
      </c>
      <c r="D196" s="493">
        <v>0.63854100000000003</v>
      </c>
      <c r="E196" s="494">
        <v>0</v>
      </c>
      <c r="F196" s="494">
        <v>0</v>
      </c>
      <c r="G196" s="494">
        <v>0</v>
      </c>
      <c r="H196" s="495">
        <v>0.63854100000000003</v>
      </c>
      <c r="I196" s="496">
        <v>0</v>
      </c>
      <c r="J196" s="463">
        <v>0</v>
      </c>
      <c r="K196" s="496">
        <v>0</v>
      </c>
      <c r="L196" s="497">
        <v>0</v>
      </c>
      <c r="M196" s="496">
        <v>0.72820300000000004</v>
      </c>
      <c r="N196" s="463">
        <v>6.29E-4</v>
      </c>
      <c r="O196" s="464"/>
      <c r="P196" s="456">
        <v>8.5955399999999997</v>
      </c>
      <c r="Q196" s="493">
        <v>8.5901010000000007</v>
      </c>
      <c r="R196" s="494">
        <v>0</v>
      </c>
      <c r="S196" s="494">
        <v>0</v>
      </c>
      <c r="T196" s="494">
        <v>0</v>
      </c>
      <c r="U196" s="495">
        <v>8.5901010000000007</v>
      </c>
      <c r="V196" s="496">
        <v>0</v>
      </c>
      <c r="W196" s="463">
        <v>0</v>
      </c>
      <c r="X196" s="496">
        <v>0</v>
      </c>
      <c r="Y196" s="497">
        <v>0</v>
      </c>
      <c r="Z196" s="496">
        <v>1.219312</v>
      </c>
      <c r="AA196" s="463">
        <v>1.1E-4</v>
      </c>
      <c r="AB196" s="464"/>
    </row>
    <row r="197" spans="1:28">
      <c r="A197" s="465" t="s">
        <v>541</v>
      </c>
      <c r="B197" s="874"/>
      <c r="C197" s="466">
        <v>77.547270999999995</v>
      </c>
      <c r="D197" s="498">
        <v>77.525913000000003</v>
      </c>
      <c r="E197" s="499">
        <v>0</v>
      </c>
      <c r="F197" s="499">
        <v>0</v>
      </c>
      <c r="G197" s="499">
        <v>73.992710000000002</v>
      </c>
      <c r="H197" s="500">
        <v>3.5332029999999999</v>
      </c>
      <c r="I197" s="501">
        <v>0</v>
      </c>
      <c r="J197" s="473">
        <v>0</v>
      </c>
      <c r="K197" s="501">
        <v>0</v>
      </c>
      <c r="L197" s="502">
        <v>0</v>
      </c>
      <c r="M197" s="501">
        <v>3.284227</v>
      </c>
      <c r="N197" s="473">
        <v>1.1100000000000001E-3</v>
      </c>
      <c r="O197" s="474"/>
      <c r="P197" s="466">
        <v>5.9819040000000001</v>
      </c>
      <c r="Q197" s="498">
        <v>5.962097</v>
      </c>
      <c r="R197" s="499">
        <v>0</v>
      </c>
      <c r="S197" s="499">
        <v>0</v>
      </c>
      <c r="T197" s="499">
        <v>0</v>
      </c>
      <c r="U197" s="500">
        <v>5.962097</v>
      </c>
      <c r="V197" s="501">
        <v>0</v>
      </c>
      <c r="W197" s="473">
        <v>0</v>
      </c>
      <c r="X197" s="501">
        <v>0</v>
      </c>
      <c r="Y197" s="502">
        <v>0</v>
      </c>
      <c r="Z197" s="501">
        <v>5.5243700000000002</v>
      </c>
      <c r="AA197" s="473">
        <v>2.5479999999999999E-3</v>
      </c>
      <c r="AB197" s="474"/>
    </row>
    <row r="198" spans="1:28">
      <c r="A198" s="465" t="s">
        <v>542</v>
      </c>
      <c r="B198" s="874"/>
      <c r="C198" s="466">
        <v>67.617985000000004</v>
      </c>
      <c r="D198" s="498">
        <v>67.587382000000005</v>
      </c>
      <c r="E198" s="499">
        <v>0</v>
      </c>
      <c r="F198" s="499">
        <v>0</v>
      </c>
      <c r="G198" s="499">
        <v>60.760384000000002</v>
      </c>
      <c r="H198" s="500">
        <v>6.8269979999999997</v>
      </c>
      <c r="I198" s="501">
        <v>0</v>
      </c>
      <c r="J198" s="503">
        <v>0</v>
      </c>
      <c r="K198" s="501">
        <v>0</v>
      </c>
      <c r="L198" s="503">
        <v>0</v>
      </c>
      <c r="M198" s="501">
        <v>16.588045999999999</v>
      </c>
      <c r="N198" s="473">
        <v>3.8149999999999998E-3</v>
      </c>
      <c r="O198" s="476"/>
      <c r="P198" s="466">
        <v>200.47635299999999</v>
      </c>
      <c r="Q198" s="498">
        <v>200.43824900000001</v>
      </c>
      <c r="R198" s="499">
        <v>0</v>
      </c>
      <c r="S198" s="499">
        <v>0</v>
      </c>
      <c r="T198" s="499">
        <v>196.11340999999999</v>
      </c>
      <c r="U198" s="500">
        <v>4.3248389999999999</v>
      </c>
      <c r="V198" s="501">
        <v>0</v>
      </c>
      <c r="W198" s="503">
        <v>0</v>
      </c>
      <c r="X198" s="501">
        <v>0</v>
      </c>
      <c r="Y198" s="503">
        <v>0</v>
      </c>
      <c r="Z198" s="501">
        <v>18.185179000000002</v>
      </c>
      <c r="AA198" s="473">
        <v>5.3299999999999997E-3</v>
      </c>
      <c r="AB198" s="476"/>
    </row>
    <row r="199" spans="1:28">
      <c r="A199" s="465" t="s">
        <v>543</v>
      </c>
      <c r="B199" s="874"/>
      <c r="C199" s="466">
        <v>276.16686199999998</v>
      </c>
      <c r="D199" s="498">
        <v>276.11425600000001</v>
      </c>
      <c r="E199" s="499">
        <v>0</v>
      </c>
      <c r="F199" s="499">
        <v>0</v>
      </c>
      <c r="G199" s="499">
        <v>271.08047299999998</v>
      </c>
      <c r="H199" s="500">
        <v>5.0337829999999997</v>
      </c>
      <c r="I199" s="501">
        <v>0</v>
      </c>
      <c r="J199" s="473">
        <v>0</v>
      </c>
      <c r="K199" s="501">
        <v>0</v>
      </c>
      <c r="L199" s="502">
        <v>0</v>
      </c>
      <c r="M199" s="501">
        <v>3.5459299999999998</v>
      </c>
      <c r="N199" s="473">
        <v>1.3489999999999999E-3</v>
      </c>
      <c r="O199" s="474"/>
      <c r="P199" s="466">
        <v>50.665556000000002</v>
      </c>
      <c r="Q199" s="498">
        <v>50.645288000000001</v>
      </c>
      <c r="R199" s="499">
        <v>0</v>
      </c>
      <c r="S199" s="499">
        <v>0</v>
      </c>
      <c r="T199" s="499">
        <v>46.362195999999997</v>
      </c>
      <c r="U199" s="500">
        <v>4.2830919999999999</v>
      </c>
      <c r="V199" s="501">
        <v>0</v>
      </c>
      <c r="W199" s="473">
        <v>0</v>
      </c>
      <c r="X199" s="501">
        <v>0</v>
      </c>
      <c r="Y199" s="502">
        <v>0</v>
      </c>
      <c r="Z199" s="501">
        <v>6.0081930000000003</v>
      </c>
      <c r="AA199" s="473">
        <v>2.676E-3</v>
      </c>
      <c r="AB199" s="474"/>
    </row>
    <row r="200" spans="1:28">
      <c r="A200" s="465" t="s">
        <v>544</v>
      </c>
      <c r="B200" s="874"/>
      <c r="C200" s="466">
        <v>61.570197</v>
      </c>
      <c r="D200" s="498">
        <v>61.479581000000003</v>
      </c>
      <c r="E200" s="499">
        <v>0</v>
      </c>
      <c r="F200" s="499">
        <v>0</v>
      </c>
      <c r="G200" s="499">
        <v>49.071390000000001</v>
      </c>
      <c r="H200" s="500">
        <v>12.408192</v>
      </c>
      <c r="I200" s="501">
        <v>0</v>
      </c>
      <c r="J200" s="473">
        <v>0</v>
      </c>
      <c r="K200" s="501">
        <v>0</v>
      </c>
      <c r="L200" s="502">
        <v>0</v>
      </c>
      <c r="M200" s="501">
        <v>2.7244619999999999</v>
      </c>
      <c r="N200" s="473">
        <v>1.4829999999999999E-3</v>
      </c>
      <c r="O200" s="474"/>
      <c r="P200" s="466">
        <v>26.676687999999999</v>
      </c>
      <c r="Q200" s="498">
        <v>26.355172</v>
      </c>
      <c r="R200" s="499">
        <v>0</v>
      </c>
      <c r="S200" s="499">
        <v>0</v>
      </c>
      <c r="T200" s="499">
        <v>0</v>
      </c>
      <c r="U200" s="500">
        <v>26.355172</v>
      </c>
      <c r="V200" s="501">
        <v>0</v>
      </c>
      <c r="W200" s="473">
        <v>0</v>
      </c>
      <c r="X200" s="501">
        <v>0</v>
      </c>
      <c r="Y200" s="502">
        <v>0</v>
      </c>
      <c r="Z200" s="501">
        <v>2.9658319999999998</v>
      </c>
      <c r="AA200" s="473">
        <v>2.0929999999999998E-3</v>
      </c>
      <c r="AB200" s="474"/>
    </row>
    <row r="201" spans="1:28">
      <c r="A201" s="465" t="s">
        <v>545</v>
      </c>
      <c r="B201" s="874"/>
      <c r="C201" s="466">
        <v>393.05644100000001</v>
      </c>
      <c r="D201" s="498">
        <v>392.00647600000002</v>
      </c>
      <c r="E201" s="499">
        <v>0</v>
      </c>
      <c r="F201" s="499">
        <v>0</v>
      </c>
      <c r="G201" s="499">
        <v>311.75554399999999</v>
      </c>
      <c r="H201" s="500">
        <v>80.250930999999994</v>
      </c>
      <c r="I201" s="501">
        <v>0</v>
      </c>
      <c r="J201" s="473">
        <v>0</v>
      </c>
      <c r="K201" s="501">
        <v>0</v>
      </c>
      <c r="L201" s="502">
        <v>0</v>
      </c>
      <c r="M201" s="501">
        <v>62.814298000000001</v>
      </c>
      <c r="N201" s="473">
        <v>8.4969999999999993E-3</v>
      </c>
      <c r="O201" s="474"/>
      <c r="P201" s="466">
        <v>337.91996499999999</v>
      </c>
      <c r="Q201" s="498">
        <v>337.25748499999997</v>
      </c>
      <c r="R201" s="499">
        <v>0.89400000000000002</v>
      </c>
      <c r="S201" s="499">
        <v>0</v>
      </c>
      <c r="T201" s="499">
        <v>299.576908</v>
      </c>
      <c r="U201" s="500">
        <v>36.786577999999999</v>
      </c>
      <c r="V201" s="501">
        <v>0</v>
      </c>
      <c r="W201" s="473">
        <v>0</v>
      </c>
      <c r="X201" s="501">
        <v>0</v>
      </c>
      <c r="Y201" s="502">
        <v>0</v>
      </c>
      <c r="Z201" s="501">
        <v>78.588537000000002</v>
      </c>
      <c r="AA201" s="473">
        <v>1.5266E-2</v>
      </c>
      <c r="AB201" s="474"/>
    </row>
    <row r="202" spans="1:28">
      <c r="A202" s="477" t="s">
        <v>546</v>
      </c>
      <c r="B202" s="874"/>
      <c r="C202" s="478">
        <v>190.811106</v>
      </c>
      <c r="D202" s="504">
        <v>190.70112800000001</v>
      </c>
      <c r="E202" s="505">
        <v>0</v>
      </c>
      <c r="F202" s="505">
        <v>0</v>
      </c>
      <c r="G202" s="505">
        <v>130.56484800000001</v>
      </c>
      <c r="H202" s="506">
        <v>60.136279999999999</v>
      </c>
      <c r="I202" s="507">
        <v>0</v>
      </c>
      <c r="J202" s="485">
        <v>0</v>
      </c>
      <c r="K202" s="507">
        <v>0</v>
      </c>
      <c r="L202" s="508">
        <v>0</v>
      </c>
      <c r="M202" s="507">
        <v>0.48991499999999999</v>
      </c>
      <c r="N202" s="485">
        <v>2.7E-4</v>
      </c>
      <c r="O202" s="486"/>
      <c r="P202" s="478">
        <v>129.355468</v>
      </c>
      <c r="Q202" s="504">
        <v>129.260943</v>
      </c>
      <c r="R202" s="505">
        <v>0</v>
      </c>
      <c r="S202" s="505">
        <v>0</v>
      </c>
      <c r="T202" s="505">
        <v>45.791300999999997</v>
      </c>
      <c r="U202" s="506">
        <v>83.469640999999996</v>
      </c>
      <c r="V202" s="507">
        <v>0</v>
      </c>
      <c r="W202" s="485">
        <v>0</v>
      </c>
      <c r="X202" s="507">
        <v>0</v>
      </c>
      <c r="Y202" s="508">
        <v>0</v>
      </c>
      <c r="Z202" s="507">
        <v>8.4666000000000005E-2</v>
      </c>
      <c r="AA202" s="485">
        <v>1.05E-4</v>
      </c>
      <c r="AB202" s="486"/>
    </row>
    <row r="203" spans="1:28" ht="12" thickBot="1">
      <c r="A203" s="487" t="s">
        <v>292</v>
      </c>
      <c r="B203" s="875"/>
      <c r="C203" s="488">
        <f t="shared" ref="C203:N203" si="46">+C196+C197+C198+C199+C200+C201+C202</f>
        <v>1067.4091290000001</v>
      </c>
      <c r="D203" s="489">
        <f t="shared" si="46"/>
        <v>1066.053277</v>
      </c>
      <c r="E203" s="490">
        <f t="shared" si="46"/>
        <v>0</v>
      </c>
      <c r="F203" s="490">
        <f t="shared" si="46"/>
        <v>0</v>
      </c>
      <c r="G203" s="490">
        <f t="shared" si="46"/>
        <v>897.22534900000005</v>
      </c>
      <c r="H203" s="491">
        <f t="shared" si="46"/>
        <v>168.82792799999999</v>
      </c>
      <c r="I203" s="488">
        <f t="shared" si="46"/>
        <v>0</v>
      </c>
      <c r="J203" s="490">
        <f t="shared" si="46"/>
        <v>0</v>
      </c>
      <c r="K203" s="488">
        <f t="shared" si="46"/>
        <v>0</v>
      </c>
      <c r="L203" s="491">
        <f t="shared" si="46"/>
        <v>0</v>
      </c>
      <c r="M203" s="488">
        <f t="shared" si="46"/>
        <v>90.175080999999992</v>
      </c>
      <c r="N203" s="490">
        <f t="shared" si="46"/>
        <v>1.7152999999999998E-2</v>
      </c>
      <c r="O203" s="492">
        <v>161.40541999999999</v>
      </c>
      <c r="P203" s="488">
        <f t="shared" ref="P203:AA203" si="47">+P196+P197+P198+P199+P200+P201+P202</f>
        <v>759.67147399999999</v>
      </c>
      <c r="Q203" s="489">
        <f t="shared" si="47"/>
        <v>758.50933499999996</v>
      </c>
      <c r="R203" s="490">
        <f t="shared" si="47"/>
        <v>0.89400000000000002</v>
      </c>
      <c r="S203" s="490">
        <f t="shared" si="47"/>
        <v>0</v>
      </c>
      <c r="T203" s="490">
        <f t="shared" si="47"/>
        <v>587.84381499999995</v>
      </c>
      <c r="U203" s="491">
        <f t="shared" si="47"/>
        <v>169.77152000000001</v>
      </c>
      <c r="V203" s="488">
        <f t="shared" si="47"/>
        <v>0</v>
      </c>
      <c r="W203" s="490">
        <f t="shared" si="47"/>
        <v>0</v>
      </c>
      <c r="X203" s="488">
        <f t="shared" si="47"/>
        <v>0</v>
      </c>
      <c r="Y203" s="491">
        <f t="shared" si="47"/>
        <v>0</v>
      </c>
      <c r="Z203" s="488">
        <f t="shared" si="47"/>
        <v>112.576089</v>
      </c>
      <c r="AA203" s="490">
        <f t="shared" si="47"/>
        <v>2.8128E-2</v>
      </c>
      <c r="AB203" s="492">
        <v>174.86911599999999</v>
      </c>
    </row>
    <row r="204" spans="1:28">
      <c r="A204" s="455" t="s">
        <v>539</v>
      </c>
      <c r="B204" s="873" t="s">
        <v>570</v>
      </c>
      <c r="C204" s="456">
        <v>62.516185</v>
      </c>
      <c r="D204" s="493">
        <v>62.506887999999996</v>
      </c>
      <c r="E204" s="494">
        <v>0</v>
      </c>
      <c r="F204" s="494">
        <v>0</v>
      </c>
      <c r="G204" s="494">
        <v>60.016025999999997</v>
      </c>
      <c r="H204" s="495">
        <v>2.4908619999999999</v>
      </c>
      <c r="I204" s="496">
        <v>0</v>
      </c>
      <c r="J204" s="463">
        <v>0</v>
      </c>
      <c r="K204" s="496">
        <v>0</v>
      </c>
      <c r="L204" s="497">
        <v>0</v>
      </c>
      <c r="M204" s="496">
        <v>0.17838799999999999</v>
      </c>
      <c r="N204" s="463">
        <v>4.3000000000000002E-5</v>
      </c>
      <c r="O204" s="464"/>
      <c r="P204" s="456">
        <v>103.076334</v>
      </c>
      <c r="Q204" s="493">
        <v>103.060821</v>
      </c>
      <c r="R204" s="494">
        <v>0</v>
      </c>
      <c r="S204" s="494">
        <v>0</v>
      </c>
      <c r="T204" s="494">
        <v>100.011974</v>
      </c>
      <c r="U204" s="495">
        <v>3.0488469999999999</v>
      </c>
      <c r="V204" s="496">
        <v>0</v>
      </c>
      <c r="W204" s="463">
        <v>0</v>
      </c>
      <c r="X204" s="496">
        <v>0</v>
      </c>
      <c r="Y204" s="497">
        <v>0</v>
      </c>
      <c r="Z204" s="496">
        <v>0.41014099999999998</v>
      </c>
      <c r="AA204" s="463">
        <v>5.1E-5</v>
      </c>
      <c r="AB204" s="464"/>
    </row>
    <row r="205" spans="1:28">
      <c r="A205" s="465" t="s">
        <v>541</v>
      </c>
      <c r="B205" s="874"/>
      <c r="C205" s="466">
        <v>78.775675000000007</v>
      </c>
      <c r="D205" s="498">
        <v>78.761521000000002</v>
      </c>
      <c r="E205" s="499">
        <v>0</v>
      </c>
      <c r="F205" s="499">
        <v>0</v>
      </c>
      <c r="G205" s="499">
        <v>42.988138999999997</v>
      </c>
      <c r="H205" s="500">
        <v>35.773381999999998</v>
      </c>
      <c r="I205" s="501">
        <v>0</v>
      </c>
      <c r="J205" s="473">
        <v>0</v>
      </c>
      <c r="K205" s="501">
        <v>0</v>
      </c>
      <c r="L205" s="502">
        <v>0</v>
      </c>
      <c r="M205" s="501">
        <v>0.25784699999999999</v>
      </c>
      <c r="N205" s="473">
        <v>6.0000000000000002E-6</v>
      </c>
      <c r="O205" s="474"/>
      <c r="P205" s="466">
        <v>85.203862999999998</v>
      </c>
      <c r="Q205" s="498">
        <v>85.189430999999999</v>
      </c>
      <c r="R205" s="499">
        <v>1.4006130000000001</v>
      </c>
      <c r="S205" s="499">
        <v>0</v>
      </c>
      <c r="T205" s="499">
        <v>58.603366999999999</v>
      </c>
      <c r="U205" s="500">
        <v>25.185449999999999</v>
      </c>
      <c r="V205" s="501">
        <v>0</v>
      </c>
      <c r="W205" s="473">
        <v>0</v>
      </c>
      <c r="X205" s="501">
        <v>0</v>
      </c>
      <c r="Y205" s="502">
        <v>0</v>
      </c>
      <c r="Z205" s="501">
        <v>0.41313499999999997</v>
      </c>
      <c r="AA205" s="473">
        <v>5.1999999999999997E-5</v>
      </c>
      <c r="AB205" s="474"/>
    </row>
    <row r="206" spans="1:28">
      <c r="A206" s="465" t="s">
        <v>542</v>
      </c>
      <c r="B206" s="874"/>
      <c r="C206" s="466">
        <v>23.586957000000002</v>
      </c>
      <c r="D206" s="498">
        <v>23.572009000000001</v>
      </c>
      <c r="E206" s="499">
        <v>1.4137459999999999</v>
      </c>
      <c r="F206" s="499">
        <v>0</v>
      </c>
      <c r="G206" s="499">
        <v>4.573728</v>
      </c>
      <c r="H206" s="500">
        <v>17.584534999999999</v>
      </c>
      <c r="I206" s="501">
        <v>0</v>
      </c>
      <c r="J206" s="503">
        <v>0</v>
      </c>
      <c r="K206" s="501">
        <v>0</v>
      </c>
      <c r="L206" s="503">
        <v>0</v>
      </c>
      <c r="M206" s="501">
        <v>0</v>
      </c>
      <c r="N206" s="473">
        <v>0</v>
      </c>
      <c r="O206" s="476"/>
      <c r="P206" s="466">
        <v>50.792281000000003</v>
      </c>
      <c r="Q206" s="498">
        <v>50.784503000000001</v>
      </c>
      <c r="R206" s="499">
        <v>0</v>
      </c>
      <c r="S206" s="499">
        <v>0</v>
      </c>
      <c r="T206" s="499">
        <v>49.506343000000001</v>
      </c>
      <c r="U206" s="500">
        <v>1.27816</v>
      </c>
      <c r="V206" s="501">
        <v>0</v>
      </c>
      <c r="W206" s="503">
        <v>0</v>
      </c>
      <c r="X206" s="501">
        <v>0</v>
      </c>
      <c r="Y206" s="503">
        <v>0</v>
      </c>
      <c r="Z206" s="501">
        <v>0</v>
      </c>
      <c r="AA206" s="473">
        <v>0</v>
      </c>
      <c r="AB206" s="476"/>
    </row>
    <row r="207" spans="1:28">
      <c r="A207" s="465" t="s">
        <v>543</v>
      </c>
      <c r="B207" s="874"/>
      <c r="C207" s="466">
        <v>46.318921000000003</v>
      </c>
      <c r="D207" s="498">
        <v>46.312285000000003</v>
      </c>
      <c r="E207" s="499">
        <v>0</v>
      </c>
      <c r="F207" s="499">
        <v>0</v>
      </c>
      <c r="G207" s="499">
        <v>44.456195000000001</v>
      </c>
      <c r="H207" s="500">
        <v>1.85609</v>
      </c>
      <c r="I207" s="501">
        <v>0</v>
      </c>
      <c r="J207" s="473">
        <v>0</v>
      </c>
      <c r="K207" s="501">
        <v>0</v>
      </c>
      <c r="L207" s="502">
        <v>0</v>
      </c>
      <c r="M207" s="501">
        <v>0</v>
      </c>
      <c r="N207" s="473">
        <v>0</v>
      </c>
      <c r="O207" s="474"/>
      <c r="P207" s="466">
        <v>8.6473150000000008</v>
      </c>
      <c r="Q207" s="498">
        <v>8.6459840000000003</v>
      </c>
      <c r="R207" s="499">
        <v>0</v>
      </c>
      <c r="S207" s="499">
        <v>0</v>
      </c>
      <c r="T207" s="499">
        <v>7.2194140000000004</v>
      </c>
      <c r="U207" s="500">
        <v>1.4265699999999999</v>
      </c>
      <c r="V207" s="501">
        <v>0</v>
      </c>
      <c r="W207" s="473">
        <v>0</v>
      </c>
      <c r="X207" s="501">
        <v>0</v>
      </c>
      <c r="Y207" s="502">
        <v>0</v>
      </c>
      <c r="Z207" s="501">
        <v>0</v>
      </c>
      <c r="AA207" s="473">
        <v>0</v>
      </c>
      <c r="AB207" s="474"/>
    </row>
    <row r="208" spans="1:28">
      <c r="A208" s="465" t="s">
        <v>544</v>
      </c>
      <c r="B208" s="874"/>
      <c r="C208" s="466">
        <v>15.809538</v>
      </c>
      <c r="D208" s="498">
        <v>15.806957000000001</v>
      </c>
      <c r="E208" s="499">
        <v>0</v>
      </c>
      <c r="F208" s="499">
        <v>0</v>
      </c>
      <c r="G208" s="499">
        <v>11.007322</v>
      </c>
      <c r="H208" s="500">
        <v>4.7996350000000003</v>
      </c>
      <c r="I208" s="501">
        <v>0</v>
      </c>
      <c r="J208" s="473">
        <v>0</v>
      </c>
      <c r="K208" s="501">
        <v>0</v>
      </c>
      <c r="L208" s="502">
        <v>0</v>
      </c>
      <c r="M208" s="501">
        <v>3.5463000000000001E-2</v>
      </c>
      <c r="N208" s="473">
        <v>7.9999999999999996E-6</v>
      </c>
      <c r="O208" s="474"/>
      <c r="P208" s="466">
        <v>30.069880000000001</v>
      </c>
      <c r="Q208" s="498">
        <v>30.064921999999999</v>
      </c>
      <c r="R208" s="499">
        <v>0</v>
      </c>
      <c r="S208" s="499">
        <v>0</v>
      </c>
      <c r="T208" s="499">
        <v>25.091598999999999</v>
      </c>
      <c r="U208" s="500">
        <v>4.9733229999999997</v>
      </c>
      <c r="V208" s="501">
        <v>0</v>
      </c>
      <c r="W208" s="473">
        <v>0</v>
      </c>
      <c r="X208" s="501">
        <v>0</v>
      </c>
      <c r="Y208" s="502">
        <v>0</v>
      </c>
      <c r="Z208" s="501">
        <v>3.1029999999999999E-2</v>
      </c>
      <c r="AA208" s="473">
        <v>6.9999999999999999E-6</v>
      </c>
      <c r="AB208" s="474"/>
    </row>
    <row r="209" spans="1:28">
      <c r="A209" s="465" t="s">
        <v>545</v>
      </c>
      <c r="B209" s="874"/>
      <c r="C209" s="466">
        <v>94.493033999999994</v>
      </c>
      <c r="D209" s="498">
        <v>89.373306999999997</v>
      </c>
      <c r="E209" s="499">
        <v>5.1028260000000003</v>
      </c>
      <c r="F209" s="499">
        <v>0</v>
      </c>
      <c r="G209" s="499">
        <v>29.692817999999999</v>
      </c>
      <c r="H209" s="500">
        <v>59.680489000000001</v>
      </c>
      <c r="I209" s="501">
        <v>0</v>
      </c>
      <c r="J209" s="473">
        <v>0</v>
      </c>
      <c r="K209" s="501">
        <v>0</v>
      </c>
      <c r="L209" s="502">
        <v>0</v>
      </c>
      <c r="M209" s="501">
        <v>0.53334499999999996</v>
      </c>
      <c r="N209" s="473">
        <v>1.13E-4</v>
      </c>
      <c r="O209" s="474"/>
      <c r="P209" s="466">
        <v>107.177758</v>
      </c>
      <c r="Q209" s="498">
        <v>102.844431</v>
      </c>
      <c r="R209" s="499">
        <v>4.3127329999999997</v>
      </c>
      <c r="S209" s="499">
        <v>0</v>
      </c>
      <c r="T209" s="499">
        <v>38.924743999999997</v>
      </c>
      <c r="U209" s="500">
        <v>63.919687000000003</v>
      </c>
      <c r="V209" s="501">
        <v>0</v>
      </c>
      <c r="W209" s="473">
        <v>0</v>
      </c>
      <c r="X209" s="501">
        <v>0</v>
      </c>
      <c r="Y209" s="502">
        <v>0</v>
      </c>
      <c r="Z209" s="501">
        <v>2.6609349999999998</v>
      </c>
      <c r="AA209" s="473">
        <v>1.9900000000000001E-4</v>
      </c>
      <c r="AB209" s="474"/>
    </row>
    <row r="210" spans="1:28">
      <c r="A210" s="477" t="s">
        <v>546</v>
      </c>
      <c r="B210" s="874"/>
      <c r="C210" s="478">
        <v>122.015688</v>
      </c>
      <c r="D210" s="504">
        <v>121.996613</v>
      </c>
      <c r="E210" s="505">
        <v>12.661512</v>
      </c>
      <c r="F210" s="505">
        <v>0</v>
      </c>
      <c r="G210" s="505">
        <v>10.607144</v>
      </c>
      <c r="H210" s="506">
        <v>98.727957000000004</v>
      </c>
      <c r="I210" s="507">
        <v>0</v>
      </c>
      <c r="J210" s="485">
        <v>0</v>
      </c>
      <c r="K210" s="507">
        <v>0</v>
      </c>
      <c r="L210" s="508">
        <v>0</v>
      </c>
      <c r="M210" s="507">
        <v>14.548181</v>
      </c>
      <c r="N210" s="485">
        <v>1.712E-3</v>
      </c>
      <c r="O210" s="486"/>
      <c r="P210" s="478">
        <v>88.976566000000005</v>
      </c>
      <c r="Q210" s="504">
        <v>88.960311000000004</v>
      </c>
      <c r="R210" s="505">
        <v>2.825777</v>
      </c>
      <c r="S210" s="505">
        <v>0</v>
      </c>
      <c r="T210" s="505">
        <v>0</v>
      </c>
      <c r="U210" s="506">
        <v>86.134534000000002</v>
      </c>
      <c r="V210" s="507">
        <v>0</v>
      </c>
      <c r="W210" s="485">
        <v>0</v>
      </c>
      <c r="X210" s="507">
        <v>0</v>
      </c>
      <c r="Y210" s="508">
        <v>0</v>
      </c>
      <c r="Z210" s="507">
        <v>11.617945000000001</v>
      </c>
      <c r="AA210" s="485">
        <v>1.549E-3</v>
      </c>
      <c r="AB210" s="486"/>
    </row>
    <row r="211" spans="1:28" ht="12" thickBot="1">
      <c r="A211" s="487" t="s">
        <v>292</v>
      </c>
      <c r="B211" s="875"/>
      <c r="C211" s="488">
        <f t="shared" ref="C211:N211" si="48">+C204+C205+C206+C207+C208+C209+C210</f>
        <v>443.51599800000002</v>
      </c>
      <c r="D211" s="489">
        <f t="shared" si="48"/>
        <v>438.32957999999996</v>
      </c>
      <c r="E211" s="490">
        <f t="shared" si="48"/>
        <v>19.178083999999998</v>
      </c>
      <c r="F211" s="490">
        <f t="shared" si="48"/>
        <v>0</v>
      </c>
      <c r="G211" s="490">
        <f t="shared" si="48"/>
        <v>203.34137199999998</v>
      </c>
      <c r="H211" s="491">
        <f t="shared" si="48"/>
        <v>220.91295</v>
      </c>
      <c r="I211" s="488">
        <f t="shared" si="48"/>
        <v>0</v>
      </c>
      <c r="J211" s="490">
        <f t="shared" si="48"/>
        <v>0</v>
      </c>
      <c r="K211" s="488">
        <f t="shared" si="48"/>
        <v>0</v>
      </c>
      <c r="L211" s="491">
        <f t="shared" si="48"/>
        <v>0</v>
      </c>
      <c r="M211" s="488">
        <f t="shared" si="48"/>
        <v>15.553224</v>
      </c>
      <c r="N211" s="490">
        <f t="shared" si="48"/>
        <v>1.882E-3</v>
      </c>
      <c r="O211" s="492">
        <v>63.394530000000003</v>
      </c>
      <c r="P211" s="488">
        <f t="shared" ref="P211:AA211" si="49">+P204+P205+P206+P207+P208+P209+P210</f>
        <v>473.94399699999997</v>
      </c>
      <c r="Q211" s="489">
        <f t="shared" si="49"/>
        <v>469.55040299999996</v>
      </c>
      <c r="R211" s="490">
        <f t="shared" si="49"/>
        <v>8.539123</v>
      </c>
      <c r="S211" s="490">
        <f t="shared" si="49"/>
        <v>0</v>
      </c>
      <c r="T211" s="490">
        <f t="shared" si="49"/>
        <v>279.35744099999999</v>
      </c>
      <c r="U211" s="491">
        <f t="shared" si="49"/>
        <v>185.96657099999999</v>
      </c>
      <c r="V211" s="488">
        <f t="shared" si="49"/>
        <v>0</v>
      </c>
      <c r="W211" s="490">
        <f t="shared" si="49"/>
        <v>0</v>
      </c>
      <c r="X211" s="488">
        <f t="shared" si="49"/>
        <v>0</v>
      </c>
      <c r="Y211" s="491">
        <f t="shared" si="49"/>
        <v>0</v>
      </c>
      <c r="Z211" s="488">
        <f t="shared" si="49"/>
        <v>15.133186</v>
      </c>
      <c r="AA211" s="490">
        <f t="shared" si="49"/>
        <v>1.8580000000000001E-3</v>
      </c>
      <c r="AB211" s="492">
        <v>47.112608999999999</v>
      </c>
    </row>
    <row r="212" spans="1:28">
      <c r="A212" s="455" t="s">
        <v>539</v>
      </c>
      <c r="B212" s="873" t="s">
        <v>571</v>
      </c>
      <c r="C212" s="456">
        <v>70.083299999999994</v>
      </c>
      <c r="D212" s="493">
        <v>70.079584999999994</v>
      </c>
      <c r="E212" s="494">
        <v>0</v>
      </c>
      <c r="F212" s="494">
        <v>0</v>
      </c>
      <c r="G212" s="494">
        <v>70.079584999999994</v>
      </c>
      <c r="H212" s="495">
        <v>0</v>
      </c>
      <c r="I212" s="496">
        <v>0</v>
      </c>
      <c r="J212" s="463">
        <v>0</v>
      </c>
      <c r="K212" s="496">
        <v>0</v>
      </c>
      <c r="L212" s="497">
        <v>0</v>
      </c>
      <c r="M212" s="496">
        <v>0</v>
      </c>
      <c r="N212" s="463">
        <v>0</v>
      </c>
      <c r="O212" s="464"/>
      <c r="P212" s="456">
        <v>109.131798</v>
      </c>
      <c r="Q212" s="493">
        <v>109.12828500000001</v>
      </c>
      <c r="R212" s="494">
        <v>10.006</v>
      </c>
      <c r="S212" s="494">
        <v>0</v>
      </c>
      <c r="T212" s="494">
        <v>99.048509999999993</v>
      </c>
      <c r="U212" s="495">
        <v>7.3774999999999993E-2</v>
      </c>
      <c r="V212" s="496">
        <v>0</v>
      </c>
      <c r="W212" s="463">
        <v>0</v>
      </c>
      <c r="X212" s="496">
        <v>0</v>
      </c>
      <c r="Y212" s="497">
        <v>0</v>
      </c>
      <c r="Z212" s="496">
        <v>0</v>
      </c>
      <c r="AA212" s="463">
        <v>0</v>
      </c>
      <c r="AB212" s="464"/>
    </row>
    <row r="213" spans="1:28">
      <c r="A213" s="465" t="s">
        <v>541</v>
      </c>
      <c r="B213" s="874"/>
      <c r="C213" s="466">
        <v>852.56686400000001</v>
      </c>
      <c r="D213" s="498">
        <v>852.53166099999999</v>
      </c>
      <c r="E213" s="499">
        <v>300.15715</v>
      </c>
      <c r="F213" s="499">
        <v>0</v>
      </c>
      <c r="G213" s="499">
        <v>551.74007400000005</v>
      </c>
      <c r="H213" s="500">
        <v>0.63443700000000003</v>
      </c>
      <c r="I213" s="501">
        <v>0</v>
      </c>
      <c r="J213" s="473">
        <v>0</v>
      </c>
      <c r="K213" s="501">
        <v>0</v>
      </c>
      <c r="L213" s="502">
        <v>0</v>
      </c>
      <c r="M213" s="501">
        <v>0</v>
      </c>
      <c r="N213" s="473">
        <v>0</v>
      </c>
      <c r="O213" s="474"/>
      <c r="P213" s="466">
        <v>549.75287800000001</v>
      </c>
      <c r="Q213" s="498">
        <v>546.95832399999995</v>
      </c>
      <c r="R213" s="499">
        <v>200.93171100000001</v>
      </c>
      <c r="S213" s="499">
        <v>0</v>
      </c>
      <c r="T213" s="499">
        <v>348.08496700000001</v>
      </c>
      <c r="U213" s="500">
        <v>0.70582199999999995</v>
      </c>
      <c r="V213" s="501">
        <v>0</v>
      </c>
      <c r="W213" s="473">
        <v>0</v>
      </c>
      <c r="X213" s="501">
        <v>0</v>
      </c>
      <c r="Y213" s="502">
        <v>0</v>
      </c>
      <c r="Z213" s="501">
        <v>0</v>
      </c>
      <c r="AA213" s="473">
        <v>0</v>
      </c>
      <c r="AB213" s="474"/>
    </row>
    <row r="214" spans="1:28">
      <c r="A214" s="465" t="s">
        <v>542</v>
      </c>
      <c r="B214" s="874"/>
      <c r="C214" s="466">
        <v>38.365332000000002</v>
      </c>
      <c r="D214" s="498">
        <v>30.734656000000001</v>
      </c>
      <c r="E214" s="499">
        <v>7.6160519999999998</v>
      </c>
      <c r="F214" s="499">
        <v>0</v>
      </c>
      <c r="G214" s="499">
        <v>24.376533999999999</v>
      </c>
      <c r="H214" s="500">
        <v>6.3581219999999998</v>
      </c>
      <c r="I214" s="501">
        <v>0</v>
      </c>
      <c r="J214" s="503">
        <v>0</v>
      </c>
      <c r="K214" s="501">
        <v>0</v>
      </c>
      <c r="L214" s="503">
        <v>0</v>
      </c>
      <c r="M214" s="501">
        <v>0</v>
      </c>
      <c r="N214" s="473">
        <v>0</v>
      </c>
      <c r="O214" s="476"/>
      <c r="P214" s="466">
        <v>17.116548999999999</v>
      </c>
      <c r="Q214" s="498">
        <v>7.392722</v>
      </c>
      <c r="R214" s="499">
        <v>9.7169519999999991</v>
      </c>
      <c r="S214" s="499">
        <v>0</v>
      </c>
      <c r="T214" s="499">
        <v>0</v>
      </c>
      <c r="U214" s="500">
        <v>7.392722</v>
      </c>
      <c r="V214" s="501">
        <v>0</v>
      </c>
      <c r="W214" s="503">
        <v>0</v>
      </c>
      <c r="X214" s="501">
        <v>0</v>
      </c>
      <c r="Y214" s="503">
        <v>0</v>
      </c>
      <c r="Z214" s="501">
        <v>0</v>
      </c>
      <c r="AA214" s="473">
        <v>0</v>
      </c>
      <c r="AB214" s="476"/>
    </row>
    <row r="215" spans="1:28">
      <c r="A215" s="465" t="s">
        <v>543</v>
      </c>
      <c r="B215" s="874"/>
      <c r="C215" s="466">
        <v>49.430712</v>
      </c>
      <c r="D215" s="498">
        <v>39.023847000000004</v>
      </c>
      <c r="E215" s="499">
        <v>10.339539</v>
      </c>
      <c r="F215" s="499">
        <v>0</v>
      </c>
      <c r="G215" s="499">
        <v>0</v>
      </c>
      <c r="H215" s="500">
        <v>39.023847000000004</v>
      </c>
      <c r="I215" s="501">
        <v>0</v>
      </c>
      <c r="J215" s="473">
        <v>0</v>
      </c>
      <c r="K215" s="501">
        <v>0</v>
      </c>
      <c r="L215" s="502">
        <v>0</v>
      </c>
      <c r="M215" s="501">
        <v>0</v>
      </c>
      <c r="N215" s="473">
        <v>0</v>
      </c>
      <c r="O215" s="474"/>
      <c r="P215" s="466">
        <v>107.502156</v>
      </c>
      <c r="Q215" s="498">
        <v>85.283411999999998</v>
      </c>
      <c r="R215" s="499">
        <v>59.542352000000001</v>
      </c>
      <c r="S215" s="499">
        <v>0</v>
      </c>
      <c r="T215" s="499">
        <v>0</v>
      </c>
      <c r="U215" s="500">
        <v>47.859617999999998</v>
      </c>
      <c r="V215" s="501">
        <v>0</v>
      </c>
      <c r="W215" s="473">
        <v>0</v>
      </c>
      <c r="X215" s="501">
        <v>0</v>
      </c>
      <c r="Y215" s="502">
        <v>0</v>
      </c>
      <c r="Z215" s="501">
        <v>0</v>
      </c>
      <c r="AA215" s="473">
        <v>0</v>
      </c>
      <c r="AB215" s="474"/>
    </row>
    <row r="216" spans="1:28">
      <c r="A216" s="465" t="s">
        <v>544</v>
      </c>
      <c r="B216" s="874"/>
      <c r="C216" s="466">
        <v>2220.5023230000002</v>
      </c>
      <c r="D216" s="498">
        <v>1688.9376729999999</v>
      </c>
      <c r="E216" s="499">
        <v>531.24579800000004</v>
      </c>
      <c r="F216" s="499">
        <v>0</v>
      </c>
      <c r="G216" s="499">
        <v>1659.085495</v>
      </c>
      <c r="H216" s="500">
        <v>29.852177999999999</v>
      </c>
      <c r="I216" s="501">
        <v>0</v>
      </c>
      <c r="J216" s="473">
        <v>0</v>
      </c>
      <c r="K216" s="501">
        <v>0</v>
      </c>
      <c r="L216" s="502">
        <v>0</v>
      </c>
      <c r="M216" s="501">
        <v>0</v>
      </c>
      <c r="N216" s="473">
        <v>0</v>
      </c>
      <c r="O216" s="474"/>
      <c r="P216" s="466">
        <v>712.35290299999997</v>
      </c>
      <c r="Q216" s="498">
        <v>109.30109899999999</v>
      </c>
      <c r="R216" s="499">
        <v>603.02984800000002</v>
      </c>
      <c r="S216" s="499">
        <v>0</v>
      </c>
      <c r="T216" s="499">
        <v>109.30109899999999</v>
      </c>
      <c r="U216" s="500">
        <v>0</v>
      </c>
      <c r="V216" s="501">
        <v>0</v>
      </c>
      <c r="W216" s="473">
        <v>0</v>
      </c>
      <c r="X216" s="501">
        <v>0</v>
      </c>
      <c r="Y216" s="502">
        <v>0</v>
      </c>
      <c r="Z216" s="501">
        <v>0</v>
      </c>
      <c r="AA216" s="473">
        <v>0</v>
      </c>
      <c r="AB216" s="474"/>
    </row>
    <row r="217" spans="1:28">
      <c r="A217" s="465" t="s">
        <v>545</v>
      </c>
      <c r="B217" s="874"/>
      <c r="C217" s="466">
        <v>9275.7807209999992</v>
      </c>
      <c r="D217" s="498">
        <v>7788.6337380000004</v>
      </c>
      <c r="E217" s="499">
        <v>2652.2508640000001</v>
      </c>
      <c r="F217" s="499">
        <v>0</v>
      </c>
      <c r="G217" s="499">
        <v>3852.4346949999999</v>
      </c>
      <c r="H217" s="500">
        <v>2769.8327479999998</v>
      </c>
      <c r="I217" s="501">
        <v>0</v>
      </c>
      <c r="J217" s="473">
        <v>0</v>
      </c>
      <c r="K217" s="501">
        <v>0</v>
      </c>
      <c r="L217" s="502">
        <v>0</v>
      </c>
      <c r="M217" s="501">
        <v>0</v>
      </c>
      <c r="N217" s="473">
        <v>0</v>
      </c>
      <c r="O217" s="474"/>
      <c r="P217" s="466">
        <v>6506.4343790000012</v>
      </c>
      <c r="Q217" s="498">
        <v>5852.8158219999996</v>
      </c>
      <c r="R217" s="499">
        <v>1155.554588</v>
      </c>
      <c r="S217" s="499">
        <v>0</v>
      </c>
      <c r="T217" s="499">
        <v>2599.2983509999999</v>
      </c>
      <c r="U217" s="500">
        <v>2750.4053199999998</v>
      </c>
      <c r="V217" s="501">
        <v>0</v>
      </c>
      <c r="W217" s="473">
        <v>0</v>
      </c>
      <c r="X217" s="501">
        <v>0</v>
      </c>
      <c r="Y217" s="502">
        <v>0</v>
      </c>
      <c r="Z217" s="501">
        <v>0</v>
      </c>
      <c r="AA217" s="473">
        <v>0</v>
      </c>
      <c r="AB217" s="474"/>
    </row>
    <row r="218" spans="1:28">
      <c r="A218" s="477" t="s">
        <v>546</v>
      </c>
      <c r="B218" s="874"/>
      <c r="C218" s="478">
        <v>3454.1732699999998</v>
      </c>
      <c r="D218" s="504">
        <v>3045.0677620000001</v>
      </c>
      <c r="E218" s="505">
        <v>408.53043000000002</v>
      </c>
      <c r="F218" s="505">
        <v>0</v>
      </c>
      <c r="G218" s="505">
        <v>2048.9694220000001</v>
      </c>
      <c r="H218" s="506">
        <v>996.09834000000001</v>
      </c>
      <c r="I218" s="507">
        <v>0</v>
      </c>
      <c r="J218" s="485">
        <v>0</v>
      </c>
      <c r="K218" s="507">
        <v>0</v>
      </c>
      <c r="L218" s="508">
        <v>0</v>
      </c>
      <c r="M218" s="507">
        <v>0</v>
      </c>
      <c r="N218" s="485">
        <v>0</v>
      </c>
      <c r="O218" s="486"/>
      <c r="P218" s="478">
        <v>1738.680374</v>
      </c>
      <c r="Q218" s="504">
        <v>1415.3694439999999</v>
      </c>
      <c r="R218" s="505">
        <v>322.96724899999998</v>
      </c>
      <c r="S218" s="505">
        <v>0</v>
      </c>
      <c r="T218" s="505">
        <v>804.542686</v>
      </c>
      <c r="U218" s="506">
        <v>610.82675800000004</v>
      </c>
      <c r="V218" s="507">
        <v>0</v>
      </c>
      <c r="W218" s="485">
        <v>0</v>
      </c>
      <c r="X218" s="507">
        <v>0</v>
      </c>
      <c r="Y218" s="508">
        <v>0</v>
      </c>
      <c r="Z218" s="507">
        <v>0</v>
      </c>
      <c r="AA218" s="485">
        <v>0</v>
      </c>
      <c r="AB218" s="486"/>
    </row>
    <row r="219" spans="1:28" ht="12" thickBot="1">
      <c r="A219" s="487" t="s">
        <v>292</v>
      </c>
      <c r="B219" s="875"/>
      <c r="C219" s="488">
        <f t="shared" ref="C219:N219" si="50">+C212+C213+C214+C215+C216+C217+C218</f>
        <v>15960.902521999998</v>
      </c>
      <c r="D219" s="489">
        <f t="shared" si="50"/>
        <v>13515.008922000001</v>
      </c>
      <c r="E219" s="490">
        <f t="shared" si="50"/>
        <v>3910.1398330000002</v>
      </c>
      <c r="F219" s="490">
        <f t="shared" si="50"/>
        <v>0</v>
      </c>
      <c r="G219" s="490">
        <f t="shared" si="50"/>
        <v>8206.685805000001</v>
      </c>
      <c r="H219" s="491">
        <f t="shared" si="50"/>
        <v>3841.7996719999996</v>
      </c>
      <c r="I219" s="488">
        <f t="shared" si="50"/>
        <v>0</v>
      </c>
      <c r="J219" s="490">
        <f t="shared" si="50"/>
        <v>0</v>
      </c>
      <c r="K219" s="488">
        <f t="shared" si="50"/>
        <v>0</v>
      </c>
      <c r="L219" s="491">
        <f t="shared" si="50"/>
        <v>0</v>
      </c>
      <c r="M219" s="488">
        <f t="shared" si="50"/>
        <v>0</v>
      </c>
      <c r="N219" s="490">
        <f t="shared" si="50"/>
        <v>0</v>
      </c>
      <c r="O219" s="492">
        <v>6.1406590000000003</v>
      </c>
      <c r="P219" s="488">
        <f t="shared" ref="P219:AA219" si="51">+P212+P213+P214+P215+P216+P217+P218</f>
        <v>9740.9710370000012</v>
      </c>
      <c r="Q219" s="489">
        <f t="shared" si="51"/>
        <v>8126.249108</v>
      </c>
      <c r="R219" s="490">
        <f t="shared" si="51"/>
        <v>2361.7487000000001</v>
      </c>
      <c r="S219" s="490">
        <f t="shared" si="51"/>
        <v>0</v>
      </c>
      <c r="T219" s="490">
        <f t="shared" si="51"/>
        <v>3960.2756129999998</v>
      </c>
      <c r="U219" s="491">
        <f t="shared" si="51"/>
        <v>3417.2640150000002</v>
      </c>
      <c r="V219" s="488">
        <f t="shared" si="51"/>
        <v>0</v>
      </c>
      <c r="W219" s="490">
        <f t="shared" si="51"/>
        <v>0</v>
      </c>
      <c r="X219" s="488">
        <f t="shared" si="51"/>
        <v>0</v>
      </c>
      <c r="Y219" s="491">
        <f t="shared" si="51"/>
        <v>0</v>
      </c>
      <c r="Z219" s="488">
        <f t="shared" si="51"/>
        <v>0</v>
      </c>
      <c r="AA219" s="490">
        <f t="shared" si="51"/>
        <v>0</v>
      </c>
      <c r="AB219" s="492">
        <v>7.6050019999999998</v>
      </c>
    </row>
    <row r="220" spans="1:28">
      <c r="A220" s="455" t="s">
        <v>539</v>
      </c>
      <c r="B220" s="873" t="s">
        <v>572</v>
      </c>
      <c r="C220" s="456">
        <v>4.6E-5</v>
      </c>
      <c r="D220" s="493">
        <v>4.6E-5</v>
      </c>
      <c r="E220" s="494">
        <v>0</v>
      </c>
      <c r="F220" s="494">
        <v>0</v>
      </c>
      <c r="G220" s="494">
        <v>0</v>
      </c>
      <c r="H220" s="495">
        <v>4.6E-5</v>
      </c>
      <c r="I220" s="496">
        <v>0</v>
      </c>
      <c r="J220" s="463">
        <v>0</v>
      </c>
      <c r="K220" s="496">
        <v>0</v>
      </c>
      <c r="L220" s="497">
        <v>0</v>
      </c>
      <c r="M220" s="496">
        <v>0</v>
      </c>
      <c r="N220" s="463">
        <v>0</v>
      </c>
      <c r="O220" s="464"/>
      <c r="P220" s="456">
        <v>5.5999999999999999E-5</v>
      </c>
      <c r="Q220" s="493">
        <v>5.5999999999999999E-5</v>
      </c>
      <c r="R220" s="494">
        <v>0</v>
      </c>
      <c r="S220" s="494">
        <v>0</v>
      </c>
      <c r="T220" s="494">
        <v>0</v>
      </c>
      <c r="U220" s="495">
        <v>5.5999999999999999E-5</v>
      </c>
      <c r="V220" s="496">
        <v>0</v>
      </c>
      <c r="W220" s="463">
        <v>0</v>
      </c>
      <c r="X220" s="496">
        <v>0</v>
      </c>
      <c r="Y220" s="497">
        <v>0</v>
      </c>
      <c r="Z220" s="496">
        <v>0</v>
      </c>
      <c r="AA220" s="463">
        <v>0</v>
      </c>
      <c r="AB220" s="464"/>
    </row>
    <row r="221" spans="1:28">
      <c r="A221" s="465" t="s">
        <v>541</v>
      </c>
      <c r="B221" s="874"/>
      <c r="C221" s="466">
        <v>0</v>
      </c>
      <c r="D221" s="498">
        <v>0</v>
      </c>
      <c r="E221" s="499">
        <v>0</v>
      </c>
      <c r="F221" s="499">
        <v>0</v>
      </c>
      <c r="G221" s="499">
        <v>0</v>
      </c>
      <c r="H221" s="500">
        <v>0</v>
      </c>
      <c r="I221" s="501">
        <v>0</v>
      </c>
      <c r="J221" s="473">
        <v>0</v>
      </c>
      <c r="K221" s="501">
        <v>0</v>
      </c>
      <c r="L221" s="502">
        <v>0</v>
      </c>
      <c r="M221" s="501">
        <v>5.3806E-2</v>
      </c>
      <c r="N221" s="473">
        <v>0</v>
      </c>
      <c r="O221" s="474"/>
      <c r="P221" s="466">
        <v>0</v>
      </c>
      <c r="Q221" s="498">
        <v>0</v>
      </c>
      <c r="R221" s="499">
        <v>0</v>
      </c>
      <c r="S221" s="499">
        <v>0</v>
      </c>
      <c r="T221" s="499">
        <v>0</v>
      </c>
      <c r="U221" s="500">
        <v>0</v>
      </c>
      <c r="V221" s="501">
        <v>0</v>
      </c>
      <c r="W221" s="473">
        <v>0</v>
      </c>
      <c r="X221" s="501">
        <v>0</v>
      </c>
      <c r="Y221" s="502">
        <v>0</v>
      </c>
      <c r="Z221" s="501">
        <v>0</v>
      </c>
      <c r="AA221" s="473">
        <v>0</v>
      </c>
      <c r="AB221" s="474"/>
    </row>
    <row r="222" spans="1:28">
      <c r="A222" s="465" t="s">
        <v>542</v>
      </c>
      <c r="B222" s="874"/>
      <c r="C222" s="466">
        <v>0</v>
      </c>
      <c r="D222" s="498">
        <v>0</v>
      </c>
      <c r="E222" s="499">
        <v>0</v>
      </c>
      <c r="F222" s="499">
        <v>0</v>
      </c>
      <c r="G222" s="499">
        <v>0</v>
      </c>
      <c r="H222" s="500">
        <v>0</v>
      </c>
      <c r="I222" s="501">
        <v>0</v>
      </c>
      <c r="J222" s="503">
        <v>0</v>
      </c>
      <c r="K222" s="501">
        <v>0</v>
      </c>
      <c r="L222" s="503">
        <v>0</v>
      </c>
      <c r="M222" s="501">
        <v>0</v>
      </c>
      <c r="N222" s="473">
        <v>0</v>
      </c>
      <c r="O222" s="476"/>
      <c r="P222" s="466">
        <v>0</v>
      </c>
      <c r="Q222" s="498">
        <v>0</v>
      </c>
      <c r="R222" s="499">
        <v>0</v>
      </c>
      <c r="S222" s="499">
        <v>0</v>
      </c>
      <c r="T222" s="499">
        <v>0</v>
      </c>
      <c r="U222" s="500">
        <v>0</v>
      </c>
      <c r="V222" s="501">
        <v>0</v>
      </c>
      <c r="W222" s="503">
        <v>0</v>
      </c>
      <c r="X222" s="501">
        <v>0</v>
      </c>
      <c r="Y222" s="503">
        <v>0</v>
      </c>
      <c r="Z222" s="501">
        <v>0</v>
      </c>
      <c r="AA222" s="473">
        <v>0</v>
      </c>
      <c r="AB222" s="476"/>
    </row>
    <row r="223" spans="1:28">
      <c r="A223" s="465" t="s">
        <v>543</v>
      </c>
      <c r="B223" s="874"/>
      <c r="C223" s="466">
        <v>0</v>
      </c>
      <c r="D223" s="498">
        <v>0</v>
      </c>
      <c r="E223" s="499">
        <v>0</v>
      </c>
      <c r="F223" s="499">
        <v>0</v>
      </c>
      <c r="G223" s="499">
        <v>0</v>
      </c>
      <c r="H223" s="500">
        <v>0</v>
      </c>
      <c r="I223" s="501">
        <v>0</v>
      </c>
      <c r="J223" s="473">
        <v>0</v>
      </c>
      <c r="K223" s="501">
        <v>0</v>
      </c>
      <c r="L223" s="502">
        <v>0</v>
      </c>
      <c r="M223" s="501">
        <v>0</v>
      </c>
      <c r="N223" s="473">
        <v>0</v>
      </c>
      <c r="O223" s="474"/>
      <c r="P223" s="466">
        <v>8.5640000000000004E-3</v>
      </c>
      <c r="Q223" s="498">
        <v>8.5640000000000004E-3</v>
      </c>
      <c r="R223" s="499">
        <v>8.5640000000000004E-3</v>
      </c>
      <c r="S223" s="499">
        <v>0</v>
      </c>
      <c r="T223" s="499">
        <v>0</v>
      </c>
      <c r="U223" s="500">
        <v>0</v>
      </c>
      <c r="V223" s="501">
        <v>0</v>
      </c>
      <c r="W223" s="473">
        <v>0</v>
      </c>
      <c r="X223" s="501">
        <v>0</v>
      </c>
      <c r="Y223" s="502">
        <v>0</v>
      </c>
      <c r="Z223" s="501">
        <v>0</v>
      </c>
      <c r="AA223" s="473">
        <v>0</v>
      </c>
      <c r="AB223" s="474"/>
    </row>
    <row r="224" spans="1:28">
      <c r="A224" s="465" t="s">
        <v>544</v>
      </c>
      <c r="B224" s="874"/>
      <c r="C224" s="466">
        <v>1.1206000000000001E-2</v>
      </c>
      <c r="D224" s="498">
        <v>1.1206000000000001E-2</v>
      </c>
      <c r="E224" s="499">
        <v>1.1206000000000001E-2</v>
      </c>
      <c r="F224" s="499">
        <v>0</v>
      </c>
      <c r="G224" s="499">
        <v>0</v>
      </c>
      <c r="H224" s="500">
        <v>0</v>
      </c>
      <c r="I224" s="501">
        <v>0</v>
      </c>
      <c r="J224" s="473">
        <v>0</v>
      </c>
      <c r="K224" s="501">
        <v>0</v>
      </c>
      <c r="L224" s="502">
        <v>0</v>
      </c>
      <c r="M224" s="501">
        <v>0</v>
      </c>
      <c r="N224" s="473">
        <v>0</v>
      </c>
      <c r="O224" s="474"/>
      <c r="P224" s="466">
        <v>1.3600000000000001E-3</v>
      </c>
      <c r="Q224" s="498">
        <v>1.3600000000000001E-3</v>
      </c>
      <c r="R224" s="499">
        <v>1.3600000000000001E-3</v>
      </c>
      <c r="S224" s="499">
        <v>0</v>
      </c>
      <c r="T224" s="499">
        <v>0</v>
      </c>
      <c r="U224" s="500">
        <v>0</v>
      </c>
      <c r="V224" s="501">
        <v>0</v>
      </c>
      <c r="W224" s="473">
        <v>0</v>
      </c>
      <c r="X224" s="501">
        <v>0</v>
      </c>
      <c r="Y224" s="502">
        <v>0</v>
      </c>
      <c r="Z224" s="501">
        <v>0</v>
      </c>
      <c r="AA224" s="473">
        <v>0</v>
      </c>
      <c r="AB224" s="474"/>
    </row>
    <row r="225" spans="1:28">
      <c r="A225" s="465" t="s">
        <v>545</v>
      </c>
      <c r="B225" s="874"/>
      <c r="C225" s="466">
        <v>1.2224E-2</v>
      </c>
      <c r="D225" s="498">
        <v>1.2224E-2</v>
      </c>
      <c r="E225" s="499">
        <v>1.2224E-2</v>
      </c>
      <c r="F225" s="499">
        <v>0</v>
      </c>
      <c r="G225" s="499">
        <v>0</v>
      </c>
      <c r="H225" s="500">
        <v>0</v>
      </c>
      <c r="I225" s="501">
        <v>0</v>
      </c>
      <c r="J225" s="473">
        <v>0</v>
      </c>
      <c r="K225" s="501">
        <v>0</v>
      </c>
      <c r="L225" s="502">
        <v>0</v>
      </c>
      <c r="M225" s="501">
        <v>0</v>
      </c>
      <c r="N225" s="473">
        <v>0</v>
      </c>
      <c r="O225" s="474"/>
      <c r="P225" s="466">
        <v>1.0548999999999999E-2</v>
      </c>
      <c r="Q225" s="498">
        <v>1.0548999999999999E-2</v>
      </c>
      <c r="R225" s="499">
        <v>1.0548999999999999E-2</v>
      </c>
      <c r="S225" s="499">
        <v>0</v>
      </c>
      <c r="T225" s="499">
        <v>0</v>
      </c>
      <c r="U225" s="500">
        <v>0</v>
      </c>
      <c r="V225" s="501">
        <v>0</v>
      </c>
      <c r="W225" s="473">
        <v>0</v>
      </c>
      <c r="X225" s="501">
        <v>0</v>
      </c>
      <c r="Y225" s="502">
        <v>0</v>
      </c>
      <c r="Z225" s="501">
        <v>0</v>
      </c>
      <c r="AA225" s="473">
        <v>0</v>
      </c>
      <c r="AB225" s="474"/>
    </row>
    <row r="226" spans="1:28">
      <c r="A226" s="477" t="s">
        <v>546</v>
      </c>
      <c r="B226" s="874"/>
      <c r="C226" s="478">
        <v>0</v>
      </c>
      <c r="D226" s="504">
        <v>0</v>
      </c>
      <c r="E226" s="505">
        <v>0</v>
      </c>
      <c r="F226" s="505">
        <v>0</v>
      </c>
      <c r="G226" s="505">
        <v>0</v>
      </c>
      <c r="H226" s="506">
        <v>0</v>
      </c>
      <c r="I226" s="507">
        <v>0</v>
      </c>
      <c r="J226" s="485">
        <v>0</v>
      </c>
      <c r="K226" s="507">
        <v>0</v>
      </c>
      <c r="L226" s="508">
        <v>0</v>
      </c>
      <c r="M226" s="507">
        <v>0</v>
      </c>
      <c r="N226" s="485">
        <v>0</v>
      </c>
      <c r="O226" s="486"/>
      <c r="P226" s="478">
        <v>0</v>
      </c>
      <c r="Q226" s="504">
        <v>0</v>
      </c>
      <c r="R226" s="505">
        <v>0</v>
      </c>
      <c r="S226" s="505">
        <v>0</v>
      </c>
      <c r="T226" s="505">
        <v>0</v>
      </c>
      <c r="U226" s="506">
        <v>0</v>
      </c>
      <c r="V226" s="507">
        <v>0</v>
      </c>
      <c r="W226" s="485">
        <v>0</v>
      </c>
      <c r="X226" s="507">
        <v>0</v>
      </c>
      <c r="Y226" s="508">
        <v>0</v>
      </c>
      <c r="Z226" s="507">
        <v>0</v>
      </c>
      <c r="AA226" s="485">
        <v>0</v>
      </c>
      <c r="AB226" s="486"/>
    </row>
    <row r="227" spans="1:28" ht="12" thickBot="1">
      <c r="A227" s="487" t="s">
        <v>292</v>
      </c>
      <c r="B227" s="875"/>
      <c r="C227" s="488">
        <f t="shared" ref="C227:N227" si="52">+C220+C221+C222+C223+C224+C225+C226</f>
        <v>2.3476E-2</v>
      </c>
      <c r="D227" s="489">
        <f t="shared" si="52"/>
        <v>2.3476E-2</v>
      </c>
      <c r="E227" s="490">
        <f t="shared" si="52"/>
        <v>2.3429999999999999E-2</v>
      </c>
      <c r="F227" s="490">
        <f t="shared" si="52"/>
        <v>0</v>
      </c>
      <c r="G227" s="490">
        <f t="shared" si="52"/>
        <v>0</v>
      </c>
      <c r="H227" s="491">
        <f t="shared" si="52"/>
        <v>4.6E-5</v>
      </c>
      <c r="I227" s="488">
        <f t="shared" si="52"/>
        <v>0</v>
      </c>
      <c r="J227" s="490">
        <f t="shared" si="52"/>
        <v>0</v>
      </c>
      <c r="K227" s="488">
        <f t="shared" si="52"/>
        <v>0</v>
      </c>
      <c r="L227" s="491">
        <f t="shared" si="52"/>
        <v>0</v>
      </c>
      <c r="M227" s="488">
        <f t="shared" si="52"/>
        <v>5.3806E-2</v>
      </c>
      <c r="N227" s="490">
        <f t="shared" si="52"/>
        <v>0</v>
      </c>
      <c r="O227" s="492">
        <v>2.9799999999999998E-4</v>
      </c>
      <c r="P227" s="488">
        <f t="shared" ref="P227:AA227" si="53">+P220+P221+P222+P223+P224+P225+P226</f>
        <v>2.0528999999999999E-2</v>
      </c>
      <c r="Q227" s="489">
        <f t="shared" si="53"/>
        <v>2.0528999999999999E-2</v>
      </c>
      <c r="R227" s="490">
        <f t="shared" si="53"/>
        <v>2.0472999999999998E-2</v>
      </c>
      <c r="S227" s="490">
        <f t="shared" si="53"/>
        <v>0</v>
      </c>
      <c r="T227" s="490">
        <f t="shared" si="53"/>
        <v>0</v>
      </c>
      <c r="U227" s="491">
        <f t="shared" si="53"/>
        <v>5.5999999999999999E-5</v>
      </c>
      <c r="V227" s="488">
        <f t="shared" si="53"/>
        <v>0</v>
      </c>
      <c r="W227" s="490">
        <f t="shared" si="53"/>
        <v>0</v>
      </c>
      <c r="X227" s="488">
        <f t="shared" si="53"/>
        <v>0</v>
      </c>
      <c r="Y227" s="491">
        <f t="shared" si="53"/>
        <v>0</v>
      </c>
      <c r="Z227" s="488">
        <f t="shared" si="53"/>
        <v>0</v>
      </c>
      <c r="AA227" s="490">
        <f t="shared" si="53"/>
        <v>0</v>
      </c>
      <c r="AB227" s="492">
        <v>0</v>
      </c>
    </row>
    <row r="228" spans="1:28">
      <c r="A228" s="455" t="s">
        <v>539</v>
      </c>
      <c r="B228" s="873" t="s">
        <v>573</v>
      </c>
      <c r="C228" s="456">
        <v>3.1599999999999998E-4</v>
      </c>
      <c r="D228" s="493">
        <v>3.1100000000000002E-4</v>
      </c>
      <c r="E228" s="494">
        <v>0</v>
      </c>
      <c r="F228" s="494">
        <v>0</v>
      </c>
      <c r="G228" s="494">
        <v>0</v>
      </c>
      <c r="H228" s="495">
        <v>3.1100000000000002E-4</v>
      </c>
      <c r="I228" s="496">
        <v>0</v>
      </c>
      <c r="J228" s="463">
        <v>0</v>
      </c>
      <c r="K228" s="496">
        <v>0</v>
      </c>
      <c r="L228" s="497">
        <v>0</v>
      </c>
      <c r="M228" s="496">
        <v>0</v>
      </c>
      <c r="N228" s="463">
        <v>0</v>
      </c>
      <c r="O228" s="464"/>
      <c r="P228" s="456">
        <v>5.6899999999999995E-4</v>
      </c>
      <c r="Q228" s="493">
        <v>5.5500000000000005E-4</v>
      </c>
      <c r="R228" s="494">
        <v>0</v>
      </c>
      <c r="S228" s="494">
        <v>0</v>
      </c>
      <c r="T228" s="494">
        <v>0</v>
      </c>
      <c r="U228" s="495">
        <v>5.5500000000000005E-4</v>
      </c>
      <c r="V228" s="496">
        <v>0</v>
      </c>
      <c r="W228" s="463">
        <v>0</v>
      </c>
      <c r="X228" s="496">
        <v>0</v>
      </c>
      <c r="Y228" s="497">
        <v>0</v>
      </c>
      <c r="Z228" s="496">
        <v>0</v>
      </c>
      <c r="AA228" s="463">
        <v>0</v>
      </c>
      <c r="AB228" s="464"/>
    </row>
    <row r="229" spans="1:28">
      <c r="A229" s="465" t="s">
        <v>541</v>
      </c>
      <c r="B229" s="874"/>
      <c r="C229" s="466">
        <v>0</v>
      </c>
      <c r="D229" s="498">
        <v>0</v>
      </c>
      <c r="E229" s="499">
        <v>0</v>
      </c>
      <c r="F229" s="499">
        <v>0</v>
      </c>
      <c r="G229" s="499">
        <v>0</v>
      </c>
      <c r="H229" s="500">
        <v>0</v>
      </c>
      <c r="I229" s="501">
        <v>0</v>
      </c>
      <c r="J229" s="473">
        <v>0</v>
      </c>
      <c r="K229" s="501">
        <v>0</v>
      </c>
      <c r="L229" s="502">
        <v>0</v>
      </c>
      <c r="M229" s="501">
        <v>0</v>
      </c>
      <c r="N229" s="473">
        <v>0</v>
      </c>
      <c r="O229" s="474"/>
      <c r="P229" s="466">
        <v>0</v>
      </c>
      <c r="Q229" s="498">
        <v>0</v>
      </c>
      <c r="R229" s="499">
        <v>0</v>
      </c>
      <c r="S229" s="499">
        <v>0</v>
      </c>
      <c r="T229" s="499">
        <v>0</v>
      </c>
      <c r="U229" s="500">
        <v>0</v>
      </c>
      <c r="V229" s="501">
        <v>0</v>
      </c>
      <c r="W229" s="473">
        <v>0</v>
      </c>
      <c r="X229" s="501">
        <v>0</v>
      </c>
      <c r="Y229" s="502">
        <v>0</v>
      </c>
      <c r="Z229" s="501">
        <v>0</v>
      </c>
      <c r="AA229" s="473">
        <v>0</v>
      </c>
      <c r="AB229" s="474"/>
    </row>
    <row r="230" spans="1:28">
      <c r="A230" s="465" t="s">
        <v>542</v>
      </c>
      <c r="B230" s="874"/>
      <c r="C230" s="466">
        <v>0</v>
      </c>
      <c r="D230" s="498">
        <v>0</v>
      </c>
      <c r="E230" s="499">
        <v>0</v>
      </c>
      <c r="F230" s="499">
        <v>0</v>
      </c>
      <c r="G230" s="499">
        <v>0</v>
      </c>
      <c r="H230" s="500">
        <v>0</v>
      </c>
      <c r="I230" s="501">
        <v>0</v>
      </c>
      <c r="J230" s="503">
        <v>0</v>
      </c>
      <c r="K230" s="501">
        <v>0</v>
      </c>
      <c r="L230" s="503">
        <v>0</v>
      </c>
      <c r="M230" s="501">
        <v>0</v>
      </c>
      <c r="N230" s="473">
        <v>0</v>
      </c>
      <c r="O230" s="476"/>
      <c r="P230" s="466">
        <v>0</v>
      </c>
      <c r="Q230" s="498">
        <v>0</v>
      </c>
      <c r="R230" s="499">
        <v>0</v>
      </c>
      <c r="S230" s="499">
        <v>0</v>
      </c>
      <c r="T230" s="499">
        <v>0</v>
      </c>
      <c r="U230" s="500">
        <v>0</v>
      </c>
      <c r="V230" s="501">
        <v>0</v>
      </c>
      <c r="W230" s="503">
        <v>0</v>
      </c>
      <c r="X230" s="501">
        <v>0</v>
      </c>
      <c r="Y230" s="503">
        <v>0</v>
      </c>
      <c r="Z230" s="501">
        <v>0</v>
      </c>
      <c r="AA230" s="473">
        <v>0</v>
      </c>
      <c r="AB230" s="476"/>
    </row>
    <row r="231" spans="1:28">
      <c r="A231" s="465" t="s">
        <v>543</v>
      </c>
      <c r="B231" s="874"/>
      <c r="C231" s="466">
        <v>0</v>
      </c>
      <c r="D231" s="498">
        <v>0</v>
      </c>
      <c r="E231" s="499">
        <v>0</v>
      </c>
      <c r="F231" s="499">
        <v>0</v>
      </c>
      <c r="G231" s="499">
        <v>0</v>
      </c>
      <c r="H231" s="500">
        <v>0</v>
      </c>
      <c r="I231" s="501">
        <v>0</v>
      </c>
      <c r="J231" s="473">
        <v>0</v>
      </c>
      <c r="K231" s="501">
        <v>0</v>
      </c>
      <c r="L231" s="502">
        <v>0</v>
      </c>
      <c r="M231" s="501">
        <v>0</v>
      </c>
      <c r="N231" s="473">
        <v>0</v>
      </c>
      <c r="O231" s="474"/>
      <c r="P231" s="466">
        <v>0</v>
      </c>
      <c r="Q231" s="498">
        <v>0</v>
      </c>
      <c r="R231" s="499">
        <v>0</v>
      </c>
      <c r="S231" s="499">
        <v>0</v>
      </c>
      <c r="T231" s="499">
        <v>0</v>
      </c>
      <c r="U231" s="500">
        <v>0</v>
      </c>
      <c r="V231" s="501">
        <v>0</v>
      </c>
      <c r="W231" s="473">
        <v>0</v>
      </c>
      <c r="X231" s="501">
        <v>0</v>
      </c>
      <c r="Y231" s="502">
        <v>0</v>
      </c>
      <c r="Z231" s="501">
        <v>0</v>
      </c>
      <c r="AA231" s="473">
        <v>0</v>
      </c>
      <c r="AB231" s="474"/>
    </row>
    <row r="232" spans="1:28">
      <c r="A232" s="465" t="s">
        <v>544</v>
      </c>
      <c r="B232" s="874"/>
      <c r="C232" s="466">
        <v>0</v>
      </c>
      <c r="D232" s="498">
        <v>0</v>
      </c>
      <c r="E232" s="499">
        <v>0</v>
      </c>
      <c r="F232" s="499">
        <v>0</v>
      </c>
      <c r="G232" s="499">
        <v>0</v>
      </c>
      <c r="H232" s="500">
        <v>0</v>
      </c>
      <c r="I232" s="501">
        <v>0</v>
      </c>
      <c r="J232" s="473">
        <v>0</v>
      </c>
      <c r="K232" s="501">
        <v>0</v>
      </c>
      <c r="L232" s="502">
        <v>0</v>
      </c>
      <c r="M232" s="501">
        <v>0</v>
      </c>
      <c r="N232" s="473">
        <v>0</v>
      </c>
      <c r="O232" s="474"/>
      <c r="P232" s="466">
        <v>0</v>
      </c>
      <c r="Q232" s="498">
        <v>0</v>
      </c>
      <c r="R232" s="499">
        <v>0</v>
      </c>
      <c r="S232" s="499">
        <v>0</v>
      </c>
      <c r="T232" s="499">
        <v>0</v>
      </c>
      <c r="U232" s="500">
        <v>0</v>
      </c>
      <c r="V232" s="501">
        <v>0</v>
      </c>
      <c r="W232" s="473">
        <v>0</v>
      </c>
      <c r="X232" s="501">
        <v>0</v>
      </c>
      <c r="Y232" s="502">
        <v>0</v>
      </c>
      <c r="Z232" s="501">
        <v>0</v>
      </c>
      <c r="AA232" s="473">
        <v>0</v>
      </c>
      <c r="AB232" s="474"/>
    </row>
    <row r="233" spans="1:28">
      <c r="A233" s="465" t="s">
        <v>545</v>
      </c>
      <c r="B233" s="874"/>
      <c r="C233" s="466">
        <v>191.77173099999999</v>
      </c>
      <c r="D233" s="498">
        <v>191.76102700000001</v>
      </c>
      <c r="E233" s="499">
        <v>0</v>
      </c>
      <c r="F233" s="499">
        <v>0</v>
      </c>
      <c r="G233" s="499">
        <v>191.76102700000001</v>
      </c>
      <c r="H233" s="500">
        <v>0</v>
      </c>
      <c r="I233" s="501">
        <v>0</v>
      </c>
      <c r="J233" s="473">
        <v>0</v>
      </c>
      <c r="K233" s="501">
        <v>0</v>
      </c>
      <c r="L233" s="502">
        <v>0</v>
      </c>
      <c r="M233" s="501">
        <v>0</v>
      </c>
      <c r="N233" s="473">
        <v>0</v>
      </c>
      <c r="O233" s="474"/>
      <c r="P233" s="466">
        <v>169.87083899999999</v>
      </c>
      <c r="Q233" s="498">
        <v>169.859869</v>
      </c>
      <c r="R233" s="499">
        <v>0</v>
      </c>
      <c r="S233" s="499">
        <v>0</v>
      </c>
      <c r="T233" s="499">
        <v>169.859869</v>
      </c>
      <c r="U233" s="500">
        <v>0</v>
      </c>
      <c r="V233" s="501">
        <v>0</v>
      </c>
      <c r="W233" s="473">
        <v>0</v>
      </c>
      <c r="X233" s="501">
        <v>0</v>
      </c>
      <c r="Y233" s="502">
        <v>0</v>
      </c>
      <c r="Z233" s="501">
        <v>0</v>
      </c>
      <c r="AA233" s="473">
        <v>0</v>
      </c>
      <c r="AB233" s="474"/>
    </row>
    <row r="234" spans="1:28">
      <c r="A234" s="477" t="s">
        <v>546</v>
      </c>
      <c r="B234" s="874"/>
      <c r="C234" s="478">
        <v>18.286743999999999</v>
      </c>
      <c r="D234" s="504">
        <v>0.53312599999999999</v>
      </c>
      <c r="E234" s="505">
        <v>18.286743999999999</v>
      </c>
      <c r="F234" s="505">
        <v>0</v>
      </c>
      <c r="G234" s="505">
        <v>0</v>
      </c>
      <c r="H234" s="506">
        <v>0</v>
      </c>
      <c r="I234" s="507">
        <v>0</v>
      </c>
      <c r="J234" s="485">
        <v>0</v>
      </c>
      <c r="K234" s="507">
        <v>0</v>
      </c>
      <c r="L234" s="508">
        <v>0</v>
      </c>
      <c r="M234" s="507">
        <v>0</v>
      </c>
      <c r="N234" s="485">
        <v>0</v>
      </c>
      <c r="O234" s="486"/>
      <c r="P234" s="478">
        <v>14.780446</v>
      </c>
      <c r="Q234" s="504">
        <v>2.0698120000000002</v>
      </c>
      <c r="R234" s="505">
        <v>14.780446</v>
      </c>
      <c r="S234" s="505">
        <v>0</v>
      </c>
      <c r="T234" s="505">
        <v>0</v>
      </c>
      <c r="U234" s="506">
        <v>0</v>
      </c>
      <c r="V234" s="507">
        <v>0</v>
      </c>
      <c r="W234" s="485">
        <v>0</v>
      </c>
      <c r="X234" s="507">
        <v>0</v>
      </c>
      <c r="Y234" s="508">
        <v>0</v>
      </c>
      <c r="Z234" s="507">
        <v>0</v>
      </c>
      <c r="AA234" s="485">
        <v>0</v>
      </c>
      <c r="AB234" s="486"/>
    </row>
    <row r="235" spans="1:28" ht="12" thickBot="1">
      <c r="A235" s="487" t="s">
        <v>292</v>
      </c>
      <c r="B235" s="875"/>
      <c r="C235" s="488">
        <f t="shared" ref="C235:N235" si="54">+C228+C229+C230+C231+C232+C233+C234</f>
        <v>210.05879099999999</v>
      </c>
      <c r="D235" s="489">
        <f t="shared" si="54"/>
        <v>192.29446400000003</v>
      </c>
      <c r="E235" s="490">
        <f t="shared" si="54"/>
        <v>18.286743999999999</v>
      </c>
      <c r="F235" s="490">
        <f t="shared" si="54"/>
        <v>0</v>
      </c>
      <c r="G235" s="490">
        <f t="shared" si="54"/>
        <v>191.76102700000001</v>
      </c>
      <c r="H235" s="491">
        <f t="shared" si="54"/>
        <v>3.1100000000000002E-4</v>
      </c>
      <c r="I235" s="488">
        <f t="shared" si="54"/>
        <v>0</v>
      </c>
      <c r="J235" s="490">
        <f t="shared" si="54"/>
        <v>0</v>
      </c>
      <c r="K235" s="488">
        <f t="shared" si="54"/>
        <v>0</v>
      </c>
      <c r="L235" s="491">
        <f t="shared" si="54"/>
        <v>0</v>
      </c>
      <c r="M235" s="488">
        <f t="shared" si="54"/>
        <v>0</v>
      </c>
      <c r="N235" s="490">
        <f t="shared" si="54"/>
        <v>0</v>
      </c>
      <c r="O235" s="492">
        <v>6.2000000000000003E-5</v>
      </c>
      <c r="P235" s="488">
        <f t="shared" ref="P235:AA235" si="55">+P228+P229+P230+P231+P232+P233+P234</f>
        <v>184.65185400000001</v>
      </c>
      <c r="Q235" s="489">
        <f t="shared" si="55"/>
        <v>171.93023600000001</v>
      </c>
      <c r="R235" s="490">
        <f t="shared" si="55"/>
        <v>14.780446</v>
      </c>
      <c r="S235" s="490">
        <f t="shared" si="55"/>
        <v>0</v>
      </c>
      <c r="T235" s="490">
        <f t="shared" si="55"/>
        <v>169.859869</v>
      </c>
      <c r="U235" s="491">
        <f t="shared" si="55"/>
        <v>5.5500000000000005E-4</v>
      </c>
      <c r="V235" s="488">
        <f t="shared" si="55"/>
        <v>0</v>
      </c>
      <c r="W235" s="490">
        <f t="shared" si="55"/>
        <v>0</v>
      </c>
      <c r="X235" s="488">
        <f t="shared" si="55"/>
        <v>0</v>
      </c>
      <c r="Y235" s="491">
        <f t="shared" si="55"/>
        <v>0</v>
      </c>
      <c r="Z235" s="488">
        <f t="shared" si="55"/>
        <v>0</v>
      </c>
      <c r="AA235" s="490">
        <f t="shared" si="55"/>
        <v>0</v>
      </c>
      <c r="AB235" s="492">
        <v>1.11E-4</v>
      </c>
    </row>
    <row r="236" spans="1:28">
      <c r="A236" s="455" t="s">
        <v>539</v>
      </c>
      <c r="B236" s="873" t="s">
        <v>574</v>
      </c>
      <c r="C236" s="456">
        <v>0</v>
      </c>
      <c r="D236" s="493">
        <v>0</v>
      </c>
      <c r="E236" s="494">
        <v>0</v>
      </c>
      <c r="F236" s="494">
        <v>0</v>
      </c>
      <c r="G236" s="494">
        <v>0</v>
      </c>
      <c r="H236" s="495">
        <v>0</v>
      </c>
      <c r="I236" s="496">
        <v>0</v>
      </c>
      <c r="J236" s="463">
        <v>0</v>
      </c>
      <c r="K236" s="496">
        <v>0</v>
      </c>
      <c r="L236" s="497">
        <v>0</v>
      </c>
      <c r="M236" s="496">
        <v>0</v>
      </c>
      <c r="N236" s="463">
        <v>0</v>
      </c>
      <c r="O236" s="464"/>
      <c r="P236" s="456">
        <v>0</v>
      </c>
      <c r="Q236" s="493">
        <v>0</v>
      </c>
      <c r="R236" s="494">
        <v>0</v>
      </c>
      <c r="S236" s="494">
        <v>0</v>
      </c>
      <c r="T236" s="494">
        <v>0</v>
      </c>
      <c r="U236" s="495">
        <v>0</v>
      </c>
      <c r="V236" s="496">
        <v>0</v>
      </c>
      <c r="W236" s="463">
        <v>0</v>
      </c>
      <c r="X236" s="496">
        <v>0</v>
      </c>
      <c r="Y236" s="497">
        <v>0</v>
      </c>
      <c r="Z236" s="496">
        <v>0</v>
      </c>
      <c r="AA236" s="463">
        <v>0</v>
      </c>
      <c r="AB236" s="464"/>
    </row>
    <row r="237" spans="1:28">
      <c r="A237" s="465" t="s">
        <v>541</v>
      </c>
      <c r="B237" s="874"/>
      <c r="C237" s="466">
        <v>0</v>
      </c>
      <c r="D237" s="498">
        <v>0</v>
      </c>
      <c r="E237" s="499">
        <v>0</v>
      </c>
      <c r="F237" s="499">
        <v>0</v>
      </c>
      <c r="G237" s="499">
        <v>0</v>
      </c>
      <c r="H237" s="500">
        <v>0</v>
      </c>
      <c r="I237" s="501">
        <v>0</v>
      </c>
      <c r="J237" s="473">
        <v>0</v>
      </c>
      <c r="K237" s="501">
        <v>0</v>
      </c>
      <c r="L237" s="502">
        <v>0</v>
      </c>
      <c r="M237" s="501">
        <v>0</v>
      </c>
      <c r="N237" s="473">
        <v>0</v>
      </c>
      <c r="O237" s="474"/>
      <c r="P237" s="466">
        <v>0</v>
      </c>
      <c r="Q237" s="498">
        <v>0</v>
      </c>
      <c r="R237" s="499">
        <v>0</v>
      </c>
      <c r="S237" s="499">
        <v>0</v>
      </c>
      <c r="T237" s="499">
        <v>0</v>
      </c>
      <c r="U237" s="500">
        <v>0</v>
      </c>
      <c r="V237" s="501">
        <v>0</v>
      </c>
      <c r="W237" s="473">
        <v>0</v>
      </c>
      <c r="X237" s="501">
        <v>0</v>
      </c>
      <c r="Y237" s="502">
        <v>0</v>
      </c>
      <c r="Z237" s="501">
        <v>0</v>
      </c>
      <c r="AA237" s="473">
        <v>0</v>
      </c>
      <c r="AB237" s="474"/>
    </row>
    <row r="238" spans="1:28">
      <c r="A238" s="465" t="s">
        <v>542</v>
      </c>
      <c r="B238" s="874"/>
      <c r="C238" s="466">
        <v>0</v>
      </c>
      <c r="D238" s="498">
        <v>0</v>
      </c>
      <c r="E238" s="499">
        <v>0</v>
      </c>
      <c r="F238" s="499">
        <v>0</v>
      </c>
      <c r="G238" s="499">
        <v>0</v>
      </c>
      <c r="H238" s="500">
        <v>0</v>
      </c>
      <c r="I238" s="501">
        <v>0</v>
      </c>
      <c r="J238" s="503">
        <v>0</v>
      </c>
      <c r="K238" s="501">
        <v>0</v>
      </c>
      <c r="L238" s="503">
        <v>0</v>
      </c>
      <c r="M238" s="501">
        <v>0</v>
      </c>
      <c r="N238" s="473">
        <v>0</v>
      </c>
      <c r="O238" s="476"/>
      <c r="P238" s="466">
        <v>0</v>
      </c>
      <c r="Q238" s="498">
        <v>0</v>
      </c>
      <c r="R238" s="499">
        <v>0</v>
      </c>
      <c r="S238" s="499">
        <v>0</v>
      </c>
      <c r="T238" s="499">
        <v>0</v>
      </c>
      <c r="U238" s="500">
        <v>0</v>
      </c>
      <c r="V238" s="501">
        <v>0</v>
      </c>
      <c r="W238" s="503">
        <v>0</v>
      </c>
      <c r="X238" s="501">
        <v>0</v>
      </c>
      <c r="Y238" s="503">
        <v>0</v>
      </c>
      <c r="Z238" s="501">
        <v>0</v>
      </c>
      <c r="AA238" s="473">
        <v>0</v>
      </c>
      <c r="AB238" s="476"/>
    </row>
    <row r="239" spans="1:28">
      <c r="A239" s="465" t="s">
        <v>543</v>
      </c>
      <c r="B239" s="874"/>
      <c r="C239" s="466">
        <v>0</v>
      </c>
      <c r="D239" s="498">
        <v>0</v>
      </c>
      <c r="E239" s="499">
        <v>0</v>
      </c>
      <c r="F239" s="499">
        <v>0</v>
      </c>
      <c r="G239" s="499">
        <v>0</v>
      </c>
      <c r="H239" s="500">
        <v>0</v>
      </c>
      <c r="I239" s="501">
        <v>0</v>
      </c>
      <c r="J239" s="473">
        <v>0</v>
      </c>
      <c r="K239" s="501">
        <v>0</v>
      </c>
      <c r="L239" s="502">
        <v>0</v>
      </c>
      <c r="M239" s="501">
        <v>0</v>
      </c>
      <c r="N239" s="473">
        <v>0</v>
      </c>
      <c r="O239" s="474"/>
      <c r="P239" s="466">
        <v>0</v>
      </c>
      <c r="Q239" s="498">
        <v>0</v>
      </c>
      <c r="R239" s="499">
        <v>0</v>
      </c>
      <c r="S239" s="499">
        <v>0</v>
      </c>
      <c r="T239" s="499">
        <v>0</v>
      </c>
      <c r="U239" s="500">
        <v>0</v>
      </c>
      <c r="V239" s="501">
        <v>0</v>
      </c>
      <c r="W239" s="473">
        <v>0</v>
      </c>
      <c r="X239" s="501">
        <v>0</v>
      </c>
      <c r="Y239" s="502">
        <v>0</v>
      </c>
      <c r="Z239" s="501">
        <v>0</v>
      </c>
      <c r="AA239" s="473">
        <v>0</v>
      </c>
      <c r="AB239" s="474"/>
    </row>
    <row r="240" spans="1:28">
      <c r="A240" s="465" t="s">
        <v>544</v>
      </c>
      <c r="B240" s="874"/>
      <c r="C240" s="466">
        <v>1.019479</v>
      </c>
      <c r="D240" s="498">
        <v>1.0192110000000001</v>
      </c>
      <c r="E240" s="499">
        <v>0</v>
      </c>
      <c r="F240" s="499">
        <v>0</v>
      </c>
      <c r="G240" s="499">
        <v>1.0192110000000001</v>
      </c>
      <c r="H240" s="500">
        <v>0</v>
      </c>
      <c r="I240" s="501">
        <v>0</v>
      </c>
      <c r="J240" s="473">
        <v>0</v>
      </c>
      <c r="K240" s="501">
        <v>0</v>
      </c>
      <c r="L240" s="502">
        <v>0</v>
      </c>
      <c r="M240" s="501">
        <v>0</v>
      </c>
      <c r="N240" s="473">
        <v>0</v>
      </c>
      <c r="O240" s="474"/>
      <c r="P240" s="466">
        <v>0.94356499999999999</v>
      </c>
      <c r="Q240" s="498">
        <v>0.94322300000000003</v>
      </c>
      <c r="R240" s="499">
        <v>0</v>
      </c>
      <c r="S240" s="499">
        <v>0</v>
      </c>
      <c r="T240" s="499">
        <v>0.94322300000000003</v>
      </c>
      <c r="U240" s="500">
        <v>0</v>
      </c>
      <c r="V240" s="501">
        <v>0</v>
      </c>
      <c r="W240" s="473">
        <v>0</v>
      </c>
      <c r="X240" s="501">
        <v>0</v>
      </c>
      <c r="Y240" s="502">
        <v>0</v>
      </c>
      <c r="Z240" s="501">
        <v>0</v>
      </c>
      <c r="AA240" s="473">
        <v>0</v>
      </c>
      <c r="AB240" s="474"/>
    </row>
    <row r="241" spans="1:28">
      <c r="A241" s="465" t="s">
        <v>545</v>
      </c>
      <c r="B241" s="874"/>
      <c r="C241" s="466">
        <v>14.669684999999999</v>
      </c>
      <c r="D241" s="498">
        <v>14.666078000000001</v>
      </c>
      <c r="E241" s="499">
        <v>0</v>
      </c>
      <c r="F241" s="499">
        <v>0</v>
      </c>
      <c r="G241" s="499">
        <v>14.666078000000001</v>
      </c>
      <c r="H241" s="500">
        <v>0</v>
      </c>
      <c r="I241" s="501">
        <v>0</v>
      </c>
      <c r="J241" s="473">
        <v>0</v>
      </c>
      <c r="K241" s="501">
        <v>0</v>
      </c>
      <c r="L241" s="502">
        <v>0</v>
      </c>
      <c r="M241" s="501">
        <v>0</v>
      </c>
      <c r="N241" s="473">
        <v>0</v>
      </c>
      <c r="O241" s="474"/>
      <c r="P241" s="466">
        <v>13.122036</v>
      </c>
      <c r="Q241" s="498">
        <v>13.117107000000001</v>
      </c>
      <c r="R241" s="499">
        <v>0</v>
      </c>
      <c r="S241" s="499">
        <v>0</v>
      </c>
      <c r="T241" s="499">
        <v>13.117107000000001</v>
      </c>
      <c r="U241" s="500">
        <v>0</v>
      </c>
      <c r="V241" s="501">
        <v>0</v>
      </c>
      <c r="W241" s="473">
        <v>0</v>
      </c>
      <c r="X241" s="501">
        <v>0</v>
      </c>
      <c r="Y241" s="502">
        <v>0</v>
      </c>
      <c r="Z241" s="501">
        <v>0</v>
      </c>
      <c r="AA241" s="473">
        <v>0</v>
      </c>
      <c r="AB241" s="474"/>
    </row>
    <row r="242" spans="1:28">
      <c r="A242" s="477" t="s">
        <v>546</v>
      </c>
      <c r="B242" s="874"/>
      <c r="C242" s="478">
        <v>0</v>
      </c>
      <c r="D242" s="504">
        <v>0</v>
      </c>
      <c r="E242" s="505">
        <v>0</v>
      </c>
      <c r="F242" s="505">
        <v>0</v>
      </c>
      <c r="G242" s="505">
        <v>0</v>
      </c>
      <c r="H242" s="506">
        <v>0</v>
      </c>
      <c r="I242" s="507">
        <v>0</v>
      </c>
      <c r="J242" s="485">
        <v>0</v>
      </c>
      <c r="K242" s="507">
        <v>0</v>
      </c>
      <c r="L242" s="508">
        <v>0</v>
      </c>
      <c r="M242" s="507">
        <v>0</v>
      </c>
      <c r="N242" s="485">
        <v>0</v>
      </c>
      <c r="O242" s="486"/>
      <c r="P242" s="478">
        <v>0</v>
      </c>
      <c r="Q242" s="504">
        <v>0</v>
      </c>
      <c r="R242" s="505">
        <v>0</v>
      </c>
      <c r="S242" s="505">
        <v>0</v>
      </c>
      <c r="T242" s="505">
        <v>0</v>
      </c>
      <c r="U242" s="506">
        <v>0</v>
      </c>
      <c r="V242" s="507">
        <v>0</v>
      </c>
      <c r="W242" s="485">
        <v>0</v>
      </c>
      <c r="X242" s="507">
        <v>0</v>
      </c>
      <c r="Y242" s="508">
        <v>0</v>
      </c>
      <c r="Z242" s="507">
        <v>0</v>
      </c>
      <c r="AA242" s="485">
        <v>0</v>
      </c>
      <c r="AB242" s="486"/>
    </row>
    <row r="243" spans="1:28" ht="12" thickBot="1">
      <c r="A243" s="487" t="s">
        <v>292</v>
      </c>
      <c r="B243" s="875"/>
      <c r="C243" s="488">
        <f t="shared" ref="C243:N243" si="56">+C236+C237+C238+C239+C240+C241+C242</f>
        <v>15.689164</v>
      </c>
      <c r="D243" s="489">
        <f t="shared" si="56"/>
        <v>15.685289000000001</v>
      </c>
      <c r="E243" s="490">
        <f t="shared" si="56"/>
        <v>0</v>
      </c>
      <c r="F243" s="490">
        <f t="shared" si="56"/>
        <v>0</v>
      </c>
      <c r="G243" s="490">
        <f t="shared" si="56"/>
        <v>15.685289000000001</v>
      </c>
      <c r="H243" s="491">
        <f t="shared" si="56"/>
        <v>0</v>
      </c>
      <c r="I243" s="488">
        <f t="shared" si="56"/>
        <v>0</v>
      </c>
      <c r="J243" s="490">
        <f t="shared" si="56"/>
        <v>0</v>
      </c>
      <c r="K243" s="488">
        <f t="shared" si="56"/>
        <v>0</v>
      </c>
      <c r="L243" s="491">
        <f t="shared" si="56"/>
        <v>0</v>
      </c>
      <c r="M243" s="488">
        <f t="shared" si="56"/>
        <v>0</v>
      </c>
      <c r="N243" s="490">
        <f t="shared" si="56"/>
        <v>0</v>
      </c>
      <c r="O243" s="492">
        <v>0</v>
      </c>
      <c r="P243" s="488">
        <f t="shared" ref="P243:AA243" si="57">+P236+P237+P238+P239+P240+P241+P242</f>
        <v>14.065600999999999</v>
      </c>
      <c r="Q243" s="489">
        <f t="shared" si="57"/>
        <v>14.06033</v>
      </c>
      <c r="R243" s="490">
        <f t="shared" si="57"/>
        <v>0</v>
      </c>
      <c r="S243" s="490">
        <f t="shared" si="57"/>
        <v>0</v>
      </c>
      <c r="T243" s="490">
        <f t="shared" si="57"/>
        <v>14.06033</v>
      </c>
      <c r="U243" s="491">
        <f t="shared" si="57"/>
        <v>0</v>
      </c>
      <c r="V243" s="488">
        <f t="shared" si="57"/>
        <v>0</v>
      </c>
      <c r="W243" s="490">
        <f t="shared" si="57"/>
        <v>0</v>
      </c>
      <c r="X243" s="488">
        <f t="shared" si="57"/>
        <v>0</v>
      </c>
      <c r="Y243" s="491">
        <f t="shared" si="57"/>
        <v>0</v>
      </c>
      <c r="Z243" s="488">
        <f t="shared" si="57"/>
        <v>0</v>
      </c>
      <c r="AA243" s="490">
        <f t="shared" si="57"/>
        <v>0</v>
      </c>
      <c r="AB243" s="492">
        <v>0</v>
      </c>
    </row>
    <row r="244" spans="1:28">
      <c r="A244" s="455" t="s">
        <v>539</v>
      </c>
      <c r="B244" s="873" t="s">
        <v>575</v>
      </c>
      <c r="C244" s="509">
        <v>0</v>
      </c>
      <c r="D244" s="510">
        <v>0</v>
      </c>
      <c r="E244" s="511">
        <v>0</v>
      </c>
      <c r="F244" s="511">
        <v>0</v>
      </c>
      <c r="G244" s="511">
        <v>0</v>
      </c>
      <c r="H244" s="512">
        <v>0</v>
      </c>
      <c r="I244" s="513">
        <v>0</v>
      </c>
      <c r="J244" s="514">
        <v>0</v>
      </c>
      <c r="K244" s="513">
        <v>0</v>
      </c>
      <c r="L244" s="515">
        <v>0</v>
      </c>
      <c r="M244" s="513">
        <v>0</v>
      </c>
      <c r="N244" s="514">
        <v>0</v>
      </c>
      <c r="O244" s="516"/>
      <c r="P244" s="509">
        <v>0</v>
      </c>
      <c r="Q244" s="510">
        <v>0</v>
      </c>
      <c r="R244" s="511">
        <v>0</v>
      </c>
      <c r="S244" s="511">
        <v>0</v>
      </c>
      <c r="T244" s="511">
        <v>0</v>
      </c>
      <c r="U244" s="512">
        <v>0</v>
      </c>
      <c r="V244" s="513">
        <v>0</v>
      </c>
      <c r="W244" s="514">
        <v>0</v>
      </c>
      <c r="X244" s="513">
        <v>0</v>
      </c>
      <c r="Y244" s="515">
        <v>0</v>
      </c>
      <c r="Z244" s="513">
        <v>0</v>
      </c>
      <c r="AA244" s="514">
        <v>0</v>
      </c>
      <c r="AB244" s="516"/>
    </row>
    <row r="245" spans="1:28">
      <c r="A245" s="465" t="s">
        <v>541</v>
      </c>
      <c r="B245" s="874"/>
      <c r="C245" s="517">
        <v>0</v>
      </c>
      <c r="D245" s="518">
        <v>0</v>
      </c>
      <c r="E245" s="519">
        <v>0</v>
      </c>
      <c r="F245" s="519">
        <v>0</v>
      </c>
      <c r="G245" s="519">
        <v>0</v>
      </c>
      <c r="H245" s="520">
        <v>0</v>
      </c>
      <c r="I245" s="521">
        <v>0</v>
      </c>
      <c r="J245" s="522">
        <v>0</v>
      </c>
      <c r="K245" s="521">
        <v>0</v>
      </c>
      <c r="L245" s="523">
        <v>0</v>
      </c>
      <c r="M245" s="521">
        <v>0</v>
      </c>
      <c r="N245" s="522">
        <v>0</v>
      </c>
      <c r="O245" s="524"/>
      <c r="P245" s="517">
        <v>0</v>
      </c>
      <c r="Q245" s="518">
        <v>0</v>
      </c>
      <c r="R245" s="519">
        <v>0</v>
      </c>
      <c r="S245" s="519">
        <v>0</v>
      </c>
      <c r="T245" s="519">
        <v>0</v>
      </c>
      <c r="U245" s="520">
        <v>0</v>
      </c>
      <c r="V245" s="521">
        <v>0</v>
      </c>
      <c r="W245" s="522">
        <v>0</v>
      </c>
      <c r="X245" s="521">
        <v>0</v>
      </c>
      <c r="Y245" s="523">
        <v>0</v>
      </c>
      <c r="Z245" s="521">
        <v>0</v>
      </c>
      <c r="AA245" s="522">
        <v>0</v>
      </c>
      <c r="AB245" s="524"/>
    </row>
    <row r="246" spans="1:28">
      <c r="A246" s="465" t="s">
        <v>542</v>
      </c>
      <c r="B246" s="874"/>
      <c r="C246" s="517">
        <v>0</v>
      </c>
      <c r="D246" s="518">
        <v>0</v>
      </c>
      <c r="E246" s="519">
        <v>0</v>
      </c>
      <c r="F246" s="519">
        <v>0</v>
      </c>
      <c r="G246" s="519">
        <v>0</v>
      </c>
      <c r="H246" s="520">
        <v>0</v>
      </c>
      <c r="I246" s="521">
        <v>0</v>
      </c>
      <c r="J246" s="525">
        <v>0</v>
      </c>
      <c r="K246" s="521">
        <v>0</v>
      </c>
      <c r="L246" s="525">
        <v>0</v>
      </c>
      <c r="M246" s="521">
        <v>0</v>
      </c>
      <c r="N246" s="522">
        <v>0</v>
      </c>
      <c r="O246" s="526"/>
      <c r="P246" s="517">
        <v>0</v>
      </c>
      <c r="Q246" s="518">
        <v>0</v>
      </c>
      <c r="R246" s="519">
        <v>0</v>
      </c>
      <c r="S246" s="519">
        <v>0</v>
      </c>
      <c r="T246" s="519">
        <v>0</v>
      </c>
      <c r="U246" s="520">
        <v>0</v>
      </c>
      <c r="V246" s="521">
        <v>0</v>
      </c>
      <c r="W246" s="525">
        <v>0</v>
      </c>
      <c r="X246" s="521">
        <v>0</v>
      </c>
      <c r="Y246" s="525">
        <v>0</v>
      </c>
      <c r="Z246" s="521">
        <v>0</v>
      </c>
      <c r="AA246" s="522">
        <v>0</v>
      </c>
      <c r="AB246" s="526"/>
    </row>
    <row r="247" spans="1:28">
      <c r="A247" s="465" t="s">
        <v>543</v>
      </c>
      <c r="B247" s="874"/>
      <c r="C247" s="517">
        <v>0</v>
      </c>
      <c r="D247" s="518">
        <v>0</v>
      </c>
      <c r="E247" s="519">
        <v>0</v>
      </c>
      <c r="F247" s="519">
        <v>0</v>
      </c>
      <c r="G247" s="519">
        <v>0</v>
      </c>
      <c r="H247" s="520">
        <v>0</v>
      </c>
      <c r="I247" s="521">
        <v>0</v>
      </c>
      <c r="J247" s="522">
        <v>0</v>
      </c>
      <c r="K247" s="521">
        <v>0</v>
      </c>
      <c r="L247" s="523">
        <v>0</v>
      </c>
      <c r="M247" s="521">
        <v>0</v>
      </c>
      <c r="N247" s="522">
        <v>0</v>
      </c>
      <c r="O247" s="524"/>
      <c r="P247" s="517">
        <v>0</v>
      </c>
      <c r="Q247" s="518">
        <v>0</v>
      </c>
      <c r="R247" s="519">
        <v>0</v>
      </c>
      <c r="S247" s="519">
        <v>0</v>
      </c>
      <c r="T247" s="519">
        <v>0</v>
      </c>
      <c r="U247" s="520">
        <v>0</v>
      </c>
      <c r="V247" s="521">
        <v>0</v>
      </c>
      <c r="W247" s="522">
        <v>0</v>
      </c>
      <c r="X247" s="521">
        <v>0</v>
      </c>
      <c r="Y247" s="523">
        <v>0</v>
      </c>
      <c r="Z247" s="521">
        <v>0</v>
      </c>
      <c r="AA247" s="522">
        <v>0</v>
      </c>
      <c r="AB247" s="524"/>
    </row>
    <row r="248" spans="1:28">
      <c r="A248" s="465" t="s">
        <v>544</v>
      </c>
      <c r="B248" s="874"/>
      <c r="C248" s="517">
        <v>0</v>
      </c>
      <c r="D248" s="518">
        <v>0</v>
      </c>
      <c r="E248" s="519">
        <v>0</v>
      </c>
      <c r="F248" s="519">
        <v>0</v>
      </c>
      <c r="G248" s="519">
        <v>0</v>
      </c>
      <c r="H248" s="520">
        <v>0</v>
      </c>
      <c r="I248" s="521">
        <v>0</v>
      </c>
      <c r="J248" s="522">
        <v>0</v>
      </c>
      <c r="K248" s="521">
        <v>0</v>
      </c>
      <c r="L248" s="523">
        <v>0</v>
      </c>
      <c r="M248" s="521">
        <v>0</v>
      </c>
      <c r="N248" s="522">
        <v>0</v>
      </c>
      <c r="O248" s="524"/>
      <c r="P248" s="517">
        <v>0</v>
      </c>
      <c r="Q248" s="518">
        <v>0</v>
      </c>
      <c r="R248" s="519">
        <v>0</v>
      </c>
      <c r="S248" s="519">
        <v>0</v>
      </c>
      <c r="T248" s="519">
        <v>0</v>
      </c>
      <c r="U248" s="520">
        <v>0</v>
      </c>
      <c r="V248" s="521">
        <v>0</v>
      </c>
      <c r="W248" s="522">
        <v>0</v>
      </c>
      <c r="X248" s="521">
        <v>0</v>
      </c>
      <c r="Y248" s="523">
        <v>0</v>
      </c>
      <c r="Z248" s="521">
        <v>0</v>
      </c>
      <c r="AA248" s="522">
        <v>0</v>
      </c>
      <c r="AB248" s="524"/>
    </row>
    <row r="249" spans="1:28">
      <c r="A249" s="465" t="s">
        <v>545</v>
      </c>
      <c r="B249" s="874"/>
      <c r="C249" s="517">
        <v>0</v>
      </c>
      <c r="D249" s="518">
        <v>0</v>
      </c>
      <c r="E249" s="519">
        <v>0</v>
      </c>
      <c r="F249" s="519">
        <v>0</v>
      </c>
      <c r="G249" s="519">
        <v>0</v>
      </c>
      <c r="H249" s="520">
        <v>0</v>
      </c>
      <c r="I249" s="521">
        <v>0</v>
      </c>
      <c r="J249" s="522">
        <v>0</v>
      </c>
      <c r="K249" s="521">
        <v>0</v>
      </c>
      <c r="L249" s="523">
        <v>0</v>
      </c>
      <c r="M249" s="521">
        <v>0</v>
      </c>
      <c r="N249" s="522">
        <v>0</v>
      </c>
      <c r="O249" s="524"/>
      <c r="P249" s="517">
        <v>0</v>
      </c>
      <c r="Q249" s="518">
        <v>0</v>
      </c>
      <c r="R249" s="519">
        <v>0</v>
      </c>
      <c r="S249" s="519">
        <v>0</v>
      </c>
      <c r="T249" s="519">
        <v>0</v>
      </c>
      <c r="U249" s="520">
        <v>0</v>
      </c>
      <c r="V249" s="521">
        <v>0</v>
      </c>
      <c r="W249" s="522">
        <v>0</v>
      </c>
      <c r="X249" s="521">
        <v>0</v>
      </c>
      <c r="Y249" s="523">
        <v>0</v>
      </c>
      <c r="Z249" s="521">
        <v>0</v>
      </c>
      <c r="AA249" s="522">
        <v>0</v>
      </c>
      <c r="AB249" s="524"/>
    </row>
    <row r="250" spans="1:28">
      <c r="A250" s="477" t="s">
        <v>546</v>
      </c>
      <c r="B250" s="874"/>
      <c r="C250" s="527">
        <v>0</v>
      </c>
      <c r="D250" s="528">
        <v>0</v>
      </c>
      <c r="E250" s="529">
        <v>0</v>
      </c>
      <c r="F250" s="529">
        <v>0</v>
      </c>
      <c r="G250" s="529">
        <v>0</v>
      </c>
      <c r="H250" s="530">
        <v>0</v>
      </c>
      <c r="I250" s="531">
        <v>0</v>
      </c>
      <c r="J250" s="532">
        <v>0</v>
      </c>
      <c r="K250" s="531">
        <v>0</v>
      </c>
      <c r="L250" s="533">
        <v>0</v>
      </c>
      <c r="M250" s="531">
        <v>0</v>
      </c>
      <c r="N250" s="532">
        <v>0</v>
      </c>
      <c r="O250" s="534"/>
      <c r="P250" s="527">
        <v>0</v>
      </c>
      <c r="Q250" s="528">
        <v>0</v>
      </c>
      <c r="R250" s="529">
        <v>0</v>
      </c>
      <c r="S250" s="529">
        <v>0</v>
      </c>
      <c r="T250" s="529">
        <v>0</v>
      </c>
      <c r="U250" s="530">
        <v>0</v>
      </c>
      <c r="V250" s="531">
        <v>0</v>
      </c>
      <c r="W250" s="532">
        <v>0</v>
      </c>
      <c r="X250" s="531">
        <v>0</v>
      </c>
      <c r="Y250" s="533">
        <v>0</v>
      </c>
      <c r="Z250" s="531">
        <v>0</v>
      </c>
      <c r="AA250" s="532">
        <v>0</v>
      </c>
      <c r="AB250" s="534"/>
    </row>
    <row r="251" spans="1:28" ht="12" thickBot="1">
      <c r="A251" s="487" t="s">
        <v>292</v>
      </c>
      <c r="B251" s="875"/>
      <c r="C251" s="535">
        <f t="shared" ref="C251:N251" si="58">+C244+C245+C246+C247+C248+C249+C250</f>
        <v>0</v>
      </c>
      <c r="D251" s="536">
        <f t="shared" si="58"/>
        <v>0</v>
      </c>
      <c r="E251" s="537">
        <f t="shared" si="58"/>
        <v>0</v>
      </c>
      <c r="F251" s="537">
        <f t="shared" si="58"/>
        <v>0</v>
      </c>
      <c r="G251" s="537">
        <f t="shared" si="58"/>
        <v>0</v>
      </c>
      <c r="H251" s="538">
        <f t="shared" si="58"/>
        <v>0</v>
      </c>
      <c r="I251" s="535">
        <f t="shared" si="58"/>
        <v>0</v>
      </c>
      <c r="J251" s="537">
        <f t="shared" si="58"/>
        <v>0</v>
      </c>
      <c r="K251" s="535">
        <f t="shared" si="58"/>
        <v>0</v>
      </c>
      <c r="L251" s="538">
        <f t="shared" si="58"/>
        <v>0</v>
      </c>
      <c r="M251" s="535">
        <f t="shared" si="58"/>
        <v>0</v>
      </c>
      <c r="N251" s="537">
        <f t="shared" si="58"/>
        <v>0</v>
      </c>
      <c r="O251" s="539">
        <v>0</v>
      </c>
      <c r="P251" s="535">
        <f t="shared" ref="P251:AA251" si="59">+P244+P245+P246+P247+P248+P249+P250</f>
        <v>0</v>
      </c>
      <c r="Q251" s="536">
        <f t="shared" si="59"/>
        <v>0</v>
      </c>
      <c r="R251" s="537">
        <f t="shared" si="59"/>
        <v>0</v>
      </c>
      <c r="S251" s="537">
        <f t="shared" si="59"/>
        <v>0</v>
      </c>
      <c r="T251" s="537">
        <f t="shared" si="59"/>
        <v>0</v>
      </c>
      <c r="U251" s="538">
        <f t="shared" si="59"/>
        <v>0</v>
      </c>
      <c r="V251" s="535">
        <f t="shared" si="59"/>
        <v>0</v>
      </c>
      <c r="W251" s="537">
        <f t="shared" si="59"/>
        <v>0</v>
      </c>
      <c r="X251" s="535">
        <f t="shared" si="59"/>
        <v>0</v>
      </c>
      <c r="Y251" s="538">
        <f t="shared" si="59"/>
        <v>0</v>
      </c>
      <c r="Z251" s="535">
        <f t="shared" si="59"/>
        <v>0</v>
      </c>
      <c r="AA251" s="537">
        <f t="shared" si="59"/>
        <v>0</v>
      </c>
      <c r="AB251" s="539">
        <v>0</v>
      </c>
    </row>
    <row r="252" spans="1:28">
      <c r="A252" s="455" t="s">
        <v>539</v>
      </c>
      <c r="B252" s="873" t="s">
        <v>576</v>
      </c>
      <c r="C252" s="456">
        <v>4.6E-5</v>
      </c>
      <c r="D252" s="493">
        <v>4.6E-5</v>
      </c>
      <c r="E252" s="494">
        <v>0</v>
      </c>
      <c r="F252" s="494">
        <v>0</v>
      </c>
      <c r="G252" s="494">
        <v>0</v>
      </c>
      <c r="H252" s="495">
        <v>4.6E-5</v>
      </c>
      <c r="I252" s="496">
        <v>0</v>
      </c>
      <c r="J252" s="463">
        <v>0</v>
      </c>
      <c r="K252" s="496">
        <v>0</v>
      </c>
      <c r="L252" s="497">
        <v>0</v>
      </c>
      <c r="M252" s="496">
        <v>0</v>
      </c>
      <c r="N252" s="463">
        <v>0</v>
      </c>
      <c r="O252" s="464"/>
      <c r="P252" s="456">
        <v>4.6E-5</v>
      </c>
      <c r="Q252" s="493">
        <v>4.6E-5</v>
      </c>
      <c r="R252" s="494">
        <v>0</v>
      </c>
      <c r="S252" s="494">
        <v>0</v>
      </c>
      <c r="T252" s="494">
        <v>0</v>
      </c>
      <c r="U252" s="495">
        <v>4.6E-5</v>
      </c>
      <c r="V252" s="496">
        <v>0</v>
      </c>
      <c r="W252" s="463">
        <v>0</v>
      </c>
      <c r="X252" s="496">
        <v>0</v>
      </c>
      <c r="Y252" s="497">
        <v>0</v>
      </c>
      <c r="Z252" s="496">
        <v>0</v>
      </c>
      <c r="AA252" s="463">
        <v>0</v>
      </c>
      <c r="AB252" s="464"/>
    </row>
    <row r="253" spans="1:28">
      <c r="A253" s="465" t="s">
        <v>541</v>
      </c>
      <c r="B253" s="874"/>
      <c r="C253" s="466">
        <v>0</v>
      </c>
      <c r="D253" s="498">
        <v>0</v>
      </c>
      <c r="E253" s="499">
        <v>0</v>
      </c>
      <c r="F253" s="499">
        <v>0</v>
      </c>
      <c r="G253" s="499">
        <v>0</v>
      </c>
      <c r="H253" s="500">
        <v>0</v>
      </c>
      <c r="I253" s="501">
        <v>0</v>
      </c>
      <c r="J253" s="473">
        <v>0</v>
      </c>
      <c r="K253" s="501">
        <v>0</v>
      </c>
      <c r="L253" s="502">
        <v>0</v>
      </c>
      <c r="M253" s="501">
        <v>0</v>
      </c>
      <c r="N253" s="473">
        <v>0</v>
      </c>
      <c r="O253" s="474"/>
      <c r="P253" s="466">
        <v>0</v>
      </c>
      <c r="Q253" s="498">
        <v>0</v>
      </c>
      <c r="R253" s="499">
        <v>0</v>
      </c>
      <c r="S253" s="499">
        <v>0</v>
      </c>
      <c r="T253" s="499">
        <v>0</v>
      </c>
      <c r="U253" s="500">
        <v>0</v>
      </c>
      <c r="V253" s="501">
        <v>0</v>
      </c>
      <c r="W253" s="473">
        <v>0</v>
      </c>
      <c r="X253" s="501">
        <v>0</v>
      </c>
      <c r="Y253" s="502">
        <v>0</v>
      </c>
      <c r="Z253" s="501">
        <v>0</v>
      </c>
      <c r="AA253" s="473">
        <v>0</v>
      </c>
      <c r="AB253" s="474"/>
    </row>
    <row r="254" spans="1:28">
      <c r="A254" s="465" t="s">
        <v>542</v>
      </c>
      <c r="B254" s="874"/>
      <c r="C254" s="466">
        <v>0</v>
      </c>
      <c r="D254" s="498">
        <v>0</v>
      </c>
      <c r="E254" s="499">
        <v>0</v>
      </c>
      <c r="F254" s="499">
        <v>0</v>
      </c>
      <c r="G254" s="499">
        <v>0</v>
      </c>
      <c r="H254" s="500">
        <v>0</v>
      </c>
      <c r="I254" s="501">
        <v>0</v>
      </c>
      <c r="J254" s="503">
        <v>0</v>
      </c>
      <c r="K254" s="501">
        <v>0</v>
      </c>
      <c r="L254" s="503">
        <v>0</v>
      </c>
      <c r="M254" s="501">
        <v>0</v>
      </c>
      <c r="N254" s="473">
        <v>0</v>
      </c>
      <c r="O254" s="476"/>
      <c r="P254" s="466">
        <v>0</v>
      </c>
      <c r="Q254" s="498">
        <v>0</v>
      </c>
      <c r="R254" s="499">
        <v>0</v>
      </c>
      <c r="S254" s="499">
        <v>0</v>
      </c>
      <c r="T254" s="499">
        <v>0</v>
      </c>
      <c r="U254" s="500">
        <v>0</v>
      </c>
      <c r="V254" s="501">
        <v>0</v>
      </c>
      <c r="W254" s="503">
        <v>0</v>
      </c>
      <c r="X254" s="501">
        <v>0</v>
      </c>
      <c r="Y254" s="503">
        <v>0</v>
      </c>
      <c r="Z254" s="501">
        <v>0</v>
      </c>
      <c r="AA254" s="473">
        <v>0</v>
      </c>
      <c r="AB254" s="476"/>
    </row>
    <row r="255" spans="1:28">
      <c r="A255" s="465" t="s">
        <v>543</v>
      </c>
      <c r="B255" s="874"/>
      <c r="C255" s="466">
        <v>0</v>
      </c>
      <c r="D255" s="498">
        <v>0</v>
      </c>
      <c r="E255" s="499">
        <v>0</v>
      </c>
      <c r="F255" s="499">
        <v>0</v>
      </c>
      <c r="G255" s="499">
        <v>0</v>
      </c>
      <c r="H255" s="500">
        <v>0</v>
      </c>
      <c r="I255" s="501">
        <v>0</v>
      </c>
      <c r="J255" s="473">
        <v>0</v>
      </c>
      <c r="K255" s="501">
        <v>0</v>
      </c>
      <c r="L255" s="502">
        <v>0</v>
      </c>
      <c r="M255" s="501">
        <v>0</v>
      </c>
      <c r="N255" s="473">
        <v>0</v>
      </c>
      <c r="O255" s="474"/>
      <c r="P255" s="466">
        <v>0</v>
      </c>
      <c r="Q255" s="498">
        <v>0</v>
      </c>
      <c r="R255" s="499">
        <v>0</v>
      </c>
      <c r="S255" s="499">
        <v>0</v>
      </c>
      <c r="T255" s="499">
        <v>0</v>
      </c>
      <c r="U255" s="500">
        <v>0</v>
      </c>
      <c r="V255" s="501">
        <v>0</v>
      </c>
      <c r="W255" s="473">
        <v>0</v>
      </c>
      <c r="X255" s="501">
        <v>0</v>
      </c>
      <c r="Y255" s="502">
        <v>0</v>
      </c>
      <c r="Z255" s="501">
        <v>0</v>
      </c>
      <c r="AA255" s="473">
        <v>0</v>
      </c>
      <c r="AB255" s="474"/>
    </row>
    <row r="256" spans="1:28">
      <c r="A256" s="465" t="s">
        <v>544</v>
      </c>
      <c r="B256" s="874"/>
      <c r="C256" s="466">
        <v>0</v>
      </c>
      <c r="D256" s="498">
        <v>0</v>
      </c>
      <c r="E256" s="499">
        <v>0</v>
      </c>
      <c r="F256" s="499">
        <v>0</v>
      </c>
      <c r="G256" s="499">
        <v>0</v>
      </c>
      <c r="H256" s="500">
        <v>0</v>
      </c>
      <c r="I256" s="501">
        <v>0</v>
      </c>
      <c r="J256" s="473">
        <v>0</v>
      </c>
      <c r="K256" s="501">
        <v>0</v>
      </c>
      <c r="L256" s="502">
        <v>0</v>
      </c>
      <c r="M256" s="501">
        <v>0</v>
      </c>
      <c r="N256" s="473">
        <v>0</v>
      </c>
      <c r="O256" s="474"/>
      <c r="P256" s="466">
        <v>1.933E-3</v>
      </c>
      <c r="Q256" s="498">
        <v>1.933E-3</v>
      </c>
      <c r="R256" s="499">
        <v>1.933E-3</v>
      </c>
      <c r="S256" s="499">
        <v>0</v>
      </c>
      <c r="T256" s="499">
        <v>0</v>
      </c>
      <c r="U256" s="500">
        <v>0</v>
      </c>
      <c r="V256" s="501">
        <v>0</v>
      </c>
      <c r="W256" s="473">
        <v>0</v>
      </c>
      <c r="X256" s="501">
        <v>0</v>
      </c>
      <c r="Y256" s="502">
        <v>0</v>
      </c>
      <c r="Z256" s="501">
        <v>0</v>
      </c>
      <c r="AA256" s="473">
        <v>0</v>
      </c>
      <c r="AB256" s="474"/>
    </row>
    <row r="257" spans="1:28">
      <c r="A257" s="465" t="s">
        <v>545</v>
      </c>
      <c r="B257" s="874"/>
      <c r="C257" s="466">
        <v>2.1429999999999999E-3</v>
      </c>
      <c r="D257" s="498">
        <v>2.1429999999999999E-3</v>
      </c>
      <c r="E257" s="499">
        <v>2.1429999999999999E-3</v>
      </c>
      <c r="F257" s="499">
        <v>0</v>
      </c>
      <c r="G257" s="499">
        <v>0</v>
      </c>
      <c r="H257" s="500">
        <v>0</v>
      </c>
      <c r="I257" s="501">
        <v>0</v>
      </c>
      <c r="J257" s="473">
        <v>0</v>
      </c>
      <c r="K257" s="501">
        <v>0</v>
      </c>
      <c r="L257" s="502">
        <v>0</v>
      </c>
      <c r="M257" s="501">
        <v>0</v>
      </c>
      <c r="N257" s="473">
        <v>0</v>
      </c>
      <c r="O257" s="474"/>
      <c r="P257" s="466">
        <v>0</v>
      </c>
      <c r="Q257" s="498">
        <v>0</v>
      </c>
      <c r="R257" s="499">
        <v>0</v>
      </c>
      <c r="S257" s="499">
        <v>0</v>
      </c>
      <c r="T257" s="499">
        <v>0</v>
      </c>
      <c r="U257" s="500">
        <v>0</v>
      </c>
      <c r="V257" s="501">
        <v>0</v>
      </c>
      <c r="W257" s="473">
        <v>0</v>
      </c>
      <c r="X257" s="501">
        <v>0</v>
      </c>
      <c r="Y257" s="502">
        <v>0</v>
      </c>
      <c r="Z257" s="501">
        <v>0</v>
      </c>
      <c r="AA257" s="473">
        <v>0</v>
      </c>
      <c r="AB257" s="474"/>
    </row>
    <row r="258" spans="1:28">
      <c r="A258" s="477" t="s">
        <v>546</v>
      </c>
      <c r="B258" s="874"/>
      <c r="C258" s="478">
        <v>0</v>
      </c>
      <c r="D258" s="504">
        <v>0</v>
      </c>
      <c r="E258" s="505">
        <v>0</v>
      </c>
      <c r="F258" s="505">
        <v>0</v>
      </c>
      <c r="G258" s="505">
        <v>0</v>
      </c>
      <c r="H258" s="506">
        <v>0</v>
      </c>
      <c r="I258" s="507">
        <v>0</v>
      </c>
      <c r="J258" s="485">
        <v>0</v>
      </c>
      <c r="K258" s="507">
        <v>0</v>
      </c>
      <c r="L258" s="508">
        <v>0</v>
      </c>
      <c r="M258" s="507">
        <v>0</v>
      </c>
      <c r="N258" s="485">
        <v>0</v>
      </c>
      <c r="O258" s="486"/>
      <c r="P258" s="478">
        <v>0</v>
      </c>
      <c r="Q258" s="504">
        <v>0</v>
      </c>
      <c r="R258" s="505">
        <v>0</v>
      </c>
      <c r="S258" s="505">
        <v>0</v>
      </c>
      <c r="T258" s="505">
        <v>0</v>
      </c>
      <c r="U258" s="506">
        <v>0</v>
      </c>
      <c r="V258" s="507">
        <v>0</v>
      </c>
      <c r="W258" s="485">
        <v>0</v>
      </c>
      <c r="X258" s="507">
        <v>0</v>
      </c>
      <c r="Y258" s="508">
        <v>0</v>
      </c>
      <c r="Z258" s="507">
        <v>0</v>
      </c>
      <c r="AA258" s="485">
        <v>0</v>
      </c>
      <c r="AB258" s="486"/>
    </row>
    <row r="259" spans="1:28" ht="12" thickBot="1">
      <c r="A259" s="487" t="s">
        <v>292</v>
      </c>
      <c r="B259" s="875"/>
      <c r="C259" s="488">
        <f t="shared" ref="C259:N259" si="60">+C252+C253+C254+C255+C256+C257+C258</f>
        <v>2.189E-3</v>
      </c>
      <c r="D259" s="489">
        <f t="shared" si="60"/>
        <v>2.189E-3</v>
      </c>
      <c r="E259" s="490">
        <f t="shared" si="60"/>
        <v>2.1429999999999999E-3</v>
      </c>
      <c r="F259" s="490">
        <f t="shared" si="60"/>
        <v>0</v>
      </c>
      <c r="G259" s="490">
        <f t="shared" si="60"/>
        <v>0</v>
      </c>
      <c r="H259" s="491">
        <f t="shared" si="60"/>
        <v>4.6E-5</v>
      </c>
      <c r="I259" s="488">
        <f t="shared" si="60"/>
        <v>0</v>
      </c>
      <c r="J259" s="490">
        <f t="shared" si="60"/>
        <v>0</v>
      </c>
      <c r="K259" s="488">
        <f t="shared" si="60"/>
        <v>0</v>
      </c>
      <c r="L259" s="491">
        <f t="shared" si="60"/>
        <v>0</v>
      </c>
      <c r="M259" s="488">
        <f t="shared" si="60"/>
        <v>0</v>
      </c>
      <c r="N259" s="490">
        <f t="shared" si="60"/>
        <v>0</v>
      </c>
      <c r="O259" s="492">
        <v>0</v>
      </c>
      <c r="P259" s="488">
        <f t="shared" ref="P259:AA259" si="61">+P252+P253+P254+P255+P256+P257+P258</f>
        <v>1.9789999999999999E-3</v>
      </c>
      <c r="Q259" s="489">
        <f t="shared" si="61"/>
        <v>1.9789999999999999E-3</v>
      </c>
      <c r="R259" s="490">
        <f t="shared" si="61"/>
        <v>1.933E-3</v>
      </c>
      <c r="S259" s="490">
        <f t="shared" si="61"/>
        <v>0</v>
      </c>
      <c r="T259" s="490">
        <f t="shared" si="61"/>
        <v>0</v>
      </c>
      <c r="U259" s="491">
        <f t="shared" si="61"/>
        <v>4.6E-5</v>
      </c>
      <c r="V259" s="488">
        <f t="shared" si="61"/>
        <v>0</v>
      </c>
      <c r="W259" s="490">
        <f t="shared" si="61"/>
        <v>0</v>
      </c>
      <c r="X259" s="488">
        <f t="shared" si="61"/>
        <v>0</v>
      </c>
      <c r="Y259" s="491">
        <f t="shared" si="61"/>
        <v>0</v>
      </c>
      <c r="Z259" s="488">
        <f t="shared" si="61"/>
        <v>0</v>
      </c>
      <c r="AA259" s="490">
        <f t="shared" si="61"/>
        <v>0</v>
      </c>
      <c r="AB259" s="492">
        <v>0</v>
      </c>
    </row>
    <row r="260" spans="1:28">
      <c r="A260" s="455" t="s">
        <v>539</v>
      </c>
      <c r="B260" s="873" t="s">
        <v>577</v>
      </c>
      <c r="C260" s="456">
        <v>0</v>
      </c>
      <c r="D260" s="493">
        <v>0</v>
      </c>
      <c r="E260" s="494">
        <v>0</v>
      </c>
      <c r="F260" s="494">
        <v>0</v>
      </c>
      <c r="G260" s="494">
        <v>0</v>
      </c>
      <c r="H260" s="495">
        <v>0</v>
      </c>
      <c r="I260" s="496">
        <v>0</v>
      </c>
      <c r="J260" s="463">
        <v>0</v>
      </c>
      <c r="K260" s="496">
        <v>0</v>
      </c>
      <c r="L260" s="497">
        <v>0</v>
      </c>
      <c r="M260" s="496">
        <v>0</v>
      </c>
      <c r="N260" s="463">
        <v>0</v>
      </c>
      <c r="O260" s="464"/>
      <c r="P260" s="456">
        <v>0</v>
      </c>
      <c r="Q260" s="493">
        <v>0</v>
      </c>
      <c r="R260" s="494">
        <v>0</v>
      </c>
      <c r="S260" s="494">
        <v>0</v>
      </c>
      <c r="T260" s="494">
        <v>0</v>
      </c>
      <c r="U260" s="495">
        <v>0</v>
      </c>
      <c r="V260" s="496">
        <v>0</v>
      </c>
      <c r="W260" s="463">
        <v>0</v>
      </c>
      <c r="X260" s="496">
        <v>0</v>
      </c>
      <c r="Y260" s="497">
        <v>0</v>
      </c>
      <c r="Z260" s="496">
        <v>0</v>
      </c>
      <c r="AA260" s="463">
        <v>0</v>
      </c>
      <c r="AB260" s="464"/>
    </row>
    <row r="261" spans="1:28">
      <c r="A261" s="465" t="s">
        <v>541</v>
      </c>
      <c r="B261" s="874"/>
      <c r="C261" s="466">
        <v>0</v>
      </c>
      <c r="D261" s="498">
        <v>0</v>
      </c>
      <c r="E261" s="499">
        <v>0</v>
      </c>
      <c r="F261" s="499">
        <v>0</v>
      </c>
      <c r="G261" s="499">
        <v>0</v>
      </c>
      <c r="H261" s="500">
        <v>0</v>
      </c>
      <c r="I261" s="501">
        <v>0</v>
      </c>
      <c r="J261" s="473">
        <v>0</v>
      </c>
      <c r="K261" s="501">
        <v>0</v>
      </c>
      <c r="L261" s="502">
        <v>0</v>
      </c>
      <c r="M261" s="501">
        <v>0</v>
      </c>
      <c r="N261" s="473">
        <v>0</v>
      </c>
      <c r="O261" s="474"/>
      <c r="P261" s="466">
        <v>68.850254000000007</v>
      </c>
      <c r="Q261" s="498">
        <v>68.848890999999995</v>
      </c>
      <c r="R261" s="499">
        <v>0</v>
      </c>
      <c r="S261" s="499">
        <v>0</v>
      </c>
      <c r="T261" s="499">
        <v>68.848890999999995</v>
      </c>
      <c r="U261" s="500">
        <v>0</v>
      </c>
      <c r="V261" s="501">
        <v>0</v>
      </c>
      <c r="W261" s="473">
        <v>0</v>
      </c>
      <c r="X261" s="501">
        <v>0</v>
      </c>
      <c r="Y261" s="502">
        <v>0</v>
      </c>
      <c r="Z261" s="501">
        <v>0</v>
      </c>
      <c r="AA261" s="473">
        <v>0</v>
      </c>
      <c r="AB261" s="474"/>
    </row>
    <row r="262" spans="1:28">
      <c r="A262" s="465" t="s">
        <v>542</v>
      </c>
      <c r="B262" s="874"/>
      <c r="C262" s="466">
        <v>0</v>
      </c>
      <c r="D262" s="498">
        <v>0</v>
      </c>
      <c r="E262" s="499">
        <v>0</v>
      </c>
      <c r="F262" s="499">
        <v>0</v>
      </c>
      <c r="G262" s="499">
        <v>0</v>
      </c>
      <c r="H262" s="500">
        <v>0</v>
      </c>
      <c r="I262" s="501">
        <v>0</v>
      </c>
      <c r="J262" s="503">
        <v>0</v>
      </c>
      <c r="K262" s="501">
        <v>0</v>
      </c>
      <c r="L262" s="503">
        <v>0</v>
      </c>
      <c r="M262" s="501">
        <v>0</v>
      </c>
      <c r="N262" s="473">
        <v>0</v>
      </c>
      <c r="O262" s="476"/>
      <c r="P262" s="466">
        <v>0</v>
      </c>
      <c r="Q262" s="498">
        <v>0</v>
      </c>
      <c r="R262" s="499">
        <v>0</v>
      </c>
      <c r="S262" s="499">
        <v>0</v>
      </c>
      <c r="T262" s="499">
        <v>0</v>
      </c>
      <c r="U262" s="500">
        <v>0</v>
      </c>
      <c r="V262" s="501">
        <v>0</v>
      </c>
      <c r="W262" s="503">
        <v>0</v>
      </c>
      <c r="X262" s="501">
        <v>0</v>
      </c>
      <c r="Y262" s="503">
        <v>0</v>
      </c>
      <c r="Z262" s="501">
        <v>0</v>
      </c>
      <c r="AA262" s="473">
        <v>0</v>
      </c>
      <c r="AB262" s="476"/>
    </row>
    <row r="263" spans="1:28">
      <c r="A263" s="465" t="s">
        <v>543</v>
      </c>
      <c r="B263" s="874"/>
      <c r="C263" s="466">
        <v>6.7500000000000004E-4</v>
      </c>
      <c r="D263" s="498">
        <v>6.7500000000000004E-4</v>
      </c>
      <c r="E263" s="499">
        <v>6.7500000000000004E-4</v>
      </c>
      <c r="F263" s="499">
        <v>0</v>
      </c>
      <c r="G263" s="499">
        <v>0</v>
      </c>
      <c r="H263" s="500">
        <v>0</v>
      </c>
      <c r="I263" s="501">
        <v>0</v>
      </c>
      <c r="J263" s="473">
        <v>0</v>
      </c>
      <c r="K263" s="501">
        <v>0</v>
      </c>
      <c r="L263" s="502">
        <v>0</v>
      </c>
      <c r="M263" s="501">
        <v>0</v>
      </c>
      <c r="N263" s="473">
        <v>0</v>
      </c>
      <c r="O263" s="474"/>
      <c r="P263" s="466">
        <v>0</v>
      </c>
      <c r="Q263" s="498">
        <v>0</v>
      </c>
      <c r="R263" s="499">
        <v>0</v>
      </c>
      <c r="S263" s="499">
        <v>0</v>
      </c>
      <c r="T263" s="499">
        <v>0</v>
      </c>
      <c r="U263" s="500">
        <v>0</v>
      </c>
      <c r="V263" s="501">
        <v>0</v>
      </c>
      <c r="W263" s="473">
        <v>0</v>
      </c>
      <c r="X263" s="501">
        <v>0</v>
      </c>
      <c r="Y263" s="502">
        <v>0</v>
      </c>
      <c r="Z263" s="501">
        <v>0</v>
      </c>
      <c r="AA263" s="473">
        <v>0</v>
      </c>
      <c r="AB263" s="474"/>
    </row>
    <row r="264" spans="1:28">
      <c r="A264" s="465" t="s">
        <v>544</v>
      </c>
      <c r="B264" s="874"/>
      <c r="C264" s="466">
        <v>1.4519999999999999E-3</v>
      </c>
      <c r="D264" s="498">
        <v>1.4519999999999999E-3</v>
      </c>
      <c r="E264" s="499">
        <v>1.4519999999999999E-3</v>
      </c>
      <c r="F264" s="499">
        <v>0</v>
      </c>
      <c r="G264" s="499">
        <v>0</v>
      </c>
      <c r="H264" s="500">
        <v>0</v>
      </c>
      <c r="I264" s="501">
        <v>0</v>
      </c>
      <c r="J264" s="473">
        <v>0</v>
      </c>
      <c r="K264" s="501">
        <v>0</v>
      </c>
      <c r="L264" s="502">
        <v>0</v>
      </c>
      <c r="M264" s="501">
        <v>0</v>
      </c>
      <c r="N264" s="473">
        <v>0</v>
      </c>
      <c r="O264" s="474"/>
      <c r="P264" s="466">
        <v>3.5260000000000001E-3</v>
      </c>
      <c r="Q264" s="498">
        <v>3.5260000000000001E-3</v>
      </c>
      <c r="R264" s="499">
        <v>3.5260000000000001E-3</v>
      </c>
      <c r="S264" s="499">
        <v>0</v>
      </c>
      <c r="T264" s="499">
        <v>0</v>
      </c>
      <c r="U264" s="500">
        <v>0</v>
      </c>
      <c r="V264" s="501">
        <v>0</v>
      </c>
      <c r="W264" s="473">
        <v>0</v>
      </c>
      <c r="X264" s="501">
        <v>0</v>
      </c>
      <c r="Y264" s="502">
        <v>0</v>
      </c>
      <c r="Z264" s="501">
        <v>0</v>
      </c>
      <c r="AA264" s="473">
        <v>0</v>
      </c>
      <c r="AB264" s="474"/>
    </row>
    <row r="265" spans="1:28">
      <c r="A265" s="465" t="s">
        <v>545</v>
      </c>
      <c r="B265" s="874"/>
      <c r="C265" s="466">
        <v>181.79354799999999</v>
      </c>
      <c r="D265" s="498">
        <v>159.61065400000001</v>
      </c>
      <c r="E265" s="499">
        <v>22.179777000000001</v>
      </c>
      <c r="F265" s="499">
        <v>0</v>
      </c>
      <c r="G265" s="499">
        <v>159.61065400000001</v>
      </c>
      <c r="H265" s="500">
        <v>0</v>
      </c>
      <c r="I265" s="501">
        <v>0</v>
      </c>
      <c r="J265" s="473">
        <v>0</v>
      </c>
      <c r="K265" s="501">
        <v>0</v>
      </c>
      <c r="L265" s="502">
        <v>0</v>
      </c>
      <c r="M265" s="501">
        <v>0</v>
      </c>
      <c r="N265" s="473">
        <v>0</v>
      </c>
      <c r="O265" s="474"/>
      <c r="P265" s="466">
        <v>195.99482800000001</v>
      </c>
      <c r="Q265" s="498">
        <v>168.41727299999999</v>
      </c>
      <c r="R265" s="499">
        <v>27.573613999999999</v>
      </c>
      <c r="S265" s="499">
        <v>0</v>
      </c>
      <c r="T265" s="499">
        <v>168.41727299999999</v>
      </c>
      <c r="U265" s="500">
        <v>0</v>
      </c>
      <c r="V265" s="501">
        <v>0</v>
      </c>
      <c r="W265" s="473">
        <v>0</v>
      </c>
      <c r="X265" s="501">
        <v>0</v>
      </c>
      <c r="Y265" s="502">
        <v>0</v>
      </c>
      <c r="Z265" s="501">
        <v>0</v>
      </c>
      <c r="AA265" s="473">
        <v>0</v>
      </c>
      <c r="AB265" s="474"/>
    </row>
    <row r="266" spans="1:28">
      <c r="A266" s="477" t="s">
        <v>546</v>
      </c>
      <c r="B266" s="874"/>
      <c r="C266" s="478">
        <v>440.337221</v>
      </c>
      <c r="D266" s="504">
        <v>418.38339000000002</v>
      </c>
      <c r="E266" s="505">
        <v>34.582600999999997</v>
      </c>
      <c r="F266" s="505">
        <v>0</v>
      </c>
      <c r="G266" s="505">
        <v>405.74673000000001</v>
      </c>
      <c r="H266" s="506">
        <v>0</v>
      </c>
      <c r="I266" s="507">
        <v>0</v>
      </c>
      <c r="J266" s="485">
        <v>0</v>
      </c>
      <c r="K266" s="507">
        <v>0</v>
      </c>
      <c r="L266" s="508">
        <v>0</v>
      </c>
      <c r="M266" s="507">
        <v>0</v>
      </c>
      <c r="N266" s="485">
        <v>0</v>
      </c>
      <c r="O266" s="486"/>
      <c r="P266" s="478">
        <v>350.28276899999997</v>
      </c>
      <c r="Q266" s="504">
        <v>346.81732199999999</v>
      </c>
      <c r="R266" s="505">
        <v>28.460953</v>
      </c>
      <c r="S266" s="505">
        <v>0</v>
      </c>
      <c r="T266" s="505">
        <v>321.81361099999998</v>
      </c>
      <c r="U266" s="506">
        <v>0</v>
      </c>
      <c r="V266" s="507">
        <v>0</v>
      </c>
      <c r="W266" s="485">
        <v>0</v>
      </c>
      <c r="X266" s="507">
        <v>0</v>
      </c>
      <c r="Y266" s="508">
        <v>0</v>
      </c>
      <c r="Z266" s="507">
        <v>0</v>
      </c>
      <c r="AA266" s="485">
        <v>0</v>
      </c>
      <c r="AB266" s="486"/>
    </row>
    <row r="267" spans="1:28" ht="12" thickBot="1">
      <c r="A267" s="487" t="s">
        <v>292</v>
      </c>
      <c r="B267" s="875"/>
      <c r="C267" s="488">
        <f t="shared" ref="C267:N267" si="62">+C260+C261+C262+C263+C264+C265+C266</f>
        <v>622.13289599999996</v>
      </c>
      <c r="D267" s="489">
        <f t="shared" si="62"/>
        <v>577.996171</v>
      </c>
      <c r="E267" s="490">
        <f t="shared" si="62"/>
        <v>56.764505</v>
      </c>
      <c r="F267" s="490">
        <f t="shared" si="62"/>
        <v>0</v>
      </c>
      <c r="G267" s="490">
        <f t="shared" si="62"/>
        <v>565.35738400000002</v>
      </c>
      <c r="H267" s="491">
        <f t="shared" si="62"/>
        <v>0</v>
      </c>
      <c r="I267" s="488">
        <f t="shared" si="62"/>
        <v>0</v>
      </c>
      <c r="J267" s="490">
        <f t="shared" si="62"/>
        <v>0</v>
      </c>
      <c r="K267" s="488">
        <f t="shared" si="62"/>
        <v>0</v>
      </c>
      <c r="L267" s="491">
        <f t="shared" si="62"/>
        <v>0</v>
      </c>
      <c r="M267" s="488">
        <f t="shared" si="62"/>
        <v>0</v>
      </c>
      <c r="N267" s="490">
        <f t="shared" si="62"/>
        <v>0</v>
      </c>
      <c r="O267" s="492">
        <v>0</v>
      </c>
      <c r="P267" s="488">
        <f t="shared" ref="P267:AA267" si="63">+P260+P261+P262+P263+P264+P265+P266</f>
        <v>615.13137699999993</v>
      </c>
      <c r="Q267" s="489">
        <f t="shared" si="63"/>
        <v>584.08701199999996</v>
      </c>
      <c r="R267" s="490">
        <f t="shared" si="63"/>
        <v>56.038093000000003</v>
      </c>
      <c r="S267" s="490">
        <f t="shared" si="63"/>
        <v>0</v>
      </c>
      <c r="T267" s="490">
        <f t="shared" si="63"/>
        <v>559.07977499999993</v>
      </c>
      <c r="U267" s="491">
        <f t="shared" si="63"/>
        <v>0</v>
      </c>
      <c r="V267" s="488">
        <f t="shared" si="63"/>
        <v>0</v>
      </c>
      <c r="W267" s="490">
        <f t="shared" si="63"/>
        <v>0</v>
      </c>
      <c r="X267" s="488">
        <f t="shared" si="63"/>
        <v>0</v>
      </c>
      <c r="Y267" s="491">
        <f t="shared" si="63"/>
        <v>0</v>
      </c>
      <c r="Z267" s="488">
        <f t="shared" si="63"/>
        <v>0</v>
      </c>
      <c r="AA267" s="490">
        <f t="shared" si="63"/>
        <v>0</v>
      </c>
      <c r="AB267" s="492">
        <v>13.769792000000001</v>
      </c>
    </row>
    <row r="268" spans="1:28">
      <c r="A268" s="455" t="s">
        <v>539</v>
      </c>
      <c r="B268" s="873" t="s">
        <v>578</v>
      </c>
      <c r="C268" s="456">
        <v>0</v>
      </c>
      <c r="D268" s="493">
        <v>0</v>
      </c>
      <c r="E268" s="494">
        <v>0</v>
      </c>
      <c r="F268" s="494">
        <v>0</v>
      </c>
      <c r="G268" s="494">
        <v>0</v>
      </c>
      <c r="H268" s="495">
        <v>0</v>
      </c>
      <c r="I268" s="496">
        <v>0</v>
      </c>
      <c r="J268" s="463">
        <v>0</v>
      </c>
      <c r="K268" s="496">
        <v>0</v>
      </c>
      <c r="L268" s="497">
        <v>0</v>
      </c>
      <c r="M268" s="496">
        <v>0</v>
      </c>
      <c r="N268" s="463">
        <v>0</v>
      </c>
      <c r="O268" s="464"/>
      <c r="P268" s="456">
        <v>0</v>
      </c>
      <c r="Q268" s="493">
        <v>0</v>
      </c>
      <c r="R268" s="494">
        <v>0</v>
      </c>
      <c r="S268" s="494">
        <v>0</v>
      </c>
      <c r="T268" s="494">
        <v>0</v>
      </c>
      <c r="U268" s="495">
        <v>0</v>
      </c>
      <c r="V268" s="496">
        <v>0</v>
      </c>
      <c r="W268" s="463">
        <v>0</v>
      </c>
      <c r="X268" s="496">
        <v>0</v>
      </c>
      <c r="Y268" s="497">
        <v>0</v>
      </c>
      <c r="Z268" s="496">
        <v>0</v>
      </c>
      <c r="AA268" s="463">
        <v>0</v>
      </c>
      <c r="AB268" s="464"/>
    </row>
    <row r="269" spans="1:28">
      <c r="A269" s="465" t="s">
        <v>541</v>
      </c>
      <c r="B269" s="874"/>
      <c r="C269" s="466">
        <v>22.481138000000001</v>
      </c>
      <c r="D269" s="498">
        <v>22.480186</v>
      </c>
      <c r="E269" s="499">
        <v>0</v>
      </c>
      <c r="F269" s="499">
        <v>0</v>
      </c>
      <c r="G269" s="499">
        <v>22.480186</v>
      </c>
      <c r="H269" s="500">
        <v>0</v>
      </c>
      <c r="I269" s="501">
        <v>0</v>
      </c>
      <c r="J269" s="473">
        <v>0</v>
      </c>
      <c r="K269" s="501">
        <v>0</v>
      </c>
      <c r="L269" s="502">
        <v>0</v>
      </c>
      <c r="M269" s="501">
        <v>0</v>
      </c>
      <c r="N269" s="473">
        <v>0</v>
      </c>
      <c r="O269" s="474"/>
      <c r="P269" s="466">
        <v>70.566740999999993</v>
      </c>
      <c r="Q269" s="498">
        <v>70.564676000000006</v>
      </c>
      <c r="R269" s="499">
        <v>0</v>
      </c>
      <c r="S269" s="499">
        <v>0</v>
      </c>
      <c r="T269" s="499">
        <v>70.564676000000006</v>
      </c>
      <c r="U269" s="500">
        <v>0</v>
      </c>
      <c r="V269" s="501">
        <v>0</v>
      </c>
      <c r="W269" s="473">
        <v>0</v>
      </c>
      <c r="X269" s="501">
        <v>0</v>
      </c>
      <c r="Y269" s="502">
        <v>0</v>
      </c>
      <c r="Z269" s="501">
        <v>0</v>
      </c>
      <c r="AA269" s="473">
        <v>0</v>
      </c>
      <c r="AB269" s="474"/>
    </row>
    <row r="270" spans="1:28">
      <c r="A270" s="465" t="s">
        <v>542</v>
      </c>
      <c r="B270" s="874"/>
      <c r="C270" s="466">
        <v>60.692273999999998</v>
      </c>
      <c r="D270" s="498">
        <v>60.689171000000002</v>
      </c>
      <c r="E270" s="499">
        <v>0</v>
      </c>
      <c r="F270" s="499">
        <v>0</v>
      </c>
      <c r="G270" s="499">
        <v>60.689171000000002</v>
      </c>
      <c r="H270" s="500">
        <v>0</v>
      </c>
      <c r="I270" s="501">
        <v>0</v>
      </c>
      <c r="J270" s="503">
        <v>0</v>
      </c>
      <c r="K270" s="501">
        <v>0</v>
      </c>
      <c r="L270" s="503">
        <v>0</v>
      </c>
      <c r="M270" s="501">
        <v>0</v>
      </c>
      <c r="N270" s="473">
        <v>0</v>
      </c>
      <c r="O270" s="476"/>
      <c r="P270" s="466">
        <v>42.762160999999999</v>
      </c>
      <c r="Q270" s="498">
        <v>42.761212999999998</v>
      </c>
      <c r="R270" s="499">
        <v>0</v>
      </c>
      <c r="S270" s="499">
        <v>0</v>
      </c>
      <c r="T270" s="499">
        <v>42.761212999999998</v>
      </c>
      <c r="U270" s="500">
        <v>0</v>
      </c>
      <c r="V270" s="501">
        <v>0</v>
      </c>
      <c r="W270" s="503">
        <v>0</v>
      </c>
      <c r="X270" s="501">
        <v>0</v>
      </c>
      <c r="Y270" s="503">
        <v>0</v>
      </c>
      <c r="Z270" s="501">
        <v>0</v>
      </c>
      <c r="AA270" s="473">
        <v>0</v>
      </c>
      <c r="AB270" s="476"/>
    </row>
    <row r="271" spans="1:28">
      <c r="A271" s="465" t="s">
        <v>543</v>
      </c>
      <c r="B271" s="874"/>
      <c r="C271" s="466">
        <v>125.685965</v>
      </c>
      <c r="D271" s="498">
        <v>125.678437</v>
      </c>
      <c r="E271" s="499">
        <v>0</v>
      </c>
      <c r="F271" s="499">
        <v>0</v>
      </c>
      <c r="G271" s="499">
        <v>125.678437</v>
      </c>
      <c r="H271" s="500">
        <v>0</v>
      </c>
      <c r="I271" s="501">
        <v>0</v>
      </c>
      <c r="J271" s="473">
        <v>0</v>
      </c>
      <c r="K271" s="501">
        <v>0</v>
      </c>
      <c r="L271" s="502">
        <v>0</v>
      </c>
      <c r="M271" s="501">
        <v>0</v>
      </c>
      <c r="N271" s="473">
        <v>0</v>
      </c>
      <c r="O271" s="474"/>
      <c r="P271" s="466">
        <v>84.508471</v>
      </c>
      <c r="Q271" s="498">
        <v>84.501542000000001</v>
      </c>
      <c r="R271" s="499">
        <v>0</v>
      </c>
      <c r="S271" s="499">
        <v>0</v>
      </c>
      <c r="T271" s="499">
        <v>84.501542000000001</v>
      </c>
      <c r="U271" s="500">
        <v>0</v>
      </c>
      <c r="V271" s="501">
        <v>0</v>
      </c>
      <c r="W271" s="473">
        <v>0</v>
      </c>
      <c r="X271" s="501">
        <v>0</v>
      </c>
      <c r="Y271" s="502">
        <v>0</v>
      </c>
      <c r="Z271" s="501">
        <v>0</v>
      </c>
      <c r="AA271" s="473">
        <v>0</v>
      </c>
      <c r="AB271" s="474"/>
    </row>
    <row r="272" spans="1:28">
      <c r="A272" s="465" t="s">
        <v>544</v>
      </c>
      <c r="B272" s="874"/>
      <c r="C272" s="466">
        <v>305.92957200000001</v>
      </c>
      <c r="D272" s="498">
        <v>305.911901</v>
      </c>
      <c r="E272" s="499">
        <v>0</v>
      </c>
      <c r="F272" s="499">
        <v>0</v>
      </c>
      <c r="G272" s="499">
        <v>305.911901</v>
      </c>
      <c r="H272" s="500">
        <v>0</v>
      </c>
      <c r="I272" s="501">
        <v>0</v>
      </c>
      <c r="J272" s="473">
        <v>0</v>
      </c>
      <c r="K272" s="501">
        <v>0</v>
      </c>
      <c r="L272" s="502">
        <v>0</v>
      </c>
      <c r="M272" s="501">
        <v>0</v>
      </c>
      <c r="N272" s="473">
        <v>0</v>
      </c>
      <c r="O272" s="474"/>
      <c r="P272" s="466">
        <v>277.07808899999998</v>
      </c>
      <c r="Q272" s="498">
        <v>277.06195200000002</v>
      </c>
      <c r="R272" s="499">
        <v>0</v>
      </c>
      <c r="S272" s="499">
        <v>0</v>
      </c>
      <c r="T272" s="499">
        <v>277.06195200000002</v>
      </c>
      <c r="U272" s="500">
        <v>0</v>
      </c>
      <c r="V272" s="501">
        <v>0</v>
      </c>
      <c r="W272" s="473">
        <v>0</v>
      </c>
      <c r="X272" s="501">
        <v>0</v>
      </c>
      <c r="Y272" s="502">
        <v>0</v>
      </c>
      <c r="Z272" s="501">
        <v>0</v>
      </c>
      <c r="AA272" s="473">
        <v>0</v>
      </c>
      <c r="AB272" s="474"/>
    </row>
    <row r="273" spans="1:28">
      <c r="A273" s="465" t="s">
        <v>545</v>
      </c>
      <c r="B273" s="874"/>
      <c r="C273" s="466">
        <v>93.279843999999997</v>
      </c>
      <c r="D273" s="498">
        <v>93.275109</v>
      </c>
      <c r="E273" s="499">
        <v>0</v>
      </c>
      <c r="F273" s="499">
        <v>0</v>
      </c>
      <c r="G273" s="499">
        <v>93.275109</v>
      </c>
      <c r="H273" s="500">
        <v>0</v>
      </c>
      <c r="I273" s="501">
        <v>0</v>
      </c>
      <c r="J273" s="473">
        <v>0</v>
      </c>
      <c r="K273" s="501">
        <v>0</v>
      </c>
      <c r="L273" s="502">
        <v>0</v>
      </c>
      <c r="M273" s="501">
        <v>0</v>
      </c>
      <c r="N273" s="473">
        <v>0</v>
      </c>
      <c r="O273" s="474"/>
      <c r="P273" s="466">
        <v>106.253846</v>
      </c>
      <c r="Q273" s="498">
        <v>106.24618</v>
      </c>
      <c r="R273" s="499">
        <v>0</v>
      </c>
      <c r="S273" s="499">
        <v>0</v>
      </c>
      <c r="T273" s="499">
        <v>106.24618</v>
      </c>
      <c r="U273" s="500">
        <v>0</v>
      </c>
      <c r="V273" s="501">
        <v>0</v>
      </c>
      <c r="W273" s="473">
        <v>0</v>
      </c>
      <c r="X273" s="501">
        <v>0</v>
      </c>
      <c r="Y273" s="502">
        <v>0</v>
      </c>
      <c r="Z273" s="501">
        <v>0</v>
      </c>
      <c r="AA273" s="473">
        <v>0</v>
      </c>
      <c r="AB273" s="474"/>
    </row>
    <row r="274" spans="1:28">
      <c r="A274" s="477" t="s">
        <v>546</v>
      </c>
      <c r="B274" s="874"/>
      <c r="C274" s="478">
        <v>0</v>
      </c>
      <c r="D274" s="504">
        <v>0</v>
      </c>
      <c r="E274" s="505">
        <v>0</v>
      </c>
      <c r="F274" s="505">
        <v>0</v>
      </c>
      <c r="G274" s="505">
        <v>0</v>
      </c>
      <c r="H274" s="506">
        <v>0</v>
      </c>
      <c r="I274" s="507">
        <v>0</v>
      </c>
      <c r="J274" s="485">
        <v>0</v>
      </c>
      <c r="K274" s="507">
        <v>0</v>
      </c>
      <c r="L274" s="508">
        <v>0</v>
      </c>
      <c r="M274" s="507">
        <v>0</v>
      </c>
      <c r="N274" s="485">
        <v>0</v>
      </c>
      <c r="O274" s="486"/>
      <c r="P274" s="478">
        <v>0</v>
      </c>
      <c r="Q274" s="504">
        <v>0</v>
      </c>
      <c r="R274" s="505">
        <v>0</v>
      </c>
      <c r="S274" s="505">
        <v>0</v>
      </c>
      <c r="T274" s="505">
        <v>0</v>
      </c>
      <c r="U274" s="506">
        <v>0</v>
      </c>
      <c r="V274" s="507">
        <v>0</v>
      </c>
      <c r="W274" s="485">
        <v>0</v>
      </c>
      <c r="X274" s="507">
        <v>0</v>
      </c>
      <c r="Y274" s="508">
        <v>0</v>
      </c>
      <c r="Z274" s="507">
        <v>0</v>
      </c>
      <c r="AA274" s="485">
        <v>0</v>
      </c>
      <c r="AB274" s="486"/>
    </row>
    <row r="275" spans="1:28" ht="12" thickBot="1">
      <c r="A275" s="487" t="s">
        <v>292</v>
      </c>
      <c r="B275" s="875"/>
      <c r="C275" s="488">
        <f t="shared" ref="C275:N275" si="64">+C268+C269+C270+C271+C272+C273+C274</f>
        <v>608.06879300000003</v>
      </c>
      <c r="D275" s="489">
        <f t="shared" si="64"/>
        <v>608.03480400000001</v>
      </c>
      <c r="E275" s="490">
        <f t="shared" si="64"/>
        <v>0</v>
      </c>
      <c r="F275" s="490">
        <f t="shared" si="64"/>
        <v>0</v>
      </c>
      <c r="G275" s="490">
        <f t="shared" si="64"/>
        <v>608.03480400000001</v>
      </c>
      <c r="H275" s="491">
        <f t="shared" si="64"/>
        <v>0</v>
      </c>
      <c r="I275" s="488">
        <f t="shared" si="64"/>
        <v>0</v>
      </c>
      <c r="J275" s="490">
        <f t="shared" si="64"/>
        <v>0</v>
      </c>
      <c r="K275" s="488">
        <f t="shared" si="64"/>
        <v>0</v>
      </c>
      <c r="L275" s="491">
        <f t="shared" si="64"/>
        <v>0</v>
      </c>
      <c r="M275" s="488">
        <f t="shared" si="64"/>
        <v>0</v>
      </c>
      <c r="N275" s="490">
        <f t="shared" si="64"/>
        <v>0</v>
      </c>
      <c r="O275" s="492">
        <v>6.242737</v>
      </c>
      <c r="P275" s="488">
        <f t="shared" ref="P275:AA275" si="65">+P268+P269+P270+P271+P272+P273+P274</f>
        <v>581.169308</v>
      </c>
      <c r="Q275" s="489">
        <f t="shared" si="65"/>
        <v>581.13556300000005</v>
      </c>
      <c r="R275" s="490">
        <f t="shared" si="65"/>
        <v>0</v>
      </c>
      <c r="S275" s="490">
        <f t="shared" si="65"/>
        <v>0</v>
      </c>
      <c r="T275" s="490">
        <f t="shared" si="65"/>
        <v>581.13556300000005</v>
      </c>
      <c r="U275" s="491">
        <f t="shared" si="65"/>
        <v>0</v>
      </c>
      <c r="V275" s="488">
        <f t="shared" si="65"/>
        <v>0</v>
      </c>
      <c r="W275" s="490">
        <f t="shared" si="65"/>
        <v>0</v>
      </c>
      <c r="X275" s="488">
        <f t="shared" si="65"/>
        <v>0</v>
      </c>
      <c r="Y275" s="491">
        <f t="shared" si="65"/>
        <v>0</v>
      </c>
      <c r="Z275" s="488">
        <f t="shared" si="65"/>
        <v>0</v>
      </c>
      <c r="AA275" s="490">
        <f t="shared" si="65"/>
        <v>0</v>
      </c>
      <c r="AB275" s="492">
        <v>6.5498779999999996</v>
      </c>
    </row>
    <row r="276" spans="1:28">
      <c r="A276" s="455" t="s">
        <v>539</v>
      </c>
      <c r="B276" s="873" t="s">
        <v>579</v>
      </c>
      <c r="C276" s="456">
        <v>84.904617000000002</v>
      </c>
      <c r="D276" s="493">
        <v>84.903291999999993</v>
      </c>
      <c r="E276" s="494">
        <v>0</v>
      </c>
      <c r="F276" s="494">
        <v>0</v>
      </c>
      <c r="G276" s="494">
        <v>84.903291999999993</v>
      </c>
      <c r="H276" s="495">
        <v>0</v>
      </c>
      <c r="I276" s="496">
        <v>0</v>
      </c>
      <c r="J276" s="463">
        <v>0</v>
      </c>
      <c r="K276" s="496">
        <v>0</v>
      </c>
      <c r="L276" s="497">
        <v>0</v>
      </c>
      <c r="M276" s="496">
        <v>0</v>
      </c>
      <c r="N276" s="463">
        <v>0</v>
      </c>
      <c r="O276" s="464"/>
      <c r="P276" s="456">
        <v>91.963999000000001</v>
      </c>
      <c r="Q276" s="493">
        <v>91.963420999999997</v>
      </c>
      <c r="R276" s="494">
        <v>0</v>
      </c>
      <c r="S276" s="494">
        <v>0</v>
      </c>
      <c r="T276" s="494">
        <v>91.963420999999997</v>
      </c>
      <c r="U276" s="495">
        <v>0</v>
      </c>
      <c r="V276" s="496">
        <v>0</v>
      </c>
      <c r="W276" s="463">
        <v>0</v>
      </c>
      <c r="X276" s="496">
        <v>0</v>
      </c>
      <c r="Y276" s="497">
        <v>0</v>
      </c>
      <c r="Z276" s="496">
        <v>0</v>
      </c>
      <c r="AA276" s="463">
        <v>0</v>
      </c>
      <c r="AB276" s="464"/>
    </row>
    <row r="277" spans="1:28">
      <c r="A277" s="465" t="s">
        <v>541</v>
      </c>
      <c r="B277" s="874"/>
      <c r="C277" s="466">
        <v>28.297083000000001</v>
      </c>
      <c r="D277" s="498">
        <v>28.296405</v>
      </c>
      <c r="E277" s="499">
        <v>0</v>
      </c>
      <c r="F277" s="499">
        <v>0</v>
      </c>
      <c r="G277" s="499">
        <v>28.296405</v>
      </c>
      <c r="H277" s="500">
        <v>0</v>
      </c>
      <c r="I277" s="501">
        <v>0</v>
      </c>
      <c r="J277" s="473">
        <v>0</v>
      </c>
      <c r="K277" s="501">
        <v>0</v>
      </c>
      <c r="L277" s="502">
        <v>0</v>
      </c>
      <c r="M277" s="501">
        <v>0</v>
      </c>
      <c r="N277" s="473">
        <v>0</v>
      </c>
      <c r="O277" s="474"/>
      <c r="P277" s="466">
        <v>2.8899999999999998E-4</v>
      </c>
      <c r="Q277" s="498">
        <v>0</v>
      </c>
      <c r="R277" s="499">
        <v>0</v>
      </c>
      <c r="S277" s="499">
        <v>0</v>
      </c>
      <c r="T277" s="499">
        <v>0</v>
      </c>
      <c r="U277" s="500">
        <v>0</v>
      </c>
      <c r="V277" s="501">
        <v>0</v>
      </c>
      <c r="W277" s="473">
        <v>0</v>
      </c>
      <c r="X277" s="501">
        <v>0</v>
      </c>
      <c r="Y277" s="502">
        <v>0</v>
      </c>
      <c r="Z277" s="501">
        <v>0</v>
      </c>
      <c r="AA277" s="473">
        <v>0</v>
      </c>
      <c r="AB277" s="474"/>
    </row>
    <row r="278" spans="1:28">
      <c r="A278" s="465" t="s">
        <v>542</v>
      </c>
      <c r="B278" s="874"/>
      <c r="C278" s="466">
        <v>0</v>
      </c>
      <c r="D278" s="498">
        <v>0</v>
      </c>
      <c r="E278" s="499">
        <v>0</v>
      </c>
      <c r="F278" s="499">
        <v>0</v>
      </c>
      <c r="G278" s="499">
        <v>0</v>
      </c>
      <c r="H278" s="500">
        <v>0</v>
      </c>
      <c r="I278" s="501">
        <v>0</v>
      </c>
      <c r="J278" s="503">
        <v>0</v>
      </c>
      <c r="K278" s="501">
        <v>0</v>
      </c>
      <c r="L278" s="503">
        <v>0</v>
      </c>
      <c r="M278" s="501">
        <v>0</v>
      </c>
      <c r="N278" s="473">
        <v>0</v>
      </c>
      <c r="O278" s="476"/>
      <c r="P278" s="466">
        <v>0</v>
      </c>
      <c r="Q278" s="498">
        <v>0</v>
      </c>
      <c r="R278" s="499">
        <v>0</v>
      </c>
      <c r="S278" s="499">
        <v>0</v>
      </c>
      <c r="T278" s="499">
        <v>0</v>
      </c>
      <c r="U278" s="500">
        <v>0</v>
      </c>
      <c r="V278" s="501">
        <v>0</v>
      </c>
      <c r="W278" s="503">
        <v>0</v>
      </c>
      <c r="X278" s="501">
        <v>0</v>
      </c>
      <c r="Y278" s="503">
        <v>0</v>
      </c>
      <c r="Z278" s="501">
        <v>0</v>
      </c>
      <c r="AA278" s="473">
        <v>0</v>
      </c>
      <c r="AB278" s="476"/>
    </row>
    <row r="279" spans="1:28">
      <c r="A279" s="465" t="s">
        <v>543</v>
      </c>
      <c r="B279" s="874"/>
      <c r="C279" s="466">
        <v>0</v>
      </c>
      <c r="D279" s="498">
        <v>0</v>
      </c>
      <c r="E279" s="499">
        <v>0</v>
      </c>
      <c r="F279" s="499">
        <v>0</v>
      </c>
      <c r="G279" s="499">
        <v>0</v>
      </c>
      <c r="H279" s="500">
        <v>0</v>
      </c>
      <c r="I279" s="501">
        <v>0</v>
      </c>
      <c r="J279" s="473">
        <v>0</v>
      </c>
      <c r="K279" s="501">
        <v>0</v>
      </c>
      <c r="L279" s="502">
        <v>0</v>
      </c>
      <c r="M279" s="501">
        <v>0</v>
      </c>
      <c r="N279" s="473">
        <v>0</v>
      </c>
      <c r="O279" s="474"/>
      <c r="P279" s="466">
        <v>0</v>
      </c>
      <c r="Q279" s="498">
        <v>0</v>
      </c>
      <c r="R279" s="499">
        <v>0</v>
      </c>
      <c r="S279" s="499">
        <v>0</v>
      </c>
      <c r="T279" s="499">
        <v>0</v>
      </c>
      <c r="U279" s="500">
        <v>0</v>
      </c>
      <c r="V279" s="501">
        <v>0</v>
      </c>
      <c r="W279" s="473">
        <v>0</v>
      </c>
      <c r="X279" s="501">
        <v>0</v>
      </c>
      <c r="Y279" s="502">
        <v>0</v>
      </c>
      <c r="Z279" s="501">
        <v>0</v>
      </c>
      <c r="AA279" s="473">
        <v>0</v>
      </c>
      <c r="AB279" s="474"/>
    </row>
    <row r="280" spans="1:28">
      <c r="A280" s="465" t="s">
        <v>544</v>
      </c>
      <c r="B280" s="874"/>
      <c r="C280" s="466">
        <v>6.8646500000000001</v>
      </c>
      <c r="D280" s="498">
        <v>6.8641649999999998</v>
      </c>
      <c r="E280" s="499">
        <v>0</v>
      </c>
      <c r="F280" s="499">
        <v>0</v>
      </c>
      <c r="G280" s="499">
        <v>6.8641649999999998</v>
      </c>
      <c r="H280" s="500">
        <v>0</v>
      </c>
      <c r="I280" s="501">
        <v>0</v>
      </c>
      <c r="J280" s="473">
        <v>0</v>
      </c>
      <c r="K280" s="501">
        <v>0</v>
      </c>
      <c r="L280" s="502">
        <v>0</v>
      </c>
      <c r="M280" s="501">
        <v>0</v>
      </c>
      <c r="N280" s="473">
        <v>0</v>
      </c>
      <c r="O280" s="474"/>
      <c r="P280" s="466">
        <v>7.0373679999999998</v>
      </c>
      <c r="Q280" s="498">
        <v>7.0370020000000002</v>
      </c>
      <c r="R280" s="499">
        <v>0</v>
      </c>
      <c r="S280" s="499">
        <v>0</v>
      </c>
      <c r="T280" s="499">
        <v>7.0370020000000002</v>
      </c>
      <c r="U280" s="500">
        <v>0</v>
      </c>
      <c r="V280" s="501">
        <v>0</v>
      </c>
      <c r="W280" s="473">
        <v>0</v>
      </c>
      <c r="X280" s="501">
        <v>0</v>
      </c>
      <c r="Y280" s="502">
        <v>0</v>
      </c>
      <c r="Z280" s="501">
        <v>0</v>
      </c>
      <c r="AA280" s="473">
        <v>0</v>
      </c>
      <c r="AB280" s="474"/>
    </row>
    <row r="281" spans="1:28">
      <c r="A281" s="465" t="s">
        <v>545</v>
      </c>
      <c r="B281" s="874"/>
      <c r="C281" s="466">
        <v>13.140215</v>
      </c>
      <c r="D281" s="498">
        <v>13.139314000000001</v>
      </c>
      <c r="E281" s="499">
        <v>0</v>
      </c>
      <c r="F281" s="499">
        <v>0</v>
      </c>
      <c r="G281" s="499">
        <v>13.139314000000001</v>
      </c>
      <c r="H281" s="500">
        <v>0</v>
      </c>
      <c r="I281" s="501">
        <v>0</v>
      </c>
      <c r="J281" s="473">
        <v>0</v>
      </c>
      <c r="K281" s="501">
        <v>0</v>
      </c>
      <c r="L281" s="502">
        <v>0</v>
      </c>
      <c r="M281" s="501">
        <v>0</v>
      </c>
      <c r="N281" s="473">
        <v>0</v>
      </c>
      <c r="O281" s="474"/>
      <c r="P281" s="466">
        <v>12.525593000000001</v>
      </c>
      <c r="Q281" s="498">
        <v>12.524915</v>
      </c>
      <c r="R281" s="499">
        <v>0</v>
      </c>
      <c r="S281" s="499">
        <v>0</v>
      </c>
      <c r="T281" s="499">
        <v>12.524915</v>
      </c>
      <c r="U281" s="500">
        <v>0</v>
      </c>
      <c r="V281" s="501">
        <v>0</v>
      </c>
      <c r="W281" s="473">
        <v>0</v>
      </c>
      <c r="X281" s="501">
        <v>0</v>
      </c>
      <c r="Y281" s="502">
        <v>0</v>
      </c>
      <c r="Z281" s="501">
        <v>0</v>
      </c>
      <c r="AA281" s="473">
        <v>0</v>
      </c>
      <c r="AB281" s="474"/>
    </row>
    <row r="282" spans="1:28">
      <c r="A282" s="477" t="s">
        <v>546</v>
      </c>
      <c r="B282" s="874"/>
      <c r="C282" s="478">
        <v>0</v>
      </c>
      <c r="D282" s="504">
        <v>0</v>
      </c>
      <c r="E282" s="505">
        <v>0</v>
      </c>
      <c r="F282" s="505">
        <v>0</v>
      </c>
      <c r="G282" s="505">
        <v>0</v>
      </c>
      <c r="H282" s="506">
        <v>0</v>
      </c>
      <c r="I282" s="507">
        <v>0</v>
      </c>
      <c r="J282" s="485">
        <v>0</v>
      </c>
      <c r="K282" s="507">
        <v>0</v>
      </c>
      <c r="L282" s="508">
        <v>0</v>
      </c>
      <c r="M282" s="507">
        <v>0</v>
      </c>
      <c r="N282" s="485">
        <v>0</v>
      </c>
      <c r="O282" s="486"/>
      <c r="P282" s="478">
        <v>0</v>
      </c>
      <c r="Q282" s="504">
        <v>0</v>
      </c>
      <c r="R282" s="505">
        <v>0</v>
      </c>
      <c r="S282" s="505">
        <v>0</v>
      </c>
      <c r="T282" s="505">
        <v>0</v>
      </c>
      <c r="U282" s="506">
        <v>0</v>
      </c>
      <c r="V282" s="507">
        <v>0</v>
      </c>
      <c r="W282" s="485">
        <v>0</v>
      </c>
      <c r="X282" s="507">
        <v>0</v>
      </c>
      <c r="Y282" s="508">
        <v>0</v>
      </c>
      <c r="Z282" s="507">
        <v>0</v>
      </c>
      <c r="AA282" s="485">
        <v>0</v>
      </c>
      <c r="AB282" s="486"/>
    </row>
    <row r="283" spans="1:28" ht="12" thickBot="1">
      <c r="A283" s="487" t="s">
        <v>292</v>
      </c>
      <c r="B283" s="875"/>
      <c r="C283" s="488">
        <f t="shared" ref="C283:N283" si="66">+C276+C277+C278+C279+C280+C281+C282</f>
        <v>133.20656500000001</v>
      </c>
      <c r="D283" s="489">
        <f t="shared" si="66"/>
        <v>133.20317599999998</v>
      </c>
      <c r="E283" s="490">
        <f t="shared" si="66"/>
        <v>0</v>
      </c>
      <c r="F283" s="490">
        <f t="shared" si="66"/>
        <v>0</v>
      </c>
      <c r="G283" s="490">
        <f t="shared" si="66"/>
        <v>133.20317599999998</v>
      </c>
      <c r="H283" s="491">
        <f t="shared" si="66"/>
        <v>0</v>
      </c>
      <c r="I283" s="488">
        <f t="shared" si="66"/>
        <v>0</v>
      </c>
      <c r="J283" s="490">
        <f t="shared" si="66"/>
        <v>0</v>
      </c>
      <c r="K283" s="488">
        <f t="shared" si="66"/>
        <v>0</v>
      </c>
      <c r="L283" s="491">
        <f t="shared" si="66"/>
        <v>0</v>
      </c>
      <c r="M283" s="488">
        <f t="shared" si="66"/>
        <v>0</v>
      </c>
      <c r="N283" s="490">
        <f t="shared" si="66"/>
        <v>0</v>
      </c>
      <c r="O283" s="492">
        <v>0</v>
      </c>
      <c r="P283" s="488">
        <f t="shared" ref="P283:AA283" si="67">+P276+P277+P278+P279+P280+P281+P282</f>
        <v>111.527249</v>
      </c>
      <c r="Q283" s="489">
        <f t="shared" si="67"/>
        <v>111.525338</v>
      </c>
      <c r="R283" s="490">
        <f t="shared" si="67"/>
        <v>0</v>
      </c>
      <c r="S283" s="490">
        <f t="shared" si="67"/>
        <v>0</v>
      </c>
      <c r="T283" s="490">
        <f t="shared" si="67"/>
        <v>111.525338</v>
      </c>
      <c r="U283" s="491">
        <f t="shared" si="67"/>
        <v>0</v>
      </c>
      <c r="V283" s="488">
        <f t="shared" si="67"/>
        <v>0</v>
      </c>
      <c r="W283" s="490">
        <f t="shared" si="67"/>
        <v>0</v>
      </c>
      <c r="X283" s="488">
        <f t="shared" si="67"/>
        <v>0</v>
      </c>
      <c r="Y283" s="491">
        <f t="shared" si="67"/>
        <v>0</v>
      </c>
      <c r="Z283" s="488">
        <f t="shared" si="67"/>
        <v>0</v>
      </c>
      <c r="AA283" s="490">
        <f t="shared" si="67"/>
        <v>0</v>
      </c>
      <c r="AB283" s="492">
        <v>0</v>
      </c>
    </row>
    <row r="284" spans="1:28">
      <c r="A284" s="455" t="s">
        <v>539</v>
      </c>
      <c r="B284" s="873" t="s">
        <v>580</v>
      </c>
      <c r="C284" s="456">
        <v>4.6E-5</v>
      </c>
      <c r="D284" s="493">
        <v>4.6E-5</v>
      </c>
      <c r="E284" s="494">
        <v>0</v>
      </c>
      <c r="F284" s="494">
        <v>0</v>
      </c>
      <c r="G284" s="494">
        <v>0</v>
      </c>
      <c r="H284" s="495">
        <v>4.6E-5</v>
      </c>
      <c r="I284" s="496">
        <v>0</v>
      </c>
      <c r="J284" s="463">
        <v>0</v>
      </c>
      <c r="K284" s="496">
        <v>0</v>
      </c>
      <c r="L284" s="497">
        <v>0</v>
      </c>
      <c r="M284" s="496">
        <v>0</v>
      </c>
      <c r="N284" s="463">
        <v>0</v>
      </c>
      <c r="O284" s="464"/>
      <c r="P284" s="456">
        <v>5.8E-5</v>
      </c>
      <c r="Q284" s="493">
        <v>5.8E-5</v>
      </c>
      <c r="R284" s="494">
        <v>0</v>
      </c>
      <c r="S284" s="494">
        <v>0</v>
      </c>
      <c r="T284" s="494">
        <v>0</v>
      </c>
      <c r="U284" s="495">
        <v>5.8E-5</v>
      </c>
      <c r="V284" s="496">
        <v>0</v>
      </c>
      <c r="W284" s="463">
        <v>0</v>
      </c>
      <c r="X284" s="496">
        <v>0</v>
      </c>
      <c r="Y284" s="497">
        <v>0</v>
      </c>
      <c r="Z284" s="496">
        <v>0</v>
      </c>
      <c r="AA284" s="463">
        <v>0</v>
      </c>
      <c r="AB284" s="464"/>
    </row>
    <row r="285" spans="1:28">
      <c r="A285" s="465" t="s">
        <v>541</v>
      </c>
      <c r="B285" s="874"/>
      <c r="C285" s="466">
        <v>6.9016739999999999</v>
      </c>
      <c r="D285" s="498">
        <v>6.9011040000000001</v>
      </c>
      <c r="E285" s="499">
        <v>0</v>
      </c>
      <c r="F285" s="499">
        <v>0</v>
      </c>
      <c r="G285" s="499">
        <v>6.9011040000000001</v>
      </c>
      <c r="H285" s="500">
        <v>0</v>
      </c>
      <c r="I285" s="501">
        <v>0</v>
      </c>
      <c r="J285" s="473">
        <v>0</v>
      </c>
      <c r="K285" s="501">
        <v>0</v>
      </c>
      <c r="L285" s="502">
        <v>0</v>
      </c>
      <c r="M285" s="501">
        <v>0</v>
      </c>
      <c r="N285" s="473">
        <v>0</v>
      </c>
      <c r="O285" s="474"/>
      <c r="P285" s="466">
        <v>34.731095000000003</v>
      </c>
      <c r="Q285" s="498">
        <v>34.729444000000001</v>
      </c>
      <c r="R285" s="499">
        <v>0</v>
      </c>
      <c r="S285" s="499">
        <v>0</v>
      </c>
      <c r="T285" s="499">
        <v>34.729444000000001</v>
      </c>
      <c r="U285" s="500">
        <v>0</v>
      </c>
      <c r="V285" s="501">
        <v>0</v>
      </c>
      <c r="W285" s="473">
        <v>0</v>
      </c>
      <c r="X285" s="501">
        <v>0</v>
      </c>
      <c r="Y285" s="502">
        <v>0</v>
      </c>
      <c r="Z285" s="501">
        <v>0</v>
      </c>
      <c r="AA285" s="473">
        <v>0</v>
      </c>
      <c r="AB285" s="474"/>
    </row>
    <row r="286" spans="1:28">
      <c r="A286" s="465" t="s">
        <v>542</v>
      </c>
      <c r="B286" s="874"/>
      <c r="C286" s="466">
        <v>49.389825999999999</v>
      </c>
      <c r="D286" s="498">
        <v>49.385246000000002</v>
      </c>
      <c r="E286" s="499">
        <v>0</v>
      </c>
      <c r="F286" s="499">
        <v>0</v>
      </c>
      <c r="G286" s="499">
        <v>49.385246000000002</v>
      </c>
      <c r="H286" s="500">
        <v>0</v>
      </c>
      <c r="I286" s="501">
        <v>0</v>
      </c>
      <c r="J286" s="503">
        <v>0</v>
      </c>
      <c r="K286" s="501">
        <v>0</v>
      </c>
      <c r="L286" s="503">
        <v>0</v>
      </c>
      <c r="M286" s="501">
        <v>0</v>
      </c>
      <c r="N286" s="473">
        <v>0</v>
      </c>
      <c r="O286" s="476"/>
      <c r="P286" s="466">
        <v>599.16840200000001</v>
      </c>
      <c r="Q286" s="498">
        <v>599.10393999999997</v>
      </c>
      <c r="R286" s="499">
        <v>0</v>
      </c>
      <c r="S286" s="499">
        <v>0</v>
      </c>
      <c r="T286" s="499">
        <v>599.10393999999997</v>
      </c>
      <c r="U286" s="500">
        <v>0</v>
      </c>
      <c r="V286" s="501">
        <v>0</v>
      </c>
      <c r="W286" s="503">
        <v>0</v>
      </c>
      <c r="X286" s="501">
        <v>0</v>
      </c>
      <c r="Y286" s="503">
        <v>0</v>
      </c>
      <c r="Z286" s="501">
        <v>0</v>
      </c>
      <c r="AA286" s="473">
        <v>0</v>
      </c>
      <c r="AB286" s="476"/>
    </row>
    <row r="287" spans="1:28">
      <c r="A287" s="465" t="s">
        <v>543</v>
      </c>
      <c r="B287" s="874"/>
      <c r="C287" s="466">
        <v>1589.863372</v>
      </c>
      <c r="D287" s="498">
        <v>1589.6992729999999</v>
      </c>
      <c r="E287" s="499">
        <v>0</v>
      </c>
      <c r="F287" s="499">
        <v>0</v>
      </c>
      <c r="G287" s="499">
        <v>1589.6992729999999</v>
      </c>
      <c r="H287" s="500">
        <v>0</v>
      </c>
      <c r="I287" s="501">
        <v>0</v>
      </c>
      <c r="J287" s="473">
        <v>0</v>
      </c>
      <c r="K287" s="501">
        <v>0</v>
      </c>
      <c r="L287" s="502">
        <v>0</v>
      </c>
      <c r="M287" s="501">
        <v>0</v>
      </c>
      <c r="N287" s="473">
        <v>0</v>
      </c>
      <c r="O287" s="474"/>
      <c r="P287" s="466">
        <v>49.26276</v>
      </c>
      <c r="Q287" s="498">
        <v>49.257080999999999</v>
      </c>
      <c r="R287" s="499">
        <v>0</v>
      </c>
      <c r="S287" s="499">
        <v>0</v>
      </c>
      <c r="T287" s="499">
        <v>49.257080999999999</v>
      </c>
      <c r="U287" s="500">
        <v>0</v>
      </c>
      <c r="V287" s="501">
        <v>0</v>
      </c>
      <c r="W287" s="473">
        <v>0</v>
      </c>
      <c r="X287" s="501">
        <v>0</v>
      </c>
      <c r="Y287" s="502">
        <v>0</v>
      </c>
      <c r="Z287" s="501">
        <v>0</v>
      </c>
      <c r="AA287" s="473">
        <v>0</v>
      </c>
      <c r="AB287" s="474"/>
    </row>
    <row r="288" spans="1:28">
      <c r="A288" s="465" t="s">
        <v>544</v>
      </c>
      <c r="B288" s="874"/>
      <c r="C288" s="466">
        <v>1305.941032</v>
      </c>
      <c r="D288" s="498">
        <v>1305.806145</v>
      </c>
      <c r="E288" s="499">
        <v>0</v>
      </c>
      <c r="F288" s="499">
        <v>0</v>
      </c>
      <c r="G288" s="499">
        <v>1305.806145</v>
      </c>
      <c r="H288" s="500">
        <v>0</v>
      </c>
      <c r="I288" s="501">
        <v>0</v>
      </c>
      <c r="J288" s="473">
        <v>0</v>
      </c>
      <c r="K288" s="501">
        <v>0</v>
      </c>
      <c r="L288" s="502">
        <v>0</v>
      </c>
      <c r="M288" s="501">
        <v>0</v>
      </c>
      <c r="N288" s="473">
        <v>0</v>
      </c>
      <c r="O288" s="474"/>
      <c r="P288" s="466">
        <v>1623.7119540000001</v>
      </c>
      <c r="Q288" s="498">
        <v>1623.5336219999999</v>
      </c>
      <c r="R288" s="499">
        <v>0</v>
      </c>
      <c r="S288" s="499">
        <v>0</v>
      </c>
      <c r="T288" s="499">
        <v>1623.5336219999999</v>
      </c>
      <c r="U288" s="500">
        <v>0</v>
      </c>
      <c r="V288" s="501">
        <v>0</v>
      </c>
      <c r="W288" s="473">
        <v>0</v>
      </c>
      <c r="X288" s="501">
        <v>0</v>
      </c>
      <c r="Y288" s="502">
        <v>0</v>
      </c>
      <c r="Z288" s="501">
        <v>0</v>
      </c>
      <c r="AA288" s="473">
        <v>0</v>
      </c>
      <c r="AB288" s="474"/>
    </row>
    <row r="289" spans="1:28">
      <c r="A289" s="465" t="s">
        <v>545</v>
      </c>
      <c r="B289" s="874"/>
      <c r="C289" s="466">
        <v>2.9676200000000001</v>
      </c>
      <c r="D289" s="498">
        <v>2.9673069999999999</v>
      </c>
      <c r="E289" s="499">
        <v>0</v>
      </c>
      <c r="F289" s="499">
        <v>0</v>
      </c>
      <c r="G289" s="499">
        <v>2.9673069999999999</v>
      </c>
      <c r="H289" s="500">
        <v>0</v>
      </c>
      <c r="I289" s="501">
        <v>0</v>
      </c>
      <c r="J289" s="473">
        <v>0</v>
      </c>
      <c r="K289" s="501">
        <v>0</v>
      </c>
      <c r="L289" s="502">
        <v>0</v>
      </c>
      <c r="M289" s="501">
        <v>0</v>
      </c>
      <c r="N289" s="473">
        <v>0</v>
      </c>
      <c r="O289" s="474"/>
      <c r="P289" s="466">
        <v>0</v>
      </c>
      <c r="Q289" s="498">
        <v>0</v>
      </c>
      <c r="R289" s="499">
        <v>0</v>
      </c>
      <c r="S289" s="499">
        <v>0</v>
      </c>
      <c r="T289" s="499">
        <v>0</v>
      </c>
      <c r="U289" s="500">
        <v>0</v>
      </c>
      <c r="V289" s="501">
        <v>0</v>
      </c>
      <c r="W289" s="473">
        <v>0</v>
      </c>
      <c r="X289" s="501">
        <v>0</v>
      </c>
      <c r="Y289" s="502">
        <v>0</v>
      </c>
      <c r="Z289" s="501">
        <v>0</v>
      </c>
      <c r="AA289" s="473">
        <v>0</v>
      </c>
      <c r="AB289" s="474"/>
    </row>
    <row r="290" spans="1:28">
      <c r="A290" s="477" t="s">
        <v>546</v>
      </c>
      <c r="B290" s="874"/>
      <c r="C290" s="478">
        <v>0</v>
      </c>
      <c r="D290" s="504">
        <v>0</v>
      </c>
      <c r="E290" s="505">
        <v>0</v>
      </c>
      <c r="F290" s="505">
        <v>0</v>
      </c>
      <c r="G290" s="505">
        <v>0</v>
      </c>
      <c r="H290" s="506">
        <v>0</v>
      </c>
      <c r="I290" s="507">
        <v>0</v>
      </c>
      <c r="J290" s="485">
        <v>0</v>
      </c>
      <c r="K290" s="507">
        <v>0</v>
      </c>
      <c r="L290" s="508">
        <v>0</v>
      </c>
      <c r="M290" s="507">
        <v>0</v>
      </c>
      <c r="N290" s="485">
        <v>0</v>
      </c>
      <c r="O290" s="486"/>
      <c r="P290" s="478">
        <v>0</v>
      </c>
      <c r="Q290" s="504">
        <v>0</v>
      </c>
      <c r="R290" s="505">
        <v>0</v>
      </c>
      <c r="S290" s="505">
        <v>0</v>
      </c>
      <c r="T290" s="505">
        <v>0</v>
      </c>
      <c r="U290" s="506">
        <v>0</v>
      </c>
      <c r="V290" s="507">
        <v>0</v>
      </c>
      <c r="W290" s="485">
        <v>0</v>
      </c>
      <c r="X290" s="507">
        <v>0</v>
      </c>
      <c r="Y290" s="508">
        <v>0</v>
      </c>
      <c r="Z290" s="507">
        <v>0</v>
      </c>
      <c r="AA290" s="485">
        <v>0</v>
      </c>
      <c r="AB290" s="486"/>
    </row>
    <row r="291" spans="1:28" ht="12" thickBot="1">
      <c r="A291" s="487" t="s">
        <v>292</v>
      </c>
      <c r="B291" s="875"/>
      <c r="C291" s="488">
        <f t="shared" ref="C291:N291" si="68">+C284+C285+C286+C287+C288+C289+C290</f>
        <v>2955.0635699999998</v>
      </c>
      <c r="D291" s="489">
        <f t="shared" si="68"/>
        <v>2954.7591210000001</v>
      </c>
      <c r="E291" s="490">
        <f t="shared" si="68"/>
        <v>0</v>
      </c>
      <c r="F291" s="490">
        <f t="shared" si="68"/>
        <v>0</v>
      </c>
      <c r="G291" s="490">
        <f t="shared" si="68"/>
        <v>2954.7590749999999</v>
      </c>
      <c r="H291" s="491">
        <f t="shared" si="68"/>
        <v>4.6E-5</v>
      </c>
      <c r="I291" s="488">
        <f t="shared" si="68"/>
        <v>0</v>
      </c>
      <c r="J291" s="490">
        <f t="shared" si="68"/>
        <v>0</v>
      </c>
      <c r="K291" s="488">
        <f t="shared" si="68"/>
        <v>0</v>
      </c>
      <c r="L291" s="491">
        <f t="shared" si="68"/>
        <v>0</v>
      </c>
      <c r="M291" s="488">
        <f t="shared" si="68"/>
        <v>0</v>
      </c>
      <c r="N291" s="490">
        <f t="shared" si="68"/>
        <v>0</v>
      </c>
      <c r="O291" s="492">
        <v>16.877500999999999</v>
      </c>
      <c r="P291" s="488">
        <f t="shared" ref="P291:AA291" si="69">+P284+P285+P286+P287+P288+P289+P290</f>
        <v>2306.8742689999999</v>
      </c>
      <c r="Q291" s="489">
        <f t="shared" si="69"/>
        <v>2306.6241449999998</v>
      </c>
      <c r="R291" s="490">
        <f t="shared" si="69"/>
        <v>0</v>
      </c>
      <c r="S291" s="490">
        <f t="shared" si="69"/>
        <v>0</v>
      </c>
      <c r="T291" s="490">
        <f t="shared" si="69"/>
        <v>2306.6240870000001</v>
      </c>
      <c r="U291" s="491">
        <f t="shared" si="69"/>
        <v>5.8E-5</v>
      </c>
      <c r="V291" s="488">
        <f t="shared" si="69"/>
        <v>0</v>
      </c>
      <c r="W291" s="490">
        <f t="shared" si="69"/>
        <v>0</v>
      </c>
      <c r="X291" s="488">
        <f t="shared" si="69"/>
        <v>0</v>
      </c>
      <c r="Y291" s="491">
        <f t="shared" si="69"/>
        <v>0</v>
      </c>
      <c r="Z291" s="488">
        <f t="shared" si="69"/>
        <v>0</v>
      </c>
      <c r="AA291" s="490">
        <f t="shared" si="69"/>
        <v>0</v>
      </c>
      <c r="AB291" s="492">
        <v>26.364476</v>
      </c>
    </row>
    <row r="292" spans="1:28">
      <c r="A292" s="455" t="s">
        <v>539</v>
      </c>
      <c r="B292" s="873" t="s">
        <v>581</v>
      </c>
      <c r="C292" s="456">
        <v>97.176445999999999</v>
      </c>
      <c r="D292" s="493">
        <v>97.176222999999993</v>
      </c>
      <c r="E292" s="494">
        <v>13.252658</v>
      </c>
      <c r="F292" s="494">
        <v>0</v>
      </c>
      <c r="G292" s="494">
        <v>83.923564999999996</v>
      </c>
      <c r="H292" s="495">
        <v>0</v>
      </c>
      <c r="I292" s="496">
        <v>0</v>
      </c>
      <c r="J292" s="463">
        <v>0</v>
      </c>
      <c r="K292" s="496">
        <v>0</v>
      </c>
      <c r="L292" s="497">
        <v>0</v>
      </c>
      <c r="M292" s="496">
        <v>0</v>
      </c>
      <c r="N292" s="463">
        <v>0</v>
      </c>
      <c r="O292" s="464"/>
      <c r="P292" s="456">
        <v>30.725338000000001</v>
      </c>
      <c r="Q292" s="493">
        <v>30.725338000000001</v>
      </c>
      <c r="R292" s="494">
        <v>30.721094000000001</v>
      </c>
      <c r="S292" s="494">
        <v>0</v>
      </c>
      <c r="T292" s="494">
        <v>0</v>
      </c>
      <c r="U292" s="495">
        <v>4.2440000000000004E-3</v>
      </c>
      <c r="V292" s="496">
        <v>0</v>
      </c>
      <c r="W292" s="463">
        <v>0</v>
      </c>
      <c r="X292" s="496">
        <v>0</v>
      </c>
      <c r="Y292" s="497">
        <v>0</v>
      </c>
      <c r="Z292" s="496">
        <v>0</v>
      </c>
      <c r="AA292" s="463">
        <v>0</v>
      </c>
      <c r="AB292" s="464"/>
    </row>
    <row r="293" spans="1:28">
      <c r="A293" s="465" t="s">
        <v>541</v>
      </c>
      <c r="B293" s="874"/>
      <c r="C293" s="466">
        <v>54.880324999999999</v>
      </c>
      <c r="D293" s="498">
        <v>54.880139999999997</v>
      </c>
      <c r="E293" s="499">
        <v>32.648117999999997</v>
      </c>
      <c r="F293" s="499">
        <v>0</v>
      </c>
      <c r="G293" s="499">
        <v>22.232022000000001</v>
      </c>
      <c r="H293" s="500">
        <v>0</v>
      </c>
      <c r="I293" s="501">
        <v>0</v>
      </c>
      <c r="J293" s="473">
        <v>0</v>
      </c>
      <c r="K293" s="501">
        <v>0</v>
      </c>
      <c r="L293" s="502">
        <v>0</v>
      </c>
      <c r="M293" s="501">
        <v>0</v>
      </c>
      <c r="N293" s="473">
        <v>0</v>
      </c>
      <c r="O293" s="474"/>
      <c r="P293" s="466">
        <v>84.763659000000004</v>
      </c>
      <c r="Q293" s="498">
        <v>75.606468000000007</v>
      </c>
      <c r="R293" s="499">
        <v>13.922950999999999</v>
      </c>
      <c r="S293" s="499">
        <v>0</v>
      </c>
      <c r="T293" s="499">
        <v>70.840708000000006</v>
      </c>
      <c r="U293" s="500">
        <v>0</v>
      </c>
      <c r="V293" s="501">
        <v>0</v>
      </c>
      <c r="W293" s="473">
        <v>0</v>
      </c>
      <c r="X293" s="501">
        <v>0</v>
      </c>
      <c r="Y293" s="502">
        <v>0</v>
      </c>
      <c r="Z293" s="501">
        <v>0</v>
      </c>
      <c r="AA293" s="473">
        <v>0</v>
      </c>
      <c r="AB293" s="474"/>
    </row>
    <row r="294" spans="1:28">
      <c r="A294" s="465" t="s">
        <v>542</v>
      </c>
      <c r="B294" s="874"/>
      <c r="C294" s="466">
        <v>109.503905</v>
      </c>
      <c r="D294" s="498">
        <v>70.246131000000005</v>
      </c>
      <c r="E294" s="499">
        <v>56.817283000000003</v>
      </c>
      <c r="F294" s="499">
        <v>0</v>
      </c>
      <c r="G294" s="499">
        <v>52.685595999999997</v>
      </c>
      <c r="H294" s="500">
        <v>0</v>
      </c>
      <c r="I294" s="501">
        <v>0</v>
      </c>
      <c r="J294" s="503">
        <v>0</v>
      </c>
      <c r="K294" s="501">
        <v>0</v>
      </c>
      <c r="L294" s="503">
        <v>0</v>
      </c>
      <c r="M294" s="501">
        <v>0</v>
      </c>
      <c r="N294" s="473">
        <v>0</v>
      </c>
      <c r="O294" s="476"/>
      <c r="P294" s="466">
        <v>174.98681500000001</v>
      </c>
      <c r="Q294" s="498">
        <v>150.463278</v>
      </c>
      <c r="R294" s="499">
        <v>69.842000999999996</v>
      </c>
      <c r="S294" s="499">
        <v>0</v>
      </c>
      <c r="T294" s="499">
        <v>105.143477</v>
      </c>
      <c r="U294" s="500">
        <v>0</v>
      </c>
      <c r="V294" s="501">
        <v>0</v>
      </c>
      <c r="W294" s="503">
        <v>0</v>
      </c>
      <c r="X294" s="501">
        <v>0</v>
      </c>
      <c r="Y294" s="503">
        <v>0</v>
      </c>
      <c r="Z294" s="501">
        <v>0</v>
      </c>
      <c r="AA294" s="473">
        <v>0</v>
      </c>
      <c r="AB294" s="476"/>
    </row>
    <row r="295" spans="1:28">
      <c r="A295" s="465" t="s">
        <v>543</v>
      </c>
      <c r="B295" s="874"/>
      <c r="C295" s="466">
        <v>38.583106000000001</v>
      </c>
      <c r="D295" s="498">
        <v>38.582763999999997</v>
      </c>
      <c r="E295" s="499">
        <v>12.391862</v>
      </c>
      <c r="F295" s="499">
        <v>0</v>
      </c>
      <c r="G295" s="499">
        <v>26.190902000000001</v>
      </c>
      <c r="H295" s="500">
        <v>0</v>
      </c>
      <c r="I295" s="501">
        <v>0</v>
      </c>
      <c r="J295" s="473">
        <v>0</v>
      </c>
      <c r="K295" s="501">
        <v>0</v>
      </c>
      <c r="L295" s="502">
        <v>0</v>
      </c>
      <c r="M295" s="501">
        <v>0</v>
      </c>
      <c r="N295" s="473">
        <v>0</v>
      </c>
      <c r="O295" s="474"/>
      <c r="P295" s="466">
        <v>9.1977000000000003E-2</v>
      </c>
      <c r="Q295" s="498">
        <v>9.1977000000000003E-2</v>
      </c>
      <c r="R295" s="499">
        <v>9.1977000000000003E-2</v>
      </c>
      <c r="S295" s="499">
        <v>0</v>
      </c>
      <c r="T295" s="499">
        <v>0</v>
      </c>
      <c r="U295" s="500">
        <v>0</v>
      </c>
      <c r="V295" s="501">
        <v>0</v>
      </c>
      <c r="W295" s="473">
        <v>0</v>
      </c>
      <c r="X295" s="501">
        <v>0</v>
      </c>
      <c r="Y295" s="502">
        <v>0</v>
      </c>
      <c r="Z295" s="501">
        <v>0</v>
      </c>
      <c r="AA295" s="473">
        <v>0</v>
      </c>
      <c r="AB295" s="474"/>
    </row>
    <row r="296" spans="1:28">
      <c r="A296" s="465" t="s">
        <v>544</v>
      </c>
      <c r="B296" s="874"/>
      <c r="C296" s="466">
        <v>301.51905599999998</v>
      </c>
      <c r="D296" s="498">
        <v>292.280485</v>
      </c>
      <c r="E296" s="499">
        <v>13.166467000000001</v>
      </c>
      <c r="F296" s="499">
        <v>0</v>
      </c>
      <c r="G296" s="499">
        <v>288.34727099999998</v>
      </c>
      <c r="H296" s="500">
        <v>0</v>
      </c>
      <c r="I296" s="501">
        <v>0</v>
      </c>
      <c r="J296" s="473">
        <v>0</v>
      </c>
      <c r="K296" s="501">
        <v>0</v>
      </c>
      <c r="L296" s="502">
        <v>0</v>
      </c>
      <c r="M296" s="501">
        <v>0</v>
      </c>
      <c r="N296" s="473">
        <v>0</v>
      </c>
      <c r="O296" s="474"/>
      <c r="P296" s="466">
        <v>716.40370600000006</v>
      </c>
      <c r="Q296" s="498">
        <v>705.24346800000001</v>
      </c>
      <c r="R296" s="499">
        <v>11.145443999999999</v>
      </c>
      <c r="S296" s="499">
        <v>0</v>
      </c>
      <c r="T296" s="499">
        <v>705.24346800000001</v>
      </c>
      <c r="U296" s="500">
        <v>0</v>
      </c>
      <c r="V296" s="501">
        <v>0</v>
      </c>
      <c r="W296" s="473">
        <v>0</v>
      </c>
      <c r="X296" s="501">
        <v>0</v>
      </c>
      <c r="Y296" s="502">
        <v>0</v>
      </c>
      <c r="Z296" s="501">
        <v>0</v>
      </c>
      <c r="AA296" s="473">
        <v>0</v>
      </c>
      <c r="AB296" s="474"/>
    </row>
    <row r="297" spans="1:28">
      <c r="A297" s="465" t="s">
        <v>545</v>
      </c>
      <c r="B297" s="874"/>
      <c r="C297" s="466">
        <v>2390.8143359999999</v>
      </c>
      <c r="D297" s="498">
        <v>2371.7579970000002</v>
      </c>
      <c r="E297" s="499">
        <v>130.05757399999999</v>
      </c>
      <c r="F297" s="499">
        <v>0</v>
      </c>
      <c r="G297" s="499">
        <v>2129.1768940000002</v>
      </c>
      <c r="H297" s="500">
        <v>131.53602000000001</v>
      </c>
      <c r="I297" s="501">
        <v>0</v>
      </c>
      <c r="J297" s="473">
        <v>0</v>
      </c>
      <c r="K297" s="501">
        <v>0</v>
      </c>
      <c r="L297" s="502">
        <v>0</v>
      </c>
      <c r="M297" s="501">
        <v>0</v>
      </c>
      <c r="N297" s="473">
        <v>0</v>
      </c>
      <c r="O297" s="474"/>
      <c r="P297" s="466">
        <v>2574.4367480000001</v>
      </c>
      <c r="Q297" s="498">
        <v>2550.2065560000001</v>
      </c>
      <c r="R297" s="499">
        <v>42.176769999999998</v>
      </c>
      <c r="S297" s="499">
        <v>0</v>
      </c>
      <c r="T297" s="499">
        <v>2388.7208059999998</v>
      </c>
      <c r="U297" s="500">
        <v>143.48254600000001</v>
      </c>
      <c r="V297" s="501">
        <v>0</v>
      </c>
      <c r="W297" s="473">
        <v>0</v>
      </c>
      <c r="X297" s="501">
        <v>0</v>
      </c>
      <c r="Y297" s="502">
        <v>0</v>
      </c>
      <c r="Z297" s="501">
        <v>0</v>
      </c>
      <c r="AA297" s="473">
        <v>0</v>
      </c>
      <c r="AB297" s="474"/>
    </row>
    <row r="298" spans="1:28">
      <c r="A298" s="477" t="s">
        <v>546</v>
      </c>
      <c r="B298" s="874"/>
      <c r="C298" s="478">
        <v>3320.2269889999998</v>
      </c>
      <c r="D298" s="504">
        <v>3319.7829190000002</v>
      </c>
      <c r="E298" s="505">
        <v>0.37929499999999999</v>
      </c>
      <c r="F298" s="505">
        <v>0</v>
      </c>
      <c r="G298" s="505">
        <v>2135.3576939999998</v>
      </c>
      <c r="H298" s="506">
        <v>1184.425225</v>
      </c>
      <c r="I298" s="507">
        <v>0</v>
      </c>
      <c r="J298" s="485">
        <v>0</v>
      </c>
      <c r="K298" s="507">
        <v>0</v>
      </c>
      <c r="L298" s="508">
        <v>0</v>
      </c>
      <c r="M298" s="507">
        <v>0</v>
      </c>
      <c r="N298" s="485">
        <v>0</v>
      </c>
      <c r="O298" s="486"/>
      <c r="P298" s="478">
        <v>3667.3040689999998</v>
      </c>
      <c r="Q298" s="504">
        <v>3660.4688540000002</v>
      </c>
      <c r="R298" s="505">
        <v>75.167660999999995</v>
      </c>
      <c r="S298" s="505">
        <v>0</v>
      </c>
      <c r="T298" s="505">
        <v>2369.410179</v>
      </c>
      <c r="U298" s="506">
        <v>1222.643225</v>
      </c>
      <c r="V298" s="507">
        <v>0</v>
      </c>
      <c r="W298" s="485">
        <v>0</v>
      </c>
      <c r="X298" s="507">
        <v>0</v>
      </c>
      <c r="Y298" s="508">
        <v>0</v>
      </c>
      <c r="Z298" s="507">
        <v>0</v>
      </c>
      <c r="AA298" s="485">
        <v>0</v>
      </c>
      <c r="AB298" s="486"/>
    </row>
    <row r="299" spans="1:28" ht="12" thickBot="1">
      <c r="A299" s="487" t="s">
        <v>292</v>
      </c>
      <c r="B299" s="875"/>
      <c r="C299" s="488">
        <f t="shared" ref="C299:N299" si="70">+C292+C293+C294+C295+C296+C297+C298</f>
        <v>6312.7041629999994</v>
      </c>
      <c r="D299" s="489">
        <f t="shared" si="70"/>
        <v>6244.7066590000004</v>
      </c>
      <c r="E299" s="490">
        <f t="shared" si="70"/>
        <v>258.713257</v>
      </c>
      <c r="F299" s="490">
        <f t="shared" si="70"/>
        <v>0</v>
      </c>
      <c r="G299" s="490">
        <f t="shared" si="70"/>
        <v>4737.9139439999999</v>
      </c>
      <c r="H299" s="491">
        <f t="shared" si="70"/>
        <v>1315.961245</v>
      </c>
      <c r="I299" s="488">
        <f t="shared" si="70"/>
        <v>0</v>
      </c>
      <c r="J299" s="490">
        <f t="shared" si="70"/>
        <v>0</v>
      </c>
      <c r="K299" s="488">
        <f t="shared" si="70"/>
        <v>0</v>
      </c>
      <c r="L299" s="491">
        <f t="shared" si="70"/>
        <v>0</v>
      </c>
      <c r="M299" s="488">
        <f t="shared" si="70"/>
        <v>0</v>
      </c>
      <c r="N299" s="490">
        <f t="shared" si="70"/>
        <v>0</v>
      </c>
      <c r="O299" s="492">
        <v>1.9105380000000001</v>
      </c>
      <c r="P299" s="488">
        <f t="shared" ref="P299:AA299" si="71">+P292+P293+P294+P295+P296+P297+P298</f>
        <v>7248.7123119999997</v>
      </c>
      <c r="Q299" s="489">
        <f t="shared" si="71"/>
        <v>7172.8059389999999</v>
      </c>
      <c r="R299" s="490">
        <f t="shared" si="71"/>
        <v>243.06789799999996</v>
      </c>
      <c r="S299" s="490">
        <f t="shared" si="71"/>
        <v>0</v>
      </c>
      <c r="T299" s="490">
        <f t="shared" si="71"/>
        <v>5639.3586379999997</v>
      </c>
      <c r="U299" s="491">
        <f t="shared" si="71"/>
        <v>1366.130015</v>
      </c>
      <c r="V299" s="488">
        <f t="shared" si="71"/>
        <v>0</v>
      </c>
      <c r="W299" s="490">
        <f t="shared" si="71"/>
        <v>0</v>
      </c>
      <c r="X299" s="488">
        <f t="shared" si="71"/>
        <v>0</v>
      </c>
      <c r="Y299" s="491">
        <f t="shared" si="71"/>
        <v>0</v>
      </c>
      <c r="Z299" s="488">
        <f t="shared" si="71"/>
        <v>0</v>
      </c>
      <c r="AA299" s="490">
        <f t="shared" si="71"/>
        <v>0</v>
      </c>
      <c r="AB299" s="492">
        <v>1.76929</v>
      </c>
    </row>
    <row r="300" spans="1:28">
      <c r="A300" s="455" t="s">
        <v>539</v>
      </c>
      <c r="B300" s="873" t="s">
        <v>582</v>
      </c>
      <c r="C300" s="456">
        <v>0</v>
      </c>
      <c r="D300" s="493">
        <v>0</v>
      </c>
      <c r="E300" s="494">
        <v>0</v>
      </c>
      <c r="F300" s="494">
        <v>0</v>
      </c>
      <c r="G300" s="494">
        <v>0</v>
      </c>
      <c r="H300" s="495">
        <v>0</v>
      </c>
      <c r="I300" s="496">
        <v>0</v>
      </c>
      <c r="J300" s="463">
        <v>0</v>
      </c>
      <c r="K300" s="496">
        <v>0</v>
      </c>
      <c r="L300" s="497">
        <v>0</v>
      </c>
      <c r="M300" s="496">
        <v>0</v>
      </c>
      <c r="N300" s="463">
        <v>0</v>
      </c>
      <c r="O300" s="464"/>
      <c r="P300" s="456">
        <v>0</v>
      </c>
      <c r="Q300" s="493">
        <v>0</v>
      </c>
      <c r="R300" s="494">
        <v>0</v>
      </c>
      <c r="S300" s="494">
        <v>0</v>
      </c>
      <c r="T300" s="494">
        <v>0</v>
      </c>
      <c r="U300" s="495">
        <v>0</v>
      </c>
      <c r="V300" s="496">
        <v>0</v>
      </c>
      <c r="W300" s="463">
        <v>0</v>
      </c>
      <c r="X300" s="496">
        <v>0</v>
      </c>
      <c r="Y300" s="497">
        <v>0</v>
      </c>
      <c r="Z300" s="496">
        <v>0</v>
      </c>
      <c r="AA300" s="463">
        <v>0</v>
      </c>
      <c r="AB300" s="464"/>
    </row>
    <row r="301" spans="1:28">
      <c r="A301" s="465" t="s">
        <v>541</v>
      </c>
      <c r="B301" s="874"/>
      <c r="C301" s="466">
        <v>9.3638220000000008</v>
      </c>
      <c r="D301" s="498">
        <v>9.3636090000000003</v>
      </c>
      <c r="E301" s="499">
        <v>7.4593400000000001</v>
      </c>
      <c r="F301" s="499">
        <v>0</v>
      </c>
      <c r="G301" s="499">
        <v>0</v>
      </c>
      <c r="H301" s="500">
        <v>1.904269</v>
      </c>
      <c r="I301" s="501">
        <v>0</v>
      </c>
      <c r="J301" s="473">
        <v>0</v>
      </c>
      <c r="K301" s="501">
        <v>0</v>
      </c>
      <c r="L301" s="502">
        <v>0</v>
      </c>
      <c r="M301" s="501">
        <v>0</v>
      </c>
      <c r="N301" s="473">
        <v>0</v>
      </c>
      <c r="O301" s="474"/>
      <c r="P301" s="466">
        <v>2.0767289999999998</v>
      </c>
      <c r="Q301" s="498">
        <v>2.076606</v>
      </c>
      <c r="R301" s="499">
        <v>0</v>
      </c>
      <c r="S301" s="499">
        <v>0</v>
      </c>
      <c r="T301" s="499">
        <v>0</v>
      </c>
      <c r="U301" s="500">
        <v>2.076606</v>
      </c>
      <c r="V301" s="501">
        <v>0</v>
      </c>
      <c r="W301" s="473">
        <v>0</v>
      </c>
      <c r="X301" s="501">
        <v>0</v>
      </c>
      <c r="Y301" s="502">
        <v>0</v>
      </c>
      <c r="Z301" s="501">
        <v>0</v>
      </c>
      <c r="AA301" s="473">
        <v>0</v>
      </c>
      <c r="AB301" s="474"/>
    </row>
    <row r="302" spans="1:28">
      <c r="A302" s="465" t="s">
        <v>542</v>
      </c>
      <c r="B302" s="874"/>
      <c r="C302" s="466">
        <v>59.576942000000003</v>
      </c>
      <c r="D302" s="498">
        <v>59.571669999999997</v>
      </c>
      <c r="E302" s="499">
        <v>13.152187</v>
      </c>
      <c r="F302" s="499">
        <v>0</v>
      </c>
      <c r="G302" s="499">
        <v>46.419483</v>
      </c>
      <c r="H302" s="500">
        <v>0</v>
      </c>
      <c r="I302" s="501">
        <v>0</v>
      </c>
      <c r="J302" s="503">
        <v>0</v>
      </c>
      <c r="K302" s="501">
        <v>0</v>
      </c>
      <c r="L302" s="503">
        <v>0</v>
      </c>
      <c r="M302" s="501">
        <v>0</v>
      </c>
      <c r="N302" s="473">
        <v>0</v>
      </c>
      <c r="O302" s="476"/>
      <c r="P302" s="466">
        <v>16.71022</v>
      </c>
      <c r="Q302" s="498">
        <v>16.709178999999999</v>
      </c>
      <c r="R302" s="499">
        <v>9.3297179999999997</v>
      </c>
      <c r="S302" s="499">
        <v>0</v>
      </c>
      <c r="T302" s="499">
        <v>1.862978</v>
      </c>
      <c r="U302" s="500">
        <v>5.516483</v>
      </c>
      <c r="V302" s="501">
        <v>0</v>
      </c>
      <c r="W302" s="503">
        <v>0</v>
      </c>
      <c r="X302" s="501">
        <v>0</v>
      </c>
      <c r="Y302" s="503">
        <v>0</v>
      </c>
      <c r="Z302" s="501">
        <v>0</v>
      </c>
      <c r="AA302" s="473">
        <v>0</v>
      </c>
      <c r="AB302" s="476"/>
    </row>
    <row r="303" spans="1:28">
      <c r="A303" s="465" t="s">
        <v>543</v>
      </c>
      <c r="B303" s="874"/>
      <c r="C303" s="466">
        <v>100.217</v>
      </c>
      <c r="D303" s="498">
        <v>100.202951</v>
      </c>
      <c r="E303" s="499">
        <v>0</v>
      </c>
      <c r="F303" s="499">
        <v>0</v>
      </c>
      <c r="G303" s="499">
        <v>36.533150999999997</v>
      </c>
      <c r="H303" s="500">
        <v>63.669800000000002</v>
      </c>
      <c r="I303" s="501">
        <v>0</v>
      </c>
      <c r="J303" s="473">
        <v>0</v>
      </c>
      <c r="K303" s="501">
        <v>0</v>
      </c>
      <c r="L303" s="502">
        <v>0</v>
      </c>
      <c r="M303" s="501">
        <v>0</v>
      </c>
      <c r="N303" s="473">
        <v>0</v>
      </c>
      <c r="O303" s="474"/>
      <c r="P303" s="466">
        <v>62.241038000000003</v>
      </c>
      <c r="Q303" s="498">
        <v>62.231853999999998</v>
      </c>
      <c r="R303" s="499">
        <v>0</v>
      </c>
      <c r="S303" s="499">
        <v>0</v>
      </c>
      <c r="T303" s="499">
        <v>0</v>
      </c>
      <c r="U303" s="500">
        <v>62.231853999999998</v>
      </c>
      <c r="V303" s="501">
        <v>0</v>
      </c>
      <c r="W303" s="473">
        <v>0</v>
      </c>
      <c r="X303" s="501">
        <v>0</v>
      </c>
      <c r="Y303" s="502">
        <v>0</v>
      </c>
      <c r="Z303" s="501">
        <v>0</v>
      </c>
      <c r="AA303" s="473">
        <v>0</v>
      </c>
      <c r="AB303" s="474"/>
    </row>
    <row r="304" spans="1:28">
      <c r="A304" s="465" t="s">
        <v>544</v>
      </c>
      <c r="B304" s="874"/>
      <c r="C304" s="466">
        <v>261.53667300000001</v>
      </c>
      <c r="D304" s="498">
        <v>261.50083599999999</v>
      </c>
      <c r="E304" s="499">
        <v>8.8297450000000008</v>
      </c>
      <c r="F304" s="499">
        <v>0</v>
      </c>
      <c r="G304" s="499">
        <v>159.06793200000001</v>
      </c>
      <c r="H304" s="500">
        <v>93.603159000000005</v>
      </c>
      <c r="I304" s="501">
        <v>0</v>
      </c>
      <c r="J304" s="473">
        <v>0</v>
      </c>
      <c r="K304" s="501">
        <v>0</v>
      </c>
      <c r="L304" s="502">
        <v>0</v>
      </c>
      <c r="M304" s="501">
        <v>0</v>
      </c>
      <c r="N304" s="473">
        <v>0</v>
      </c>
      <c r="O304" s="474"/>
      <c r="P304" s="466">
        <v>259.06212900000003</v>
      </c>
      <c r="Q304" s="498">
        <v>259.02329700000001</v>
      </c>
      <c r="R304" s="499">
        <v>8.9165010000000002</v>
      </c>
      <c r="S304" s="499">
        <v>0</v>
      </c>
      <c r="T304" s="499">
        <v>151.20163400000001</v>
      </c>
      <c r="U304" s="500">
        <v>98.905162000000004</v>
      </c>
      <c r="V304" s="501">
        <v>0</v>
      </c>
      <c r="W304" s="473">
        <v>0</v>
      </c>
      <c r="X304" s="501">
        <v>0</v>
      </c>
      <c r="Y304" s="502">
        <v>0</v>
      </c>
      <c r="Z304" s="501">
        <v>0</v>
      </c>
      <c r="AA304" s="473">
        <v>0</v>
      </c>
      <c r="AB304" s="474"/>
    </row>
    <row r="305" spans="1:28">
      <c r="A305" s="465" t="s">
        <v>545</v>
      </c>
      <c r="B305" s="874"/>
      <c r="C305" s="466">
        <v>377.82792499999999</v>
      </c>
      <c r="D305" s="498">
        <v>377.77716800000002</v>
      </c>
      <c r="E305" s="499">
        <v>20.847612000000002</v>
      </c>
      <c r="F305" s="499">
        <v>0</v>
      </c>
      <c r="G305" s="499">
        <v>252.74664300000001</v>
      </c>
      <c r="H305" s="500">
        <v>104.182913</v>
      </c>
      <c r="I305" s="501">
        <v>0</v>
      </c>
      <c r="J305" s="473">
        <v>0</v>
      </c>
      <c r="K305" s="501">
        <v>0</v>
      </c>
      <c r="L305" s="502">
        <v>0</v>
      </c>
      <c r="M305" s="501">
        <v>0</v>
      </c>
      <c r="N305" s="473">
        <v>0</v>
      </c>
      <c r="O305" s="474"/>
      <c r="P305" s="466">
        <v>256.56852800000001</v>
      </c>
      <c r="Q305" s="498">
        <v>250.514668</v>
      </c>
      <c r="R305" s="499">
        <v>6.0110890000000001</v>
      </c>
      <c r="S305" s="499">
        <v>0</v>
      </c>
      <c r="T305" s="499">
        <v>195.40695099999999</v>
      </c>
      <c r="U305" s="500">
        <v>55.107717999999998</v>
      </c>
      <c r="V305" s="501">
        <v>0</v>
      </c>
      <c r="W305" s="473">
        <v>0</v>
      </c>
      <c r="X305" s="501">
        <v>0</v>
      </c>
      <c r="Y305" s="502">
        <v>0</v>
      </c>
      <c r="Z305" s="501">
        <v>0</v>
      </c>
      <c r="AA305" s="473">
        <v>0</v>
      </c>
      <c r="AB305" s="474"/>
    </row>
    <row r="306" spans="1:28">
      <c r="A306" s="477" t="s">
        <v>546</v>
      </c>
      <c r="B306" s="874"/>
      <c r="C306" s="478">
        <v>313.06032800000003</v>
      </c>
      <c r="D306" s="504">
        <v>313.02778899999998</v>
      </c>
      <c r="E306" s="505">
        <v>81.819331000000005</v>
      </c>
      <c r="F306" s="505">
        <v>0</v>
      </c>
      <c r="G306" s="505">
        <v>231.20845800000001</v>
      </c>
      <c r="H306" s="506">
        <v>0</v>
      </c>
      <c r="I306" s="507">
        <v>0</v>
      </c>
      <c r="J306" s="485">
        <v>0</v>
      </c>
      <c r="K306" s="507">
        <v>0</v>
      </c>
      <c r="L306" s="508">
        <v>0</v>
      </c>
      <c r="M306" s="507">
        <v>0</v>
      </c>
      <c r="N306" s="485">
        <v>0</v>
      </c>
      <c r="O306" s="486"/>
      <c r="P306" s="478">
        <v>226.08952099999999</v>
      </c>
      <c r="Q306" s="504">
        <v>226.05871999999999</v>
      </c>
      <c r="R306" s="505">
        <v>65.516289</v>
      </c>
      <c r="S306" s="505">
        <v>0</v>
      </c>
      <c r="T306" s="505">
        <v>160.54243</v>
      </c>
      <c r="U306" s="506">
        <v>0</v>
      </c>
      <c r="V306" s="507">
        <v>0</v>
      </c>
      <c r="W306" s="485">
        <v>0</v>
      </c>
      <c r="X306" s="507">
        <v>0</v>
      </c>
      <c r="Y306" s="508">
        <v>0</v>
      </c>
      <c r="Z306" s="507">
        <v>0</v>
      </c>
      <c r="AA306" s="485">
        <v>0</v>
      </c>
      <c r="AB306" s="486"/>
    </row>
    <row r="307" spans="1:28" ht="12" thickBot="1">
      <c r="A307" s="487" t="s">
        <v>292</v>
      </c>
      <c r="B307" s="875"/>
      <c r="C307" s="488">
        <f t="shared" ref="C307:N307" si="72">+C300+C301+C302+C303+C304+C305+C306</f>
        <v>1121.58269</v>
      </c>
      <c r="D307" s="489">
        <f t="shared" si="72"/>
        <v>1121.444023</v>
      </c>
      <c r="E307" s="490">
        <f t="shared" si="72"/>
        <v>132.108215</v>
      </c>
      <c r="F307" s="490">
        <f t="shared" si="72"/>
        <v>0</v>
      </c>
      <c r="G307" s="490">
        <f t="shared" si="72"/>
        <v>725.97566699999993</v>
      </c>
      <c r="H307" s="491">
        <f t="shared" si="72"/>
        <v>263.360141</v>
      </c>
      <c r="I307" s="488">
        <f t="shared" si="72"/>
        <v>0</v>
      </c>
      <c r="J307" s="490">
        <f t="shared" si="72"/>
        <v>0</v>
      </c>
      <c r="K307" s="488">
        <f t="shared" si="72"/>
        <v>0</v>
      </c>
      <c r="L307" s="491">
        <f t="shared" si="72"/>
        <v>0</v>
      </c>
      <c r="M307" s="488">
        <f t="shared" si="72"/>
        <v>0</v>
      </c>
      <c r="N307" s="490">
        <f t="shared" si="72"/>
        <v>0</v>
      </c>
      <c r="O307" s="492">
        <v>187.36278799999999</v>
      </c>
      <c r="P307" s="488">
        <f t="shared" ref="P307:AA307" si="73">+P300+P301+P302+P303+P304+P305+P306</f>
        <v>822.74816500000009</v>
      </c>
      <c r="Q307" s="489">
        <f t="shared" si="73"/>
        <v>816.61432400000001</v>
      </c>
      <c r="R307" s="490">
        <f t="shared" si="73"/>
        <v>89.773596999999995</v>
      </c>
      <c r="S307" s="490">
        <f t="shared" si="73"/>
        <v>0</v>
      </c>
      <c r="T307" s="490">
        <f t="shared" si="73"/>
        <v>509.01399300000003</v>
      </c>
      <c r="U307" s="491">
        <f t="shared" si="73"/>
        <v>223.83782300000001</v>
      </c>
      <c r="V307" s="488">
        <f t="shared" si="73"/>
        <v>0</v>
      </c>
      <c r="W307" s="490">
        <f t="shared" si="73"/>
        <v>0</v>
      </c>
      <c r="X307" s="488">
        <f t="shared" si="73"/>
        <v>0</v>
      </c>
      <c r="Y307" s="491">
        <f t="shared" si="73"/>
        <v>0</v>
      </c>
      <c r="Z307" s="488">
        <f t="shared" si="73"/>
        <v>0</v>
      </c>
      <c r="AA307" s="490">
        <f t="shared" si="73"/>
        <v>0</v>
      </c>
      <c r="AB307" s="492">
        <v>141.24205799999999</v>
      </c>
    </row>
    <row r="308" spans="1:28">
      <c r="A308" s="455" t="s">
        <v>539</v>
      </c>
      <c r="B308" s="873" t="s">
        <v>583</v>
      </c>
      <c r="C308" s="456">
        <v>1.3999999999999999E-4</v>
      </c>
      <c r="D308" s="493">
        <v>1.3999999999999999E-4</v>
      </c>
      <c r="E308" s="494">
        <v>0</v>
      </c>
      <c r="F308" s="494">
        <v>0</v>
      </c>
      <c r="G308" s="494">
        <v>0</v>
      </c>
      <c r="H308" s="495">
        <v>1.3999999999999999E-4</v>
      </c>
      <c r="I308" s="496">
        <v>0</v>
      </c>
      <c r="J308" s="463">
        <v>0</v>
      </c>
      <c r="K308" s="496">
        <v>0</v>
      </c>
      <c r="L308" s="497">
        <v>0</v>
      </c>
      <c r="M308" s="496">
        <v>0</v>
      </c>
      <c r="N308" s="463">
        <v>0</v>
      </c>
      <c r="O308" s="464"/>
      <c r="P308" s="456">
        <v>1.7E-5</v>
      </c>
      <c r="Q308" s="493">
        <v>1.7E-5</v>
      </c>
      <c r="R308" s="494">
        <v>0</v>
      </c>
      <c r="S308" s="494">
        <v>0</v>
      </c>
      <c r="T308" s="494">
        <v>0</v>
      </c>
      <c r="U308" s="495">
        <v>1.7E-5</v>
      </c>
      <c r="V308" s="496">
        <v>0</v>
      </c>
      <c r="W308" s="463">
        <v>0</v>
      </c>
      <c r="X308" s="496">
        <v>0</v>
      </c>
      <c r="Y308" s="497">
        <v>0</v>
      </c>
      <c r="Z308" s="496">
        <v>0</v>
      </c>
      <c r="AA308" s="463">
        <v>0</v>
      </c>
      <c r="AB308" s="464"/>
    </row>
    <row r="309" spans="1:28">
      <c r="A309" s="465" t="s">
        <v>541</v>
      </c>
      <c r="B309" s="874"/>
      <c r="C309" s="466">
        <v>0</v>
      </c>
      <c r="D309" s="498">
        <v>0</v>
      </c>
      <c r="E309" s="499">
        <v>0</v>
      </c>
      <c r="F309" s="499">
        <v>0</v>
      </c>
      <c r="G309" s="499">
        <v>0</v>
      </c>
      <c r="H309" s="500">
        <v>0</v>
      </c>
      <c r="I309" s="501">
        <v>0</v>
      </c>
      <c r="J309" s="473">
        <v>0</v>
      </c>
      <c r="K309" s="501">
        <v>0</v>
      </c>
      <c r="L309" s="502">
        <v>0</v>
      </c>
      <c r="M309" s="501">
        <v>0</v>
      </c>
      <c r="N309" s="473">
        <v>0</v>
      </c>
      <c r="O309" s="474"/>
      <c r="P309" s="466">
        <v>0</v>
      </c>
      <c r="Q309" s="498">
        <v>0</v>
      </c>
      <c r="R309" s="499">
        <v>0</v>
      </c>
      <c r="S309" s="499">
        <v>0</v>
      </c>
      <c r="T309" s="499">
        <v>0</v>
      </c>
      <c r="U309" s="500">
        <v>0</v>
      </c>
      <c r="V309" s="501">
        <v>0</v>
      </c>
      <c r="W309" s="473">
        <v>0</v>
      </c>
      <c r="X309" s="501">
        <v>0</v>
      </c>
      <c r="Y309" s="502">
        <v>0</v>
      </c>
      <c r="Z309" s="501">
        <v>0</v>
      </c>
      <c r="AA309" s="473">
        <v>0</v>
      </c>
      <c r="AB309" s="474"/>
    </row>
    <row r="310" spans="1:28">
      <c r="A310" s="465" t="s">
        <v>542</v>
      </c>
      <c r="B310" s="874"/>
      <c r="C310" s="466">
        <v>0</v>
      </c>
      <c r="D310" s="498">
        <v>0</v>
      </c>
      <c r="E310" s="499">
        <v>0</v>
      </c>
      <c r="F310" s="499">
        <v>0</v>
      </c>
      <c r="G310" s="499">
        <v>0</v>
      </c>
      <c r="H310" s="500">
        <v>0</v>
      </c>
      <c r="I310" s="501">
        <v>0</v>
      </c>
      <c r="J310" s="503">
        <v>0</v>
      </c>
      <c r="K310" s="501">
        <v>0</v>
      </c>
      <c r="L310" s="503">
        <v>0</v>
      </c>
      <c r="M310" s="501">
        <v>0</v>
      </c>
      <c r="N310" s="473">
        <v>0</v>
      </c>
      <c r="O310" s="476"/>
      <c r="P310" s="466">
        <v>0</v>
      </c>
      <c r="Q310" s="498">
        <v>0</v>
      </c>
      <c r="R310" s="499">
        <v>0</v>
      </c>
      <c r="S310" s="499">
        <v>0</v>
      </c>
      <c r="T310" s="499">
        <v>0</v>
      </c>
      <c r="U310" s="500">
        <v>0</v>
      </c>
      <c r="V310" s="501">
        <v>0</v>
      </c>
      <c r="W310" s="503">
        <v>0</v>
      </c>
      <c r="X310" s="501">
        <v>0</v>
      </c>
      <c r="Y310" s="503">
        <v>0</v>
      </c>
      <c r="Z310" s="501">
        <v>0</v>
      </c>
      <c r="AA310" s="473">
        <v>0</v>
      </c>
      <c r="AB310" s="476"/>
    </row>
    <row r="311" spans="1:28">
      <c r="A311" s="465" t="s">
        <v>543</v>
      </c>
      <c r="B311" s="874"/>
      <c r="C311" s="466">
        <v>0</v>
      </c>
      <c r="D311" s="498">
        <v>0</v>
      </c>
      <c r="E311" s="499">
        <v>0</v>
      </c>
      <c r="F311" s="499">
        <v>0</v>
      </c>
      <c r="G311" s="499">
        <v>0</v>
      </c>
      <c r="H311" s="500">
        <v>0</v>
      </c>
      <c r="I311" s="501">
        <v>0</v>
      </c>
      <c r="J311" s="473">
        <v>0</v>
      </c>
      <c r="K311" s="501">
        <v>0</v>
      </c>
      <c r="L311" s="502">
        <v>0</v>
      </c>
      <c r="M311" s="501">
        <v>0</v>
      </c>
      <c r="N311" s="473">
        <v>0</v>
      </c>
      <c r="O311" s="474"/>
      <c r="P311" s="466">
        <v>0</v>
      </c>
      <c r="Q311" s="498">
        <v>0</v>
      </c>
      <c r="R311" s="499">
        <v>0</v>
      </c>
      <c r="S311" s="499">
        <v>0</v>
      </c>
      <c r="T311" s="499">
        <v>0</v>
      </c>
      <c r="U311" s="500">
        <v>0</v>
      </c>
      <c r="V311" s="501">
        <v>0</v>
      </c>
      <c r="W311" s="473">
        <v>0</v>
      </c>
      <c r="X311" s="501">
        <v>0</v>
      </c>
      <c r="Y311" s="502">
        <v>0</v>
      </c>
      <c r="Z311" s="501">
        <v>0</v>
      </c>
      <c r="AA311" s="473">
        <v>0</v>
      </c>
      <c r="AB311" s="474"/>
    </row>
    <row r="312" spans="1:28">
      <c r="A312" s="465" t="s">
        <v>544</v>
      </c>
      <c r="B312" s="874"/>
      <c r="C312" s="466">
        <v>0</v>
      </c>
      <c r="D312" s="498">
        <v>0</v>
      </c>
      <c r="E312" s="499">
        <v>0</v>
      </c>
      <c r="F312" s="499">
        <v>0</v>
      </c>
      <c r="G312" s="499">
        <v>0</v>
      </c>
      <c r="H312" s="500">
        <v>0</v>
      </c>
      <c r="I312" s="501">
        <v>0</v>
      </c>
      <c r="J312" s="473">
        <v>0</v>
      </c>
      <c r="K312" s="501">
        <v>0</v>
      </c>
      <c r="L312" s="502">
        <v>0</v>
      </c>
      <c r="M312" s="501">
        <v>0</v>
      </c>
      <c r="N312" s="473">
        <v>0</v>
      </c>
      <c r="O312" s="474"/>
      <c r="P312" s="466">
        <v>0</v>
      </c>
      <c r="Q312" s="498">
        <v>0</v>
      </c>
      <c r="R312" s="499">
        <v>0</v>
      </c>
      <c r="S312" s="499">
        <v>0</v>
      </c>
      <c r="T312" s="499">
        <v>0</v>
      </c>
      <c r="U312" s="500">
        <v>0</v>
      </c>
      <c r="V312" s="501">
        <v>0</v>
      </c>
      <c r="W312" s="473">
        <v>0</v>
      </c>
      <c r="X312" s="501">
        <v>0</v>
      </c>
      <c r="Y312" s="502">
        <v>0</v>
      </c>
      <c r="Z312" s="501">
        <v>0</v>
      </c>
      <c r="AA312" s="473">
        <v>0</v>
      </c>
      <c r="AB312" s="474"/>
    </row>
    <row r="313" spans="1:28">
      <c r="A313" s="465" t="s">
        <v>545</v>
      </c>
      <c r="B313" s="874"/>
      <c r="C313" s="466">
        <v>0</v>
      </c>
      <c r="D313" s="498">
        <v>0</v>
      </c>
      <c r="E313" s="499">
        <v>0</v>
      </c>
      <c r="F313" s="499">
        <v>0</v>
      </c>
      <c r="G313" s="499">
        <v>0</v>
      </c>
      <c r="H313" s="500">
        <v>0</v>
      </c>
      <c r="I313" s="501">
        <v>0</v>
      </c>
      <c r="J313" s="473">
        <v>0</v>
      </c>
      <c r="K313" s="501">
        <v>0</v>
      </c>
      <c r="L313" s="502">
        <v>0</v>
      </c>
      <c r="M313" s="501">
        <v>0</v>
      </c>
      <c r="N313" s="473">
        <v>0</v>
      </c>
      <c r="O313" s="474"/>
      <c r="P313" s="466">
        <v>0</v>
      </c>
      <c r="Q313" s="498">
        <v>0</v>
      </c>
      <c r="R313" s="499">
        <v>0</v>
      </c>
      <c r="S313" s="499">
        <v>0</v>
      </c>
      <c r="T313" s="499">
        <v>0</v>
      </c>
      <c r="U313" s="500">
        <v>0</v>
      </c>
      <c r="V313" s="501">
        <v>0</v>
      </c>
      <c r="W313" s="473">
        <v>0</v>
      </c>
      <c r="X313" s="501">
        <v>0</v>
      </c>
      <c r="Y313" s="502">
        <v>0</v>
      </c>
      <c r="Z313" s="501">
        <v>0</v>
      </c>
      <c r="AA313" s="473">
        <v>0</v>
      </c>
      <c r="AB313" s="474"/>
    </row>
    <row r="314" spans="1:28">
      <c r="A314" s="477" t="s">
        <v>546</v>
      </c>
      <c r="B314" s="874"/>
      <c r="C314" s="478">
        <v>0</v>
      </c>
      <c r="D314" s="504">
        <v>0</v>
      </c>
      <c r="E314" s="505">
        <v>0</v>
      </c>
      <c r="F314" s="505">
        <v>0</v>
      </c>
      <c r="G314" s="505">
        <v>0</v>
      </c>
      <c r="H314" s="506">
        <v>0</v>
      </c>
      <c r="I314" s="507">
        <v>0</v>
      </c>
      <c r="J314" s="485">
        <v>0</v>
      </c>
      <c r="K314" s="507">
        <v>0</v>
      </c>
      <c r="L314" s="508">
        <v>0</v>
      </c>
      <c r="M314" s="507">
        <v>0</v>
      </c>
      <c r="N314" s="485">
        <v>0</v>
      </c>
      <c r="O314" s="486"/>
      <c r="P314" s="478">
        <v>0</v>
      </c>
      <c r="Q314" s="504">
        <v>0</v>
      </c>
      <c r="R314" s="505">
        <v>0</v>
      </c>
      <c r="S314" s="505">
        <v>0</v>
      </c>
      <c r="T314" s="505">
        <v>0</v>
      </c>
      <c r="U314" s="506">
        <v>0</v>
      </c>
      <c r="V314" s="507">
        <v>0</v>
      </c>
      <c r="W314" s="485">
        <v>0</v>
      </c>
      <c r="X314" s="507">
        <v>0</v>
      </c>
      <c r="Y314" s="508">
        <v>0</v>
      </c>
      <c r="Z314" s="507">
        <v>0</v>
      </c>
      <c r="AA314" s="485">
        <v>0</v>
      </c>
      <c r="AB314" s="486"/>
    </row>
    <row r="315" spans="1:28" ht="12" thickBot="1">
      <c r="A315" s="487" t="s">
        <v>292</v>
      </c>
      <c r="B315" s="875"/>
      <c r="C315" s="488">
        <f t="shared" ref="C315:N315" si="74">+C308+C309+C310+C311+C312+C313+C314</f>
        <v>1.3999999999999999E-4</v>
      </c>
      <c r="D315" s="489">
        <f t="shared" si="74"/>
        <v>1.3999999999999999E-4</v>
      </c>
      <c r="E315" s="490">
        <f t="shared" si="74"/>
        <v>0</v>
      </c>
      <c r="F315" s="490">
        <f t="shared" si="74"/>
        <v>0</v>
      </c>
      <c r="G315" s="490">
        <f t="shared" si="74"/>
        <v>0</v>
      </c>
      <c r="H315" s="491">
        <f t="shared" si="74"/>
        <v>1.3999999999999999E-4</v>
      </c>
      <c r="I315" s="488">
        <f t="shared" si="74"/>
        <v>0</v>
      </c>
      <c r="J315" s="490">
        <f t="shared" si="74"/>
        <v>0</v>
      </c>
      <c r="K315" s="488">
        <f t="shared" si="74"/>
        <v>0</v>
      </c>
      <c r="L315" s="491">
        <f t="shared" si="74"/>
        <v>0</v>
      </c>
      <c r="M315" s="488">
        <f t="shared" si="74"/>
        <v>0</v>
      </c>
      <c r="N315" s="490">
        <f t="shared" si="74"/>
        <v>0</v>
      </c>
      <c r="O315" s="492">
        <v>28.730993999999999</v>
      </c>
      <c r="P315" s="488">
        <f t="shared" ref="P315:AA315" si="75">+P308+P309+P310+P311+P312+P313+P314</f>
        <v>1.7E-5</v>
      </c>
      <c r="Q315" s="489">
        <f t="shared" si="75"/>
        <v>1.7E-5</v>
      </c>
      <c r="R315" s="490">
        <f t="shared" si="75"/>
        <v>0</v>
      </c>
      <c r="S315" s="490">
        <f t="shared" si="75"/>
        <v>0</v>
      </c>
      <c r="T315" s="490">
        <f t="shared" si="75"/>
        <v>0</v>
      </c>
      <c r="U315" s="491">
        <f t="shared" si="75"/>
        <v>1.7E-5</v>
      </c>
      <c r="V315" s="488">
        <f t="shared" si="75"/>
        <v>0</v>
      </c>
      <c r="W315" s="490">
        <f t="shared" si="75"/>
        <v>0</v>
      </c>
      <c r="X315" s="488">
        <f t="shared" si="75"/>
        <v>0</v>
      </c>
      <c r="Y315" s="491">
        <f t="shared" si="75"/>
        <v>0</v>
      </c>
      <c r="Z315" s="488">
        <f t="shared" si="75"/>
        <v>0</v>
      </c>
      <c r="AA315" s="490">
        <f t="shared" si="75"/>
        <v>0</v>
      </c>
      <c r="AB315" s="492">
        <v>43.554538000000001</v>
      </c>
    </row>
    <row r="316" spans="1:28" ht="11.25" customHeight="1">
      <c r="A316" s="455" t="s">
        <v>539</v>
      </c>
      <c r="B316" s="873" t="s">
        <v>584</v>
      </c>
      <c r="C316" s="540">
        <v>5.0000000000000002E-5</v>
      </c>
      <c r="D316" s="457">
        <v>5.0000000000000002E-5</v>
      </c>
      <c r="E316" s="458">
        <v>0</v>
      </c>
      <c r="F316" s="458">
        <v>0</v>
      </c>
      <c r="G316" s="458">
        <v>0</v>
      </c>
      <c r="H316" s="459">
        <v>5.0000000000000002E-5</v>
      </c>
      <c r="I316" s="460">
        <v>0</v>
      </c>
      <c r="J316" s="461">
        <v>0</v>
      </c>
      <c r="K316" s="460">
        <v>0</v>
      </c>
      <c r="L316" s="462">
        <v>0</v>
      </c>
      <c r="M316" s="460">
        <v>0</v>
      </c>
      <c r="N316" s="541">
        <v>0</v>
      </c>
      <c r="O316" s="464"/>
      <c r="P316" s="540">
        <v>0</v>
      </c>
      <c r="Q316" s="457">
        <v>0</v>
      </c>
      <c r="R316" s="458">
        <v>0</v>
      </c>
      <c r="S316" s="458">
        <v>0</v>
      </c>
      <c r="T316" s="458">
        <v>0</v>
      </c>
      <c r="U316" s="459">
        <v>0</v>
      </c>
      <c r="V316" s="460">
        <v>0</v>
      </c>
      <c r="W316" s="461">
        <v>0</v>
      </c>
      <c r="X316" s="460">
        <v>0</v>
      </c>
      <c r="Y316" s="462">
        <v>0</v>
      </c>
      <c r="Z316" s="460">
        <v>0</v>
      </c>
      <c r="AA316" s="541">
        <v>0</v>
      </c>
      <c r="AB316" s="464"/>
    </row>
    <row r="317" spans="1:28">
      <c r="A317" s="465" t="s">
        <v>541</v>
      </c>
      <c r="B317" s="874"/>
      <c r="C317" s="542">
        <v>42.016662999999994</v>
      </c>
      <c r="D317" s="467">
        <v>42.015563</v>
      </c>
      <c r="E317" s="468">
        <v>0</v>
      </c>
      <c r="F317" s="468">
        <v>0</v>
      </c>
      <c r="G317" s="468">
        <v>42.015563</v>
      </c>
      <c r="H317" s="469">
        <v>0</v>
      </c>
      <c r="I317" s="470">
        <v>0</v>
      </c>
      <c r="J317" s="471">
        <v>0</v>
      </c>
      <c r="K317" s="470">
        <v>0</v>
      </c>
      <c r="L317" s="472">
        <v>0</v>
      </c>
      <c r="M317" s="470">
        <v>0</v>
      </c>
      <c r="N317" s="543">
        <v>0</v>
      </c>
      <c r="O317" s="474"/>
      <c r="P317" s="542">
        <v>35.894140999999998</v>
      </c>
      <c r="Q317" s="467">
        <v>35.894140999999998</v>
      </c>
      <c r="R317" s="468">
        <v>0</v>
      </c>
      <c r="S317" s="468">
        <v>0</v>
      </c>
      <c r="T317" s="468">
        <v>35.894140999999998</v>
      </c>
      <c r="U317" s="469">
        <v>0</v>
      </c>
      <c r="V317" s="470">
        <v>0</v>
      </c>
      <c r="W317" s="471">
        <v>0</v>
      </c>
      <c r="X317" s="470">
        <v>0</v>
      </c>
      <c r="Y317" s="472">
        <v>0</v>
      </c>
      <c r="Z317" s="470">
        <v>0</v>
      </c>
      <c r="AA317" s="543">
        <v>0</v>
      </c>
      <c r="AB317" s="474"/>
    </row>
    <row r="318" spans="1:28">
      <c r="A318" s="465" t="s">
        <v>542</v>
      </c>
      <c r="B318" s="874"/>
      <c r="C318" s="542">
        <v>4.5374889999999999</v>
      </c>
      <c r="D318" s="467">
        <v>4.5368950000000003</v>
      </c>
      <c r="E318" s="468">
        <v>0</v>
      </c>
      <c r="F318" s="468">
        <v>0</v>
      </c>
      <c r="G318" s="468">
        <v>0</v>
      </c>
      <c r="H318" s="469">
        <v>4.5368950000000003</v>
      </c>
      <c r="I318" s="470">
        <v>0</v>
      </c>
      <c r="J318" s="475">
        <v>0</v>
      </c>
      <c r="K318" s="470">
        <v>0</v>
      </c>
      <c r="L318" s="475">
        <v>0</v>
      </c>
      <c r="M318" s="470">
        <v>0</v>
      </c>
      <c r="N318" s="543">
        <v>0</v>
      </c>
      <c r="O318" s="476"/>
      <c r="P318" s="542">
        <v>20.862199</v>
      </c>
      <c r="Q318" s="467">
        <v>20.862199</v>
      </c>
      <c r="R318" s="468">
        <v>0</v>
      </c>
      <c r="S318" s="468">
        <v>0</v>
      </c>
      <c r="T318" s="468">
        <v>6.3336309999999996</v>
      </c>
      <c r="U318" s="469">
        <v>14.528568</v>
      </c>
      <c r="V318" s="470">
        <v>0</v>
      </c>
      <c r="W318" s="475">
        <v>0</v>
      </c>
      <c r="X318" s="470">
        <v>0</v>
      </c>
      <c r="Y318" s="475">
        <v>0</v>
      </c>
      <c r="Z318" s="470">
        <v>0</v>
      </c>
      <c r="AA318" s="543">
        <v>0</v>
      </c>
      <c r="AB318" s="476"/>
    </row>
    <row r="319" spans="1:28">
      <c r="A319" s="465" t="s">
        <v>543</v>
      </c>
      <c r="B319" s="874"/>
      <c r="C319" s="542">
        <v>33.237924999999997</v>
      </c>
      <c r="D319" s="467">
        <v>33.235016000000002</v>
      </c>
      <c r="E319" s="468">
        <v>5.1772359999999997</v>
      </c>
      <c r="F319" s="468">
        <v>0</v>
      </c>
      <c r="G319" s="468">
        <v>14.714453000000001</v>
      </c>
      <c r="H319" s="469">
        <v>13.343327</v>
      </c>
      <c r="I319" s="470">
        <v>0</v>
      </c>
      <c r="J319" s="471">
        <v>0</v>
      </c>
      <c r="K319" s="470">
        <v>0</v>
      </c>
      <c r="L319" s="472">
        <v>0</v>
      </c>
      <c r="M319" s="470">
        <v>0</v>
      </c>
      <c r="N319" s="543">
        <v>0</v>
      </c>
      <c r="O319" s="474"/>
      <c r="P319" s="542">
        <v>9.557243999999999</v>
      </c>
      <c r="Q319" s="467">
        <v>9.5560919999999996</v>
      </c>
      <c r="R319" s="468">
        <v>0</v>
      </c>
      <c r="S319" s="468">
        <v>0</v>
      </c>
      <c r="T319" s="468">
        <v>9.5560919999999996</v>
      </c>
      <c r="U319" s="469">
        <v>0</v>
      </c>
      <c r="V319" s="470">
        <v>0</v>
      </c>
      <c r="W319" s="471">
        <v>0</v>
      </c>
      <c r="X319" s="470">
        <v>0</v>
      </c>
      <c r="Y319" s="472">
        <v>0</v>
      </c>
      <c r="Z319" s="470">
        <v>0</v>
      </c>
      <c r="AA319" s="543">
        <v>0</v>
      </c>
      <c r="AB319" s="474"/>
    </row>
    <row r="320" spans="1:28">
      <c r="A320" s="465" t="s">
        <v>544</v>
      </c>
      <c r="B320" s="874"/>
      <c r="C320" s="542">
        <v>135.64776599999999</v>
      </c>
      <c r="D320" s="467">
        <v>135.64031499999999</v>
      </c>
      <c r="E320" s="468">
        <v>0</v>
      </c>
      <c r="F320" s="468">
        <v>0</v>
      </c>
      <c r="G320" s="468">
        <v>135.64031499999999</v>
      </c>
      <c r="H320" s="469">
        <v>0</v>
      </c>
      <c r="I320" s="470">
        <v>0</v>
      </c>
      <c r="J320" s="471">
        <v>0</v>
      </c>
      <c r="K320" s="470">
        <v>0</v>
      </c>
      <c r="L320" s="472">
        <v>0</v>
      </c>
      <c r="M320" s="470">
        <v>0</v>
      </c>
      <c r="N320" s="543">
        <v>0</v>
      </c>
      <c r="O320" s="474"/>
      <c r="P320" s="542">
        <v>156.66201899999999</v>
      </c>
      <c r="Q320" s="467">
        <v>156.65270599999999</v>
      </c>
      <c r="R320" s="468">
        <v>0</v>
      </c>
      <c r="S320" s="468">
        <v>0</v>
      </c>
      <c r="T320" s="468">
        <v>156.65270599999999</v>
      </c>
      <c r="U320" s="469">
        <v>0</v>
      </c>
      <c r="V320" s="470">
        <v>0</v>
      </c>
      <c r="W320" s="471">
        <v>0</v>
      </c>
      <c r="X320" s="470">
        <v>0</v>
      </c>
      <c r="Y320" s="472">
        <v>0</v>
      </c>
      <c r="Z320" s="470">
        <v>0</v>
      </c>
      <c r="AA320" s="543">
        <v>0</v>
      </c>
      <c r="AB320" s="474"/>
    </row>
    <row r="321" spans="1:28">
      <c r="A321" s="465" t="s">
        <v>545</v>
      </c>
      <c r="B321" s="874"/>
      <c r="C321" s="542">
        <v>512.38663499999996</v>
      </c>
      <c r="D321" s="467">
        <v>512.34023000000002</v>
      </c>
      <c r="E321" s="468">
        <v>14.685176999999999</v>
      </c>
      <c r="F321" s="468">
        <v>0</v>
      </c>
      <c r="G321" s="468">
        <v>381.32176200000004</v>
      </c>
      <c r="H321" s="469">
        <v>116.333291</v>
      </c>
      <c r="I321" s="470">
        <v>0</v>
      </c>
      <c r="J321" s="471">
        <v>0</v>
      </c>
      <c r="K321" s="470">
        <v>0</v>
      </c>
      <c r="L321" s="472">
        <v>0</v>
      </c>
      <c r="M321" s="470">
        <v>0</v>
      </c>
      <c r="N321" s="543">
        <v>0</v>
      </c>
      <c r="O321" s="474"/>
      <c r="P321" s="542">
        <v>610.19926099999998</v>
      </c>
      <c r="Q321" s="467">
        <v>610.12915299999997</v>
      </c>
      <c r="R321" s="468">
        <v>4.2187080000000003</v>
      </c>
      <c r="S321" s="468">
        <v>0</v>
      </c>
      <c r="T321" s="468">
        <v>415.96088400000002</v>
      </c>
      <c r="U321" s="469">
        <v>189.94956099999999</v>
      </c>
      <c r="V321" s="470">
        <v>0</v>
      </c>
      <c r="W321" s="471">
        <v>0</v>
      </c>
      <c r="X321" s="470">
        <v>0</v>
      </c>
      <c r="Y321" s="472">
        <v>0</v>
      </c>
      <c r="Z321" s="470">
        <v>0</v>
      </c>
      <c r="AA321" s="543">
        <v>0</v>
      </c>
      <c r="AB321" s="474"/>
    </row>
    <row r="322" spans="1:28">
      <c r="A322" s="477" t="s">
        <v>546</v>
      </c>
      <c r="B322" s="874"/>
      <c r="C322" s="544">
        <v>183.67881700000001</v>
      </c>
      <c r="D322" s="479">
        <v>183.63760800000003</v>
      </c>
      <c r="E322" s="480">
        <v>10.63856</v>
      </c>
      <c r="F322" s="480">
        <v>0</v>
      </c>
      <c r="G322" s="480">
        <v>172.99904800000002</v>
      </c>
      <c r="H322" s="481">
        <v>0</v>
      </c>
      <c r="I322" s="482">
        <v>0</v>
      </c>
      <c r="J322" s="483">
        <v>0</v>
      </c>
      <c r="K322" s="482">
        <v>0</v>
      </c>
      <c r="L322" s="484">
        <v>0</v>
      </c>
      <c r="M322" s="482">
        <v>0</v>
      </c>
      <c r="N322" s="545">
        <v>0</v>
      </c>
      <c r="O322" s="486"/>
      <c r="P322" s="544">
        <v>99.478138000000015</v>
      </c>
      <c r="Q322" s="479">
        <v>83.708438000000001</v>
      </c>
      <c r="R322" s="480">
        <v>0</v>
      </c>
      <c r="S322" s="480">
        <v>0</v>
      </c>
      <c r="T322" s="480">
        <v>62.911904</v>
      </c>
      <c r="U322" s="481">
        <v>20.796534000000001</v>
      </c>
      <c r="V322" s="482">
        <v>0</v>
      </c>
      <c r="W322" s="483">
        <v>0</v>
      </c>
      <c r="X322" s="482">
        <v>0</v>
      </c>
      <c r="Y322" s="484">
        <v>0</v>
      </c>
      <c r="Z322" s="482">
        <v>0</v>
      </c>
      <c r="AA322" s="545">
        <v>0</v>
      </c>
      <c r="AB322" s="486"/>
    </row>
    <row r="323" spans="1:28" ht="12" thickBot="1">
      <c r="A323" s="487" t="s">
        <v>292</v>
      </c>
      <c r="B323" s="875"/>
      <c r="C323" s="546">
        <f t="shared" ref="C323:N323" si="76">+C316+C317+C318+C319+C320+C321+C322</f>
        <v>911.50534499999992</v>
      </c>
      <c r="D323" s="547">
        <f t="shared" si="76"/>
        <v>911.40567699999997</v>
      </c>
      <c r="E323" s="548">
        <f t="shared" si="76"/>
        <v>30.500973000000002</v>
      </c>
      <c r="F323" s="548">
        <f t="shared" si="76"/>
        <v>0</v>
      </c>
      <c r="G323" s="548">
        <f t="shared" si="76"/>
        <v>746.69114100000002</v>
      </c>
      <c r="H323" s="549">
        <f t="shared" si="76"/>
        <v>134.21356299999999</v>
      </c>
      <c r="I323" s="546">
        <f t="shared" si="76"/>
        <v>0</v>
      </c>
      <c r="J323" s="548">
        <f t="shared" si="76"/>
        <v>0</v>
      </c>
      <c r="K323" s="546">
        <f t="shared" si="76"/>
        <v>0</v>
      </c>
      <c r="L323" s="549">
        <f t="shared" si="76"/>
        <v>0</v>
      </c>
      <c r="M323" s="546">
        <f t="shared" si="76"/>
        <v>0</v>
      </c>
      <c r="N323" s="548">
        <f t="shared" si="76"/>
        <v>0</v>
      </c>
      <c r="O323" s="492">
        <v>101.270898</v>
      </c>
      <c r="P323" s="546">
        <f t="shared" ref="P323:AA323" si="77">+P316+P317+P318+P319+P320+P321+P322</f>
        <v>932.65300200000001</v>
      </c>
      <c r="Q323" s="547">
        <f t="shared" si="77"/>
        <v>916.802729</v>
      </c>
      <c r="R323" s="548">
        <f t="shared" si="77"/>
        <v>4.2187080000000003</v>
      </c>
      <c r="S323" s="548">
        <f t="shared" si="77"/>
        <v>0</v>
      </c>
      <c r="T323" s="548">
        <f t="shared" si="77"/>
        <v>687.30935800000009</v>
      </c>
      <c r="U323" s="549">
        <f t="shared" si="77"/>
        <v>225.274663</v>
      </c>
      <c r="V323" s="546">
        <f t="shared" si="77"/>
        <v>0</v>
      </c>
      <c r="W323" s="548">
        <f t="shared" si="77"/>
        <v>0</v>
      </c>
      <c r="X323" s="546">
        <f t="shared" si="77"/>
        <v>0</v>
      </c>
      <c r="Y323" s="549">
        <f t="shared" si="77"/>
        <v>0</v>
      </c>
      <c r="Z323" s="546">
        <f t="shared" si="77"/>
        <v>0</v>
      </c>
      <c r="AA323" s="548">
        <f t="shared" si="77"/>
        <v>0</v>
      </c>
      <c r="AB323" s="492">
        <v>170.510232</v>
      </c>
    </row>
    <row r="324" spans="1:28" ht="11.25" customHeight="1">
      <c r="A324" s="455" t="s">
        <v>539</v>
      </c>
      <c r="B324" s="873" t="s">
        <v>585</v>
      </c>
      <c r="C324" s="550">
        <v>268.794174</v>
      </c>
      <c r="D324" s="551">
        <v>268.694928</v>
      </c>
      <c r="E324" s="552">
        <v>0</v>
      </c>
      <c r="F324" s="552">
        <v>0</v>
      </c>
      <c r="G324" s="552">
        <v>264.35363699999999</v>
      </c>
      <c r="H324" s="553">
        <v>4.3412920000000002</v>
      </c>
      <c r="I324" s="554">
        <v>0</v>
      </c>
      <c r="J324" s="555">
        <v>0</v>
      </c>
      <c r="K324" s="554">
        <v>0</v>
      </c>
      <c r="L324" s="556">
        <v>0</v>
      </c>
      <c r="M324" s="554">
        <v>0</v>
      </c>
      <c r="N324" s="541">
        <v>0</v>
      </c>
      <c r="O324" s="464"/>
      <c r="P324" s="550">
        <v>273.98530199999999</v>
      </c>
      <c r="Q324" s="551">
        <v>273.74699499999997</v>
      </c>
      <c r="R324" s="552">
        <v>0</v>
      </c>
      <c r="S324" s="552">
        <v>0</v>
      </c>
      <c r="T324" s="552">
        <v>148.85340299999999</v>
      </c>
      <c r="U324" s="553">
        <v>124.893593</v>
      </c>
      <c r="V324" s="554">
        <v>0</v>
      </c>
      <c r="W324" s="555">
        <v>0</v>
      </c>
      <c r="X324" s="554">
        <v>0</v>
      </c>
      <c r="Y324" s="556">
        <v>0</v>
      </c>
      <c r="Z324" s="554">
        <v>0</v>
      </c>
      <c r="AA324" s="541">
        <v>0</v>
      </c>
      <c r="AB324" s="464"/>
    </row>
    <row r="325" spans="1:28">
      <c r="A325" s="465" t="s">
        <v>541</v>
      </c>
      <c r="B325" s="874"/>
      <c r="C325" s="557">
        <v>94.079664000000008</v>
      </c>
      <c r="D325" s="558">
        <v>92.321394000000012</v>
      </c>
      <c r="E325" s="559">
        <v>0</v>
      </c>
      <c r="F325" s="559">
        <v>0</v>
      </c>
      <c r="G325" s="559">
        <v>49.343276000000003</v>
      </c>
      <c r="H325" s="560">
        <v>42.978116999999997</v>
      </c>
      <c r="I325" s="561">
        <v>0</v>
      </c>
      <c r="J325" s="562">
        <v>0</v>
      </c>
      <c r="K325" s="561">
        <v>0</v>
      </c>
      <c r="L325" s="563">
        <v>0</v>
      </c>
      <c r="M325" s="561">
        <v>1.5057739999999999</v>
      </c>
      <c r="N325" s="543">
        <v>1.5186E-2</v>
      </c>
      <c r="O325" s="474"/>
      <c r="P325" s="557">
        <v>528.12498400000004</v>
      </c>
      <c r="Q325" s="558">
        <v>525.00121000000001</v>
      </c>
      <c r="R325" s="559">
        <v>0</v>
      </c>
      <c r="S325" s="559">
        <v>0</v>
      </c>
      <c r="T325" s="559">
        <v>391.051287</v>
      </c>
      <c r="U325" s="560">
        <v>133.94992300000001</v>
      </c>
      <c r="V325" s="561">
        <v>0</v>
      </c>
      <c r="W325" s="562">
        <v>0</v>
      </c>
      <c r="X325" s="561">
        <v>0</v>
      </c>
      <c r="Y325" s="563">
        <v>0</v>
      </c>
      <c r="Z325" s="561">
        <v>1.4679999999999999E-3</v>
      </c>
      <c r="AA325" s="543">
        <v>6.9999999999999999E-6</v>
      </c>
      <c r="AB325" s="474"/>
    </row>
    <row r="326" spans="1:28">
      <c r="A326" s="465" t="s">
        <v>542</v>
      </c>
      <c r="B326" s="874"/>
      <c r="C326" s="557">
        <v>1077.3143100000002</v>
      </c>
      <c r="D326" s="558">
        <v>1069.9422380000001</v>
      </c>
      <c r="E326" s="559">
        <v>0</v>
      </c>
      <c r="F326" s="559">
        <v>0</v>
      </c>
      <c r="G326" s="559">
        <v>702.89509299999997</v>
      </c>
      <c r="H326" s="560">
        <v>367.04714499999994</v>
      </c>
      <c r="I326" s="561">
        <v>0</v>
      </c>
      <c r="J326" s="564">
        <v>0</v>
      </c>
      <c r="K326" s="561">
        <v>0</v>
      </c>
      <c r="L326" s="564">
        <v>0</v>
      </c>
      <c r="M326" s="561">
        <v>10.421307000000001</v>
      </c>
      <c r="N326" s="543">
        <v>6.6200000000000005E-4</v>
      </c>
      <c r="O326" s="476"/>
      <c r="P326" s="557">
        <v>329.29783900000007</v>
      </c>
      <c r="Q326" s="558">
        <v>326.3098</v>
      </c>
      <c r="R326" s="559">
        <v>0</v>
      </c>
      <c r="S326" s="559">
        <v>0</v>
      </c>
      <c r="T326" s="559">
        <v>266.46638000000002</v>
      </c>
      <c r="U326" s="560">
        <v>59.843419999999995</v>
      </c>
      <c r="V326" s="561">
        <v>0</v>
      </c>
      <c r="W326" s="564">
        <v>0</v>
      </c>
      <c r="X326" s="561">
        <v>0</v>
      </c>
      <c r="Y326" s="564">
        <v>0</v>
      </c>
      <c r="Z326" s="561">
        <v>6.5908999999999995E-2</v>
      </c>
      <c r="AA326" s="543">
        <v>7.2900000000000005E-4</v>
      </c>
      <c r="AB326" s="476"/>
    </row>
    <row r="327" spans="1:28">
      <c r="A327" s="465" t="s">
        <v>543</v>
      </c>
      <c r="B327" s="874"/>
      <c r="C327" s="557">
        <v>23.996895000000002</v>
      </c>
      <c r="D327" s="558">
        <v>23.779040999999999</v>
      </c>
      <c r="E327" s="559">
        <v>10.196724</v>
      </c>
      <c r="F327" s="559">
        <v>0</v>
      </c>
      <c r="G327" s="559">
        <v>0</v>
      </c>
      <c r="H327" s="560">
        <v>13.582317</v>
      </c>
      <c r="I327" s="561">
        <v>0</v>
      </c>
      <c r="J327" s="562">
        <v>0</v>
      </c>
      <c r="K327" s="561">
        <v>0</v>
      </c>
      <c r="L327" s="563">
        <v>0</v>
      </c>
      <c r="M327" s="561">
        <v>0</v>
      </c>
      <c r="N327" s="543">
        <v>0</v>
      </c>
      <c r="O327" s="474"/>
      <c r="P327" s="557">
        <v>80.108801999999997</v>
      </c>
      <c r="Q327" s="558">
        <v>78.831378000000001</v>
      </c>
      <c r="R327" s="559">
        <v>0</v>
      </c>
      <c r="S327" s="559">
        <v>0</v>
      </c>
      <c r="T327" s="559">
        <v>7.3162279999999997</v>
      </c>
      <c r="U327" s="560">
        <v>71.515150000000006</v>
      </c>
      <c r="V327" s="561">
        <v>0</v>
      </c>
      <c r="W327" s="562">
        <v>0</v>
      </c>
      <c r="X327" s="561">
        <v>0</v>
      </c>
      <c r="Y327" s="563">
        <v>0</v>
      </c>
      <c r="Z327" s="561">
        <v>0</v>
      </c>
      <c r="AA327" s="543">
        <v>0</v>
      </c>
      <c r="AB327" s="474"/>
    </row>
    <row r="328" spans="1:28">
      <c r="A328" s="465" t="s">
        <v>544</v>
      </c>
      <c r="B328" s="874"/>
      <c r="C328" s="557">
        <v>47.780176999999995</v>
      </c>
      <c r="D328" s="558">
        <v>47.396947999999995</v>
      </c>
      <c r="E328" s="559">
        <v>0.53964900000000005</v>
      </c>
      <c r="F328" s="559">
        <v>1.288581</v>
      </c>
      <c r="G328" s="559">
        <v>21.031599</v>
      </c>
      <c r="H328" s="560">
        <v>24.615867000000001</v>
      </c>
      <c r="I328" s="561">
        <v>0</v>
      </c>
      <c r="J328" s="562">
        <v>0</v>
      </c>
      <c r="K328" s="561">
        <v>0</v>
      </c>
      <c r="L328" s="563">
        <v>0</v>
      </c>
      <c r="M328" s="561">
        <v>0</v>
      </c>
      <c r="N328" s="543">
        <v>0</v>
      </c>
      <c r="O328" s="474"/>
      <c r="P328" s="557">
        <v>181.74353099999999</v>
      </c>
      <c r="Q328" s="558">
        <v>179.96062799999999</v>
      </c>
      <c r="R328" s="559">
        <v>2.4249590000000003</v>
      </c>
      <c r="S328" s="559">
        <v>1.2374510000000001</v>
      </c>
      <c r="T328" s="559">
        <v>128.24946499999999</v>
      </c>
      <c r="U328" s="560">
        <v>48.048753000000005</v>
      </c>
      <c r="V328" s="561">
        <v>0</v>
      </c>
      <c r="W328" s="562">
        <v>0</v>
      </c>
      <c r="X328" s="561">
        <v>0</v>
      </c>
      <c r="Y328" s="563">
        <v>0</v>
      </c>
      <c r="Z328" s="561">
        <v>0</v>
      </c>
      <c r="AA328" s="543">
        <v>0</v>
      </c>
      <c r="AB328" s="474"/>
    </row>
    <row r="329" spans="1:28">
      <c r="A329" s="465" t="s">
        <v>545</v>
      </c>
      <c r="B329" s="874"/>
      <c r="C329" s="557">
        <v>279.46261300000003</v>
      </c>
      <c r="D329" s="558">
        <v>276.76649399999997</v>
      </c>
      <c r="E329" s="559">
        <v>9.4944000000000001E-2</v>
      </c>
      <c r="F329" s="559">
        <v>0</v>
      </c>
      <c r="G329" s="559">
        <v>82.551380999999992</v>
      </c>
      <c r="H329" s="560">
        <v>194.120169</v>
      </c>
      <c r="I329" s="561">
        <v>0</v>
      </c>
      <c r="J329" s="562">
        <v>0</v>
      </c>
      <c r="K329" s="561">
        <v>0</v>
      </c>
      <c r="L329" s="563">
        <v>0</v>
      </c>
      <c r="M329" s="561">
        <v>0</v>
      </c>
      <c r="N329" s="543">
        <v>0</v>
      </c>
      <c r="O329" s="474"/>
      <c r="P329" s="557">
        <v>260.95578</v>
      </c>
      <c r="Q329" s="558">
        <v>256.35800699999999</v>
      </c>
      <c r="R329" s="559">
        <v>0.188496</v>
      </c>
      <c r="S329" s="559">
        <v>0</v>
      </c>
      <c r="T329" s="559">
        <v>63.843066</v>
      </c>
      <c r="U329" s="560">
        <v>192.32644399999998</v>
      </c>
      <c r="V329" s="561">
        <v>0</v>
      </c>
      <c r="W329" s="562">
        <v>0</v>
      </c>
      <c r="X329" s="561">
        <v>0</v>
      </c>
      <c r="Y329" s="563">
        <v>0</v>
      </c>
      <c r="Z329" s="561">
        <v>0</v>
      </c>
      <c r="AA329" s="543">
        <v>0</v>
      </c>
      <c r="AB329" s="474"/>
    </row>
    <row r="330" spans="1:28">
      <c r="A330" s="477" t="s">
        <v>546</v>
      </c>
      <c r="B330" s="874"/>
      <c r="C330" s="565">
        <v>19.284742000000001</v>
      </c>
      <c r="D330" s="566">
        <v>19.17679</v>
      </c>
      <c r="E330" s="567">
        <v>0</v>
      </c>
      <c r="F330" s="567">
        <v>0</v>
      </c>
      <c r="G330" s="567">
        <v>19.139626</v>
      </c>
      <c r="H330" s="568">
        <v>3.7164000000000003E-2</v>
      </c>
      <c r="I330" s="569">
        <v>0</v>
      </c>
      <c r="J330" s="570">
        <v>0</v>
      </c>
      <c r="K330" s="569">
        <v>0</v>
      </c>
      <c r="L330" s="571">
        <v>0</v>
      </c>
      <c r="M330" s="569">
        <v>0</v>
      </c>
      <c r="N330" s="545">
        <v>0</v>
      </c>
      <c r="O330" s="486"/>
      <c r="P330" s="565">
        <v>14.724931</v>
      </c>
      <c r="Q330" s="566">
        <v>14.42506</v>
      </c>
      <c r="R330" s="567">
        <v>1.906787</v>
      </c>
      <c r="S330" s="567">
        <v>0</v>
      </c>
      <c r="T330" s="567">
        <v>12.657766000000001</v>
      </c>
      <c r="U330" s="568">
        <v>4.6696000000000001E-2</v>
      </c>
      <c r="V330" s="569">
        <v>0</v>
      </c>
      <c r="W330" s="570">
        <v>0</v>
      </c>
      <c r="X330" s="569">
        <v>0</v>
      </c>
      <c r="Y330" s="571">
        <v>0</v>
      </c>
      <c r="Z330" s="569">
        <v>0</v>
      </c>
      <c r="AA330" s="545">
        <v>0</v>
      </c>
      <c r="AB330" s="486"/>
    </row>
    <row r="331" spans="1:28" ht="12" thickBot="1">
      <c r="A331" s="487" t="s">
        <v>292</v>
      </c>
      <c r="B331" s="875"/>
      <c r="C331" s="488">
        <f t="shared" ref="C331:N331" si="78">+C324+C325+C326+C327+C328+C329+C330</f>
        <v>1810.7125750000002</v>
      </c>
      <c r="D331" s="489">
        <f t="shared" si="78"/>
        <v>1798.0778330000001</v>
      </c>
      <c r="E331" s="490">
        <f t="shared" si="78"/>
        <v>10.831317</v>
      </c>
      <c r="F331" s="490">
        <f t="shared" si="78"/>
        <v>1.288581</v>
      </c>
      <c r="G331" s="490">
        <f t="shared" si="78"/>
        <v>1139.3146119999999</v>
      </c>
      <c r="H331" s="491">
        <f t="shared" si="78"/>
        <v>646.72207099999991</v>
      </c>
      <c r="I331" s="488">
        <f t="shared" si="78"/>
        <v>0</v>
      </c>
      <c r="J331" s="490">
        <f t="shared" si="78"/>
        <v>0</v>
      </c>
      <c r="K331" s="488">
        <f t="shared" si="78"/>
        <v>0</v>
      </c>
      <c r="L331" s="491">
        <f t="shared" si="78"/>
        <v>0</v>
      </c>
      <c r="M331" s="488">
        <f t="shared" si="78"/>
        <v>11.927081000000001</v>
      </c>
      <c r="N331" s="490">
        <f t="shared" si="78"/>
        <v>1.5848000000000001E-2</v>
      </c>
      <c r="O331" s="492">
        <v>1053.752373</v>
      </c>
      <c r="P331" s="488">
        <f t="shared" ref="P331:AA331" si="79">+P324+P325+P326+P327+P328+P329+P330</f>
        <v>1668.9411690000002</v>
      </c>
      <c r="Q331" s="489">
        <f t="shared" si="79"/>
        <v>1654.6330780000001</v>
      </c>
      <c r="R331" s="490">
        <f t="shared" si="79"/>
        <v>4.5202419999999996</v>
      </c>
      <c r="S331" s="490">
        <f t="shared" si="79"/>
        <v>1.2374510000000001</v>
      </c>
      <c r="T331" s="490">
        <f t="shared" si="79"/>
        <v>1018.437595</v>
      </c>
      <c r="U331" s="491">
        <f t="shared" si="79"/>
        <v>630.62397900000008</v>
      </c>
      <c r="V331" s="488">
        <f t="shared" si="79"/>
        <v>0</v>
      </c>
      <c r="W331" s="490">
        <f t="shared" si="79"/>
        <v>0</v>
      </c>
      <c r="X331" s="488">
        <f t="shared" si="79"/>
        <v>0</v>
      </c>
      <c r="Y331" s="491">
        <f t="shared" si="79"/>
        <v>0</v>
      </c>
      <c r="Z331" s="488">
        <f t="shared" si="79"/>
        <v>6.7376999999999992E-2</v>
      </c>
      <c r="AA331" s="490">
        <f t="shared" si="79"/>
        <v>7.36E-4</v>
      </c>
      <c r="AB331" s="492">
        <v>1256.260941</v>
      </c>
    </row>
    <row r="332" spans="1:28">
      <c r="A332" s="455" t="s">
        <v>539</v>
      </c>
      <c r="B332" s="873" t="s">
        <v>586</v>
      </c>
      <c r="C332" s="550">
        <v>9.2560000000000003E-3</v>
      </c>
      <c r="D332" s="551">
        <v>8.2710000000000006E-3</v>
      </c>
      <c r="E332" s="552">
        <v>2.2060000000000001E-3</v>
      </c>
      <c r="F332" s="552">
        <v>0</v>
      </c>
      <c r="G332" s="552">
        <v>0</v>
      </c>
      <c r="H332" s="553">
        <v>6.0650000000000001E-3</v>
      </c>
      <c r="I332" s="554">
        <v>0</v>
      </c>
      <c r="J332" s="555">
        <v>0</v>
      </c>
      <c r="K332" s="554">
        <v>0</v>
      </c>
      <c r="L332" s="556">
        <v>0</v>
      </c>
      <c r="M332" s="554">
        <v>0</v>
      </c>
      <c r="N332" s="541">
        <v>0</v>
      </c>
      <c r="O332" s="464"/>
      <c r="P332" s="550">
        <v>2.6899999999999997E-3</v>
      </c>
      <c r="Q332" s="551">
        <v>1.41E-3</v>
      </c>
      <c r="R332" s="552">
        <v>0</v>
      </c>
      <c r="S332" s="552">
        <v>0</v>
      </c>
      <c r="T332" s="552">
        <v>0</v>
      </c>
      <c r="U332" s="553">
        <v>1.41E-3</v>
      </c>
      <c r="V332" s="554">
        <v>0</v>
      </c>
      <c r="W332" s="555">
        <v>0</v>
      </c>
      <c r="X332" s="554">
        <v>0</v>
      </c>
      <c r="Y332" s="556">
        <v>0</v>
      </c>
      <c r="Z332" s="554">
        <v>0</v>
      </c>
      <c r="AA332" s="541">
        <v>0</v>
      </c>
      <c r="AB332" s="464"/>
    </row>
    <row r="333" spans="1:28">
      <c r="A333" s="465" t="s">
        <v>541</v>
      </c>
      <c r="B333" s="874"/>
      <c r="C333" s="557">
        <v>0</v>
      </c>
      <c r="D333" s="558">
        <v>0</v>
      </c>
      <c r="E333" s="559">
        <v>0</v>
      </c>
      <c r="F333" s="559">
        <v>0</v>
      </c>
      <c r="G333" s="559">
        <v>0</v>
      </c>
      <c r="H333" s="560">
        <v>0</v>
      </c>
      <c r="I333" s="561">
        <v>0</v>
      </c>
      <c r="J333" s="562">
        <v>0</v>
      </c>
      <c r="K333" s="561">
        <v>0</v>
      </c>
      <c r="L333" s="563">
        <v>0</v>
      </c>
      <c r="M333" s="561">
        <v>0</v>
      </c>
      <c r="N333" s="543">
        <v>0</v>
      </c>
      <c r="O333" s="474"/>
      <c r="P333" s="557">
        <v>3.9715129999999998</v>
      </c>
      <c r="Q333" s="558">
        <v>3.9709690000000002</v>
      </c>
      <c r="R333" s="559">
        <v>0</v>
      </c>
      <c r="S333" s="559">
        <v>0</v>
      </c>
      <c r="T333" s="559">
        <v>0</v>
      </c>
      <c r="U333" s="560">
        <v>3.9709690000000002</v>
      </c>
      <c r="V333" s="561">
        <v>0</v>
      </c>
      <c r="W333" s="562">
        <v>0</v>
      </c>
      <c r="X333" s="561">
        <v>0</v>
      </c>
      <c r="Y333" s="563">
        <v>0</v>
      </c>
      <c r="Z333" s="561">
        <v>0</v>
      </c>
      <c r="AA333" s="543">
        <v>0</v>
      </c>
      <c r="AB333" s="474"/>
    </row>
    <row r="334" spans="1:28">
      <c r="A334" s="465" t="s">
        <v>542</v>
      </c>
      <c r="B334" s="874"/>
      <c r="C334" s="557">
        <v>207.841431</v>
      </c>
      <c r="D334" s="558">
        <v>207.813828</v>
      </c>
      <c r="E334" s="559">
        <v>0</v>
      </c>
      <c r="F334" s="559">
        <v>0</v>
      </c>
      <c r="G334" s="559">
        <v>10.441329</v>
      </c>
      <c r="H334" s="560">
        <v>197.372499</v>
      </c>
      <c r="I334" s="561">
        <v>0</v>
      </c>
      <c r="J334" s="564">
        <v>0</v>
      </c>
      <c r="K334" s="561">
        <v>0</v>
      </c>
      <c r="L334" s="564">
        <v>0</v>
      </c>
      <c r="M334" s="561">
        <v>9.9999999999999995E-7</v>
      </c>
      <c r="N334" s="543">
        <v>0</v>
      </c>
      <c r="O334" s="476"/>
      <c r="P334" s="557">
        <v>763.33852999999999</v>
      </c>
      <c r="Q334" s="558">
        <v>763.20604900000001</v>
      </c>
      <c r="R334" s="559">
        <v>0</v>
      </c>
      <c r="S334" s="559">
        <v>0</v>
      </c>
      <c r="T334" s="559">
        <v>0</v>
      </c>
      <c r="U334" s="560">
        <v>763.20604900000001</v>
      </c>
      <c r="V334" s="561">
        <v>0</v>
      </c>
      <c r="W334" s="564">
        <v>0</v>
      </c>
      <c r="X334" s="561">
        <v>0</v>
      </c>
      <c r="Y334" s="564">
        <v>0</v>
      </c>
      <c r="Z334" s="561">
        <v>1.9999999999999999E-6</v>
      </c>
      <c r="AA334" s="543">
        <v>0</v>
      </c>
      <c r="AB334" s="476"/>
    </row>
    <row r="335" spans="1:28">
      <c r="A335" s="465" t="s">
        <v>543</v>
      </c>
      <c r="B335" s="874"/>
      <c r="C335" s="557">
        <v>591.41055999999992</v>
      </c>
      <c r="D335" s="558">
        <v>591.30400999999995</v>
      </c>
      <c r="E335" s="559">
        <v>0</v>
      </c>
      <c r="F335" s="559">
        <v>0</v>
      </c>
      <c r="G335" s="559">
        <v>19.926511999999999</v>
      </c>
      <c r="H335" s="560">
        <v>571.37749799999995</v>
      </c>
      <c r="I335" s="561">
        <v>0</v>
      </c>
      <c r="J335" s="562">
        <v>0</v>
      </c>
      <c r="K335" s="561">
        <v>0</v>
      </c>
      <c r="L335" s="563">
        <v>0</v>
      </c>
      <c r="M335" s="561">
        <v>9.9999999999999995E-7</v>
      </c>
      <c r="N335" s="543">
        <v>0</v>
      </c>
      <c r="O335" s="474"/>
      <c r="P335" s="557">
        <v>7.4079999999999997E-3</v>
      </c>
      <c r="Q335" s="558">
        <v>0</v>
      </c>
      <c r="R335" s="559">
        <v>0</v>
      </c>
      <c r="S335" s="559">
        <v>0</v>
      </c>
      <c r="T335" s="559">
        <v>0</v>
      </c>
      <c r="U335" s="560">
        <v>0</v>
      </c>
      <c r="V335" s="561">
        <v>0</v>
      </c>
      <c r="W335" s="562">
        <v>0</v>
      </c>
      <c r="X335" s="561">
        <v>0</v>
      </c>
      <c r="Y335" s="563">
        <v>0</v>
      </c>
      <c r="Z335" s="561">
        <v>0</v>
      </c>
      <c r="AA335" s="543">
        <v>0</v>
      </c>
      <c r="AB335" s="474"/>
    </row>
    <row r="336" spans="1:28">
      <c r="A336" s="465" t="s">
        <v>544</v>
      </c>
      <c r="B336" s="874"/>
      <c r="C336" s="557">
        <v>2755.1676120000002</v>
      </c>
      <c r="D336" s="558">
        <v>2754.4932870000002</v>
      </c>
      <c r="E336" s="559">
        <v>0</v>
      </c>
      <c r="F336" s="559">
        <v>0</v>
      </c>
      <c r="G336" s="559">
        <v>13.982635000000002</v>
      </c>
      <c r="H336" s="560">
        <v>2740.5106519999999</v>
      </c>
      <c r="I336" s="561">
        <v>0</v>
      </c>
      <c r="J336" s="562">
        <v>0</v>
      </c>
      <c r="K336" s="561">
        <v>0</v>
      </c>
      <c r="L336" s="563">
        <v>0</v>
      </c>
      <c r="M336" s="561">
        <v>3.3E-4</v>
      </c>
      <c r="N336" s="543">
        <v>0</v>
      </c>
      <c r="O336" s="474"/>
      <c r="P336" s="557">
        <v>2679.6560360000003</v>
      </c>
      <c r="Q336" s="558">
        <v>2679.1441890000001</v>
      </c>
      <c r="R336" s="559">
        <v>0</v>
      </c>
      <c r="S336" s="559">
        <v>0</v>
      </c>
      <c r="T336" s="559">
        <v>0</v>
      </c>
      <c r="U336" s="560">
        <v>2679.1441890000001</v>
      </c>
      <c r="V336" s="561">
        <v>0</v>
      </c>
      <c r="W336" s="562">
        <v>0</v>
      </c>
      <c r="X336" s="561">
        <v>0</v>
      </c>
      <c r="Y336" s="563">
        <v>0</v>
      </c>
      <c r="Z336" s="561">
        <v>0</v>
      </c>
      <c r="AA336" s="543">
        <v>0</v>
      </c>
      <c r="AB336" s="474"/>
    </row>
    <row r="337" spans="1:28">
      <c r="A337" s="465" t="s">
        <v>545</v>
      </c>
      <c r="B337" s="874"/>
      <c r="C337" s="557">
        <v>1076.743011</v>
      </c>
      <c r="D337" s="558">
        <v>1076.5911780000001</v>
      </c>
      <c r="E337" s="559">
        <v>14.846242</v>
      </c>
      <c r="F337" s="559">
        <v>0</v>
      </c>
      <c r="G337" s="559">
        <v>290.02653100000003</v>
      </c>
      <c r="H337" s="560">
        <v>771.71840500000008</v>
      </c>
      <c r="I337" s="561">
        <v>0</v>
      </c>
      <c r="J337" s="562">
        <v>0</v>
      </c>
      <c r="K337" s="561">
        <v>0</v>
      </c>
      <c r="L337" s="563">
        <v>0</v>
      </c>
      <c r="M337" s="561">
        <v>266.10068999999999</v>
      </c>
      <c r="N337" s="543">
        <v>2.4429999999999999E-3</v>
      </c>
      <c r="O337" s="474"/>
      <c r="P337" s="557">
        <v>857.7243830000001</v>
      </c>
      <c r="Q337" s="558">
        <v>857.37408900000014</v>
      </c>
      <c r="R337" s="559">
        <v>0</v>
      </c>
      <c r="S337" s="559">
        <v>0</v>
      </c>
      <c r="T337" s="559">
        <v>135.71060900000001</v>
      </c>
      <c r="U337" s="560">
        <v>721.66348000000005</v>
      </c>
      <c r="V337" s="561">
        <v>0</v>
      </c>
      <c r="W337" s="562">
        <v>0</v>
      </c>
      <c r="X337" s="561">
        <v>0</v>
      </c>
      <c r="Y337" s="563">
        <v>0</v>
      </c>
      <c r="Z337" s="561">
        <v>187.61989700000001</v>
      </c>
      <c r="AA337" s="543">
        <v>2.5530000000000001E-3</v>
      </c>
      <c r="AB337" s="474"/>
    </row>
    <row r="338" spans="1:28">
      <c r="A338" s="477" t="s">
        <v>546</v>
      </c>
      <c r="B338" s="874"/>
      <c r="C338" s="565">
        <v>416.52036500000003</v>
      </c>
      <c r="D338" s="566">
        <v>416.47646199999997</v>
      </c>
      <c r="E338" s="567">
        <v>4.3588740000000001</v>
      </c>
      <c r="F338" s="567">
        <v>0</v>
      </c>
      <c r="G338" s="567">
        <v>155.79312200000001</v>
      </c>
      <c r="H338" s="568">
        <v>256.32446600000003</v>
      </c>
      <c r="I338" s="569">
        <v>0</v>
      </c>
      <c r="J338" s="570">
        <v>0</v>
      </c>
      <c r="K338" s="569">
        <v>0</v>
      </c>
      <c r="L338" s="571">
        <v>0</v>
      </c>
      <c r="M338" s="569">
        <v>238.585026</v>
      </c>
      <c r="N338" s="545">
        <v>2.3400000000000001E-3</v>
      </c>
      <c r="O338" s="486"/>
      <c r="P338" s="565">
        <v>545.02556499999992</v>
      </c>
      <c r="Q338" s="566">
        <v>544.95244200000002</v>
      </c>
      <c r="R338" s="567">
        <v>0</v>
      </c>
      <c r="S338" s="567">
        <v>0</v>
      </c>
      <c r="T338" s="567">
        <v>109.26376399999999</v>
      </c>
      <c r="U338" s="568">
        <v>435.68867699999998</v>
      </c>
      <c r="V338" s="569">
        <v>0</v>
      </c>
      <c r="W338" s="570">
        <v>0</v>
      </c>
      <c r="X338" s="569">
        <v>0</v>
      </c>
      <c r="Y338" s="571">
        <v>0</v>
      </c>
      <c r="Z338" s="569">
        <v>199.924474</v>
      </c>
      <c r="AA338" s="545">
        <v>4.1510000000000002E-3</v>
      </c>
      <c r="AB338" s="486"/>
    </row>
    <row r="339" spans="1:28" ht="12" thickBot="1">
      <c r="A339" s="487" t="s">
        <v>292</v>
      </c>
      <c r="B339" s="875"/>
      <c r="C339" s="488">
        <f t="shared" ref="C339:N339" si="80">+C332+C333+C334+C335+C336+C337+C338</f>
        <v>5047.6922350000004</v>
      </c>
      <c r="D339" s="489">
        <f t="shared" si="80"/>
        <v>5046.6870360000003</v>
      </c>
      <c r="E339" s="490">
        <f t="shared" si="80"/>
        <v>19.207321999999998</v>
      </c>
      <c r="F339" s="490">
        <f t="shared" si="80"/>
        <v>0</v>
      </c>
      <c r="G339" s="490">
        <f t="shared" si="80"/>
        <v>490.17012900000009</v>
      </c>
      <c r="H339" s="491">
        <f t="shared" si="80"/>
        <v>4537.309585</v>
      </c>
      <c r="I339" s="488">
        <f t="shared" si="80"/>
        <v>0</v>
      </c>
      <c r="J339" s="490">
        <f t="shared" si="80"/>
        <v>0</v>
      </c>
      <c r="K339" s="488">
        <f t="shared" si="80"/>
        <v>0</v>
      </c>
      <c r="L339" s="491">
        <f t="shared" si="80"/>
        <v>0</v>
      </c>
      <c r="M339" s="488">
        <f t="shared" si="80"/>
        <v>504.68604800000003</v>
      </c>
      <c r="N339" s="490">
        <f t="shared" si="80"/>
        <v>4.7829999999999999E-3</v>
      </c>
      <c r="O339" s="492">
        <v>330.38327900000002</v>
      </c>
      <c r="P339" s="488">
        <f t="shared" ref="P339:AA339" si="81">+P332+P333+P334+P335+P336+P337+P338</f>
        <v>4849.7261250000001</v>
      </c>
      <c r="Q339" s="489">
        <f t="shared" si="81"/>
        <v>4848.6491480000004</v>
      </c>
      <c r="R339" s="490">
        <f t="shared" si="81"/>
        <v>0</v>
      </c>
      <c r="S339" s="490">
        <f t="shared" si="81"/>
        <v>0</v>
      </c>
      <c r="T339" s="490">
        <f t="shared" si="81"/>
        <v>244.97437300000001</v>
      </c>
      <c r="U339" s="491">
        <f t="shared" si="81"/>
        <v>4603.6747740000001</v>
      </c>
      <c r="V339" s="488">
        <f t="shared" si="81"/>
        <v>0</v>
      </c>
      <c r="W339" s="490">
        <f t="shared" si="81"/>
        <v>0</v>
      </c>
      <c r="X339" s="488">
        <f t="shared" si="81"/>
        <v>0</v>
      </c>
      <c r="Y339" s="491">
        <f t="shared" si="81"/>
        <v>0</v>
      </c>
      <c r="Z339" s="488">
        <f t="shared" si="81"/>
        <v>387.54437300000001</v>
      </c>
      <c r="AA339" s="490">
        <f t="shared" si="81"/>
        <v>6.7039999999999999E-3</v>
      </c>
      <c r="AB339" s="492">
        <v>323.12056100000001</v>
      </c>
    </row>
    <row r="340" spans="1:28" ht="11.25" customHeight="1">
      <c r="A340" s="455" t="s">
        <v>539</v>
      </c>
      <c r="B340" s="873" t="s">
        <v>587</v>
      </c>
      <c r="C340" s="550">
        <v>47.277087999999999</v>
      </c>
      <c r="D340" s="551">
        <v>47.244799</v>
      </c>
      <c r="E340" s="552">
        <v>0</v>
      </c>
      <c r="F340" s="552">
        <v>0</v>
      </c>
      <c r="G340" s="552">
        <v>47.244300000000003</v>
      </c>
      <c r="H340" s="553">
        <v>4.9899999999999999E-4</v>
      </c>
      <c r="I340" s="554">
        <v>0</v>
      </c>
      <c r="J340" s="555">
        <v>0</v>
      </c>
      <c r="K340" s="554">
        <v>0</v>
      </c>
      <c r="L340" s="556">
        <v>0</v>
      </c>
      <c r="M340" s="554">
        <v>0.50961199999999995</v>
      </c>
      <c r="N340" s="541">
        <v>0</v>
      </c>
      <c r="O340" s="464"/>
      <c r="P340" s="550">
        <v>50.285167000000008</v>
      </c>
      <c r="Q340" s="551">
        <v>50.250336000000004</v>
      </c>
      <c r="R340" s="552">
        <v>1.3883999999999999E-2</v>
      </c>
      <c r="S340" s="552">
        <v>0</v>
      </c>
      <c r="T340" s="552">
        <v>50.235778000000003</v>
      </c>
      <c r="U340" s="553">
        <v>6.7400000000000001E-4</v>
      </c>
      <c r="V340" s="554">
        <v>0</v>
      </c>
      <c r="W340" s="555">
        <v>0</v>
      </c>
      <c r="X340" s="554">
        <v>0</v>
      </c>
      <c r="Y340" s="556">
        <v>0</v>
      </c>
      <c r="Z340" s="554">
        <v>0</v>
      </c>
      <c r="AA340" s="541">
        <v>0</v>
      </c>
      <c r="AB340" s="464"/>
    </row>
    <row r="341" spans="1:28">
      <c r="A341" s="465" t="s">
        <v>541</v>
      </c>
      <c r="B341" s="874"/>
      <c r="C341" s="557">
        <v>0</v>
      </c>
      <c r="D341" s="558">
        <v>0</v>
      </c>
      <c r="E341" s="559">
        <v>0</v>
      </c>
      <c r="F341" s="559">
        <v>0</v>
      </c>
      <c r="G341" s="559">
        <v>0</v>
      </c>
      <c r="H341" s="560">
        <v>0</v>
      </c>
      <c r="I341" s="561">
        <v>0</v>
      </c>
      <c r="J341" s="562">
        <v>0</v>
      </c>
      <c r="K341" s="561">
        <v>0</v>
      </c>
      <c r="L341" s="563">
        <v>0</v>
      </c>
      <c r="M341" s="561">
        <v>0</v>
      </c>
      <c r="N341" s="543">
        <v>0</v>
      </c>
      <c r="O341" s="474"/>
      <c r="P341" s="557">
        <v>0.64540799999999998</v>
      </c>
      <c r="Q341" s="558">
        <v>0.64540799999999998</v>
      </c>
      <c r="R341" s="559">
        <v>0.64540799999999998</v>
      </c>
      <c r="S341" s="559">
        <v>0</v>
      </c>
      <c r="T341" s="559">
        <v>0</v>
      </c>
      <c r="U341" s="560">
        <v>0</v>
      </c>
      <c r="V341" s="561">
        <v>0</v>
      </c>
      <c r="W341" s="562">
        <v>0</v>
      </c>
      <c r="X341" s="561">
        <v>0</v>
      </c>
      <c r="Y341" s="563">
        <v>0</v>
      </c>
      <c r="Z341" s="561">
        <v>0</v>
      </c>
      <c r="AA341" s="543">
        <v>0</v>
      </c>
      <c r="AB341" s="474"/>
    </row>
    <row r="342" spans="1:28">
      <c r="A342" s="465" t="s">
        <v>542</v>
      </c>
      <c r="B342" s="874"/>
      <c r="C342" s="557">
        <v>0.69526299999999996</v>
      </c>
      <c r="D342" s="558">
        <v>0.694716</v>
      </c>
      <c r="E342" s="559">
        <v>6.8199999999999999E-4</v>
      </c>
      <c r="F342" s="559">
        <v>0</v>
      </c>
      <c r="G342" s="559">
        <v>0</v>
      </c>
      <c r="H342" s="560">
        <v>0.69403400000000004</v>
      </c>
      <c r="I342" s="561">
        <v>0</v>
      </c>
      <c r="J342" s="564">
        <v>0</v>
      </c>
      <c r="K342" s="561">
        <v>0</v>
      </c>
      <c r="L342" s="564">
        <v>0</v>
      </c>
      <c r="M342" s="561">
        <v>0</v>
      </c>
      <c r="N342" s="543">
        <v>0</v>
      </c>
      <c r="O342" s="476"/>
      <c r="P342" s="557">
        <v>9.4195899999999995</v>
      </c>
      <c r="Q342" s="558">
        <v>9.4112209999999994</v>
      </c>
      <c r="R342" s="559">
        <v>0</v>
      </c>
      <c r="S342" s="559">
        <v>0</v>
      </c>
      <c r="T342" s="559">
        <v>9.4112209999999994</v>
      </c>
      <c r="U342" s="560">
        <v>0</v>
      </c>
      <c r="V342" s="561">
        <v>0</v>
      </c>
      <c r="W342" s="564">
        <v>0</v>
      </c>
      <c r="X342" s="561">
        <v>0</v>
      </c>
      <c r="Y342" s="564">
        <v>0</v>
      </c>
      <c r="Z342" s="561">
        <v>0</v>
      </c>
      <c r="AA342" s="543">
        <v>0</v>
      </c>
      <c r="AB342" s="476"/>
    </row>
    <row r="343" spans="1:28">
      <c r="A343" s="465" t="s">
        <v>543</v>
      </c>
      <c r="B343" s="874"/>
      <c r="C343" s="557">
        <v>31.972494000000001</v>
      </c>
      <c r="D343" s="558">
        <v>31.941927000000003</v>
      </c>
      <c r="E343" s="559">
        <v>9.1000000000000003E-5</v>
      </c>
      <c r="F343" s="559">
        <v>0</v>
      </c>
      <c r="G343" s="559">
        <v>8.8127359999999992</v>
      </c>
      <c r="H343" s="560">
        <v>23.129100000000001</v>
      </c>
      <c r="I343" s="561">
        <v>0</v>
      </c>
      <c r="J343" s="562">
        <v>0</v>
      </c>
      <c r="K343" s="561">
        <v>0</v>
      </c>
      <c r="L343" s="563">
        <v>0</v>
      </c>
      <c r="M343" s="561">
        <v>0</v>
      </c>
      <c r="N343" s="543">
        <v>0</v>
      </c>
      <c r="O343" s="474"/>
      <c r="P343" s="557">
        <v>59.539185000000003</v>
      </c>
      <c r="Q343" s="558">
        <v>59.489398000000008</v>
      </c>
      <c r="R343" s="559">
        <v>9.8999999999999999E-4</v>
      </c>
      <c r="S343" s="559">
        <v>0</v>
      </c>
      <c r="T343" s="559">
        <v>0</v>
      </c>
      <c r="U343" s="560">
        <v>59.488408000000007</v>
      </c>
      <c r="V343" s="561">
        <v>0</v>
      </c>
      <c r="W343" s="562">
        <v>0</v>
      </c>
      <c r="X343" s="561">
        <v>0</v>
      </c>
      <c r="Y343" s="563">
        <v>0</v>
      </c>
      <c r="Z343" s="561">
        <v>0</v>
      </c>
      <c r="AA343" s="543">
        <v>0</v>
      </c>
      <c r="AB343" s="474"/>
    </row>
    <row r="344" spans="1:28">
      <c r="A344" s="465" t="s">
        <v>544</v>
      </c>
      <c r="B344" s="874"/>
      <c r="C344" s="557">
        <v>234.078395</v>
      </c>
      <c r="D344" s="558">
        <v>233.860119</v>
      </c>
      <c r="E344" s="559">
        <v>17.044895</v>
      </c>
      <c r="F344" s="559">
        <v>0</v>
      </c>
      <c r="G344" s="559">
        <v>31.374628000000001</v>
      </c>
      <c r="H344" s="560">
        <v>185.441429</v>
      </c>
      <c r="I344" s="561">
        <v>0</v>
      </c>
      <c r="J344" s="562">
        <v>0</v>
      </c>
      <c r="K344" s="561">
        <v>0</v>
      </c>
      <c r="L344" s="563">
        <v>0</v>
      </c>
      <c r="M344" s="561">
        <v>0</v>
      </c>
      <c r="N344" s="543">
        <v>0</v>
      </c>
      <c r="O344" s="474"/>
      <c r="P344" s="557">
        <v>202.917046</v>
      </c>
      <c r="Q344" s="558">
        <v>202.55293899999998</v>
      </c>
      <c r="R344" s="559">
        <v>2.1419999999999998E-3</v>
      </c>
      <c r="S344" s="559">
        <v>0</v>
      </c>
      <c r="T344" s="559">
        <v>18.674793999999999</v>
      </c>
      <c r="U344" s="560">
        <v>183.876003</v>
      </c>
      <c r="V344" s="561">
        <v>0</v>
      </c>
      <c r="W344" s="562">
        <v>0</v>
      </c>
      <c r="X344" s="561">
        <v>0</v>
      </c>
      <c r="Y344" s="563">
        <v>0</v>
      </c>
      <c r="Z344" s="561">
        <v>0</v>
      </c>
      <c r="AA344" s="543">
        <v>0</v>
      </c>
      <c r="AB344" s="474"/>
    </row>
    <row r="345" spans="1:28">
      <c r="A345" s="465" t="s">
        <v>545</v>
      </c>
      <c r="B345" s="874"/>
      <c r="C345" s="557">
        <v>589.47630299999992</v>
      </c>
      <c r="D345" s="558">
        <v>588.64682300000004</v>
      </c>
      <c r="E345" s="559">
        <v>2.3594799999999991</v>
      </c>
      <c r="F345" s="559">
        <v>0</v>
      </c>
      <c r="G345" s="559">
        <v>235.75286999999997</v>
      </c>
      <c r="H345" s="560">
        <v>350.540437</v>
      </c>
      <c r="I345" s="561">
        <v>0</v>
      </c>
      <c r="J345" s="562">
        <v>0</v>
      </c>
      <c r="K345" s="561">
        <v>0</v>
      </c>
      <c r="L345" s="563">
        <v>0</v>
      </c>
      <c r="M345" s="561">
        <v>0</v>
      </c>
      <c r="N345" s="543">
        <v>0</v>
      </c>
      <c r="O345" s="474"/>
      <c r="P345" s="557">
        <v>317.08124200000003</v>
      </c>
      <c r="Q345" s="558">
        <v>316.403955</v>
      </c>
      <c r="R345" s="559">
        <v>0.57103599999999999</v>
      </c>
      <c r="S345" s="559">
        <v>0</v>
      </c>
      <c r="T345" s="559">
        <v>141.65161699999999</v>
      </c>
      <c r="U345" s="560">
        <v>174.325569</v>
      </c>
      <c r="V345" s="561">
        <v>0</v>
      </c>
      <c r="W345" s="562">
        <v>0</v>
      </c>
      <c r="X345" s="561">
        <v>0</v>
      </c>
      <c r="Y345" s="563">
        <v>0</v>
      </c>
      <c r="Z345" s="561">
        <v>0</v>
      </c>
      <c r="AA345" s="543">
        <v>0</v>
      </c>
      <c r="AB345" s="474"/>
    </row>
    <row r="346" spans="1:28">
      <c r="A346" s="477" t="s">
        <v>546</v>
      </c>
      <c r="B346" s="874"/>
      <c r="C346" s="565">
        <v>347.49400899999995</v>
      </c>
      <c r="D346" s="566">
        <v>345.88830799999999</v>
      </c>
      <c r="E346" s="567">
        <v>0.29374000000000006</v>
      </c>
      <c r="F346" s="567">
        <v>0</v>
      </c>
      <c r="G346" s="567">
        <v>293.80928399999999</v>
      </c>
      <c r="H346" s="568">
        <v>51.785284000000004</v>
      </c>
      <c r="I346" s="569">
        <v>0</v>
      </c>
      <c r="J346" s="570">
        <v>0</v>
      </c>
      <c r="K346" s="569">
        <v>0</v>
      </c>
      <c r="L346" s="571">
        <v>0</v>
      </c>
      <c r="M346" s="569">
        <v>0</v>
      </c>
      <c r="N346" s="545">
        <v>0</v>
      </c>
      <c r="O346" s="486"/>
      <c r="P346" s="565">
        <v>177.17391499999999</v>
      </c>
      <c r="Q346" s="566">
        <v>175.34708199999997</v>
      </c>
      <c r="R346" s="567">
        <v>0.68075599999999992</v>
      </c>
      <c r="S346" s="567">
        <v>0</v>
      </c>
      <c r="T346" s="567">
        <v>129.856087</v>
      </c>
      <c r="U346" s="568">
        <v>45.105902999999998</v>
      </c>
      <c r="V346" s="569">
        <v>0</v>
      </c>
      <c r="W346" s="570">
        <v>0</v>
      </c>
      <c r="X346" s="569">
        <v>0</v>
      </c>
      <c r="Y346" s="571">
        <v>0</v>
      </c>
      <c r="Z346" s="569">
        <v>0</v>
      </c>
      <c r="AA346" s="545">
        <v>0</v>
      </c>
      <c r="AB346" s="486"/>
    </row>
    <row r="347" spans="1:28" ht="12" thickBot="1">
      <c r="A347" s="487" t="s">
        <v>292</v>
      </c>
      <c r="B347" s="875"/>
      <c r="C347" s="488">
        <f t="shared" ref="C347:N347" si="82">+C340+C341+C342+C343+C344+C345+C346</f>
        <v>1250.9935519999999</v>
      </c>
      <c r="D347" s="489">
        <f t="shared" si="82"/>
        <v>1248.2766920000001</v>
      </c>
      <c r="E347" s="490">
        <f t="shared" si="82"/>
        <v>19.698887999999997</v>
      </c>
      <c r="F347" s="490">
        <f t="shared" si="82"/>
        <v>0</v>
      </c>
      <c r="G347" s="490">
        <f t="shared" si="82"/>
        <v>616.99381799999992</v>
      </c>
      <c r="H347" s="491">
        <f t="shared" si="82"/>
        <v>611.5907830000001</v>
      </c>
      <c r="I347" s="488">
        <f t="shared" si="82"/>
        <v>0</v>
      </c>
      <c r="J347" s="490">
        <f t="shared" si="82"/>
        <v>0</v>
      </c>
      <c r="K347" s="488">
        <f t="shared" si="82"/>
        <v>0</v>
      </c>
      <c r="L347" s="491">
        <f t="shared" si="82"/>
        <v>0</v>
      </c>
      <c r="M347" s="488">
        <f t="shared" si="82"/>
        <v>0.50961199999999995</v>
      </c>
      <c r="N347" s="490">
        <f t="shared" si="82"/>
        <v>0</v>
      </c>
      <c r="O347" s="492">
        <v>712.11405000000002</v>
      </c>
      <c r="P347" s="488">
        <f t="shared" ref="P347:AA347" si="83">+P340+P341+P342+P343+P344+P345+P346</f>
        <v>817.061553</v>
      </c>
      <c r="Q347" s="489">
        <f t="shared" si="83"/>
        <v>814.10033899999996</v>
      </c>
      <c r="R347" s="490">
        <f t="shared" si="83"/>
        <v>1.9142159999999999</v>
      </c>
      <c r="S347" s="490">
        <f t="shared" si="83"/>
        <v>0</v>
      </c>
      <c r="T347" s="490">
        <f t="shared" si="83"/>
        <v>349.829497</v>
      </c>
      <c r="U347" s="491">
        <f t="shared" si="83"/>
        <v>462.79655700000001</v>
      </c>
      <c r="V347" s="488">
        <f t="shared" si="83"/>
        <v>0</v>
      </c>
      <c r="W347" s="490">
        <f t="shared" si="83"/>
        <v>0</v>
      </c>
      <c r="X347" s="488">
        <f t="shared" si="83"/>
        <v>0</v>
      </c>
      <c r="Y347" s="491">
        <f t="shared" si="83"/>
        <v>0</v>
      </c>
      <c r="Z347" s="488">
        <f t="shared" si="83"/>
        <v>0</v>
      </c>
      <c r="AA347" s="490">
        <f t="shared" si="83"/>
        <v>0</v>
      </c>
      <c r="AB347" s="492">
        <v>451.34223100000003</v>
      </c>
    </row>
    <row r="348" spans="1:28">
      <c r="A348" s="455" t="s">
        <v>539</v>
      </c>
      <c r="B348" s="873" t="s">
        <v>588</v>
      </c>
      <c r="C348" s="550">
        <v>2025.3250160000002</v>
      </c>
      <c r="D348" s="551">
        <v>2014.8628620000002</v>
      </c>
      <c r="E348" s="552">
        <v>0</v>
      </c>
      <c r="F348" s="552">
        <v>0</v>
      </c>
      <c r="G348" s="552">
        <v>1791.7429609999999</v>
      </c>
      <c r="H348" s="553">
        <v>223.1199</v>
      </c>
      <c r="I348" s="554">
        <v>0</v>
      </c>
      <c r="J348" s="555">
        <v>0</v>
      </c>
      <c r="K348" s="554">
        <v>0</v>
      </c>
      <c r="L348" s="556">
        <v>0</v>
      </c>
      <c r="M348" s="554">
        <v>265.72033099999999</v>
      </c>
      <c r="N348" s="541">
        <v>0.54373800000000005</v>
      </c>
      <c r="O348" s="464"/>
      <c r="P348" s="550">
        <v>751.04731699999991</v>
      </c>
      <c r="Q348" s="551">
        <v>740.59049700000003</v>
      </c>
      <c r="R348" s="552">
        <v>0</v>
      </c>
      <c r="S348" s="552">
        <v>0</v>
      </c>
      <c r="T348" s="552">
        <v>374.22536000000002</v>
      </c>
      <c r="U348" s="553">
        <v>366.36513699999995</v>
      </c>
      <c r="V348" s="554">
        <v>0</v>
      </c>
      <c r="W348" s="555">
        <v>0</v>
      </c>
      <c r="X348" s="554">
        <v>0</v>
      </c>
      <c r="Y348" s="556">
        <v>0</v>
      </c>
      <c r="Z348" s="554">
        <v>184.60162600000001</v>
      </c>
      <c r="AA348" s="541">
        <v>0.17679900000000001</v>
      </c>
      <c r="AB348" s="464"/>
    </row>
    <row r="349" spans="1:28">
      <c r="A349" s="465" t="s">
        <v>541</v>
      </c>
      <c r="B349" s="874"/>
      <c r="C349" s="557">
        <v>9.0096720000000001</v>
      </c>
      <c r="D349" s="558">
        <v>6.0168430000000006</v>
      </c>
      <c r="E349" s="559">
        <v>7.2355000000000003E-2</v>
      </c>
      <c r="F349" s="559">
        <v>0</v>
      </c>
      <c r="G349" s="559">
        <v>0</v>
      </c>
      <c r="H349" s="560">
        <v>5.9444880000000007</v>
      </c>
      <c r="I349" s="561">
        <v>0</v>
      </c>
      <c r="J349" s="562">
        <v>0</v>
      </c>
      <c r="K349" s="561">
        <v>0</v>
      </c>
      <c r="L349" s="563">
        <v>0</v>
      </c>
      <c r="M349" s="561">
        <v>0</v>
      </c>
      <c r="N349" s="543">
        <v>0</v>
      </c>
      <c r="O349" s="474"/>
      <c r="P349" s="557">
        <v>891.74688200000003</v>
      </c>
      <c r="Q349" s="558">
        <v>881.79582400000004</v>
      </c>
      <c r="R349" s="559">
        <v>5.7728000000000002E-2</v>
      </c>
      <c r="S349" s="559">
        <v>0</v>
      </c>
      <c r="T349" s="559">
        <v>871.72127399999999</v>
      </c>
      <c r="U349" s="560">
        <v>10.016821999999999</v>
      </c>
      <c r="V349" s="561">
        <v>0</v>
      </c>
      <c r="W349" s="562">
        <v>0</v>
      </c>
      <c r="X349" s="561">
        <v>0</v>
      </c>
      <c r="Y349" s="563">
        <v>0</v>
      </c>
      <c r="Z349" s="561">
        <v>0</v>
      </c>
      <c r="AA349" s="543">
        <v>0</v>
      </c>
      <c r="AB349" s="474"/>
    </row>
    <row r="350" spans="1:28">
      <c r="A350" s="465" t="s">
        <v>542</v>
      </c>
      <c r="B350" s="874"/>
      <c r="C350" s="557">
        <v>45.335003</v>
      </c>
      <c r="D350" s="558">
        <v>45.312583000000004</v>
      </c>
      <c r="E350" s="559">
        <v>0</v>
      </c>
      <c r="F350" s="559">
        <v>0</v>
      </c>
      <c r="G350" s="559">
        <v>0</v>
      </c>
      <c r="H350" s="560">
        <v>45.312583000000004</v>
      </c>
      <c r="I350" s="561">
        <v>0</v>
      </c>
      <c r="J350" s="564">
        <v>0</v>
      </c>
      <c r="K350" s="561">
        <v>0</v>
      </c>
      <c r="L350" s="564">
        <v>0</v>
      </c>
      <c r="M350" s="561">
        <v>0</v>
      </c>
      <c r="N350" s="543">
        <v>0</v>
      </c>
      <c r="O350" s="476"/>
      <c r="P350" s="557">
        <v>140.45597999999998</v>
      </c>
      <c r="Q350" s="558">
        <v>129.97309899999999</v>
      </c>
      <c r="R350" s="559">
        <v>0</v>
      </c>
      <c r="S350" s="559">
        <v>0</v>
      </c>
      <c r="T350" s="559">
        <v>115.50170799999999</v>
      </c>
      <c r="U350" s="560">
        <v>14.47139</v>
      </c>
      <c r="V350" s="561">
        <v>0</v>
      </c>
      <c r="W350" s="564">
        <v>0</v>
      </c>
      <c r="X350" s="561">
        <v>0</v>
      </c>
      <c r="Y350" s="564">
        <v>0</v>
      </c>
      <c r="Z350" s="561">
        <v>9.9999999999999995E-7</v>
      </c>
      <c r="AA350" s="543">
        <v>0</v>
      </c>
      <c r="AB350" s="476"/>
    </row>
    <row r="351" spans="1:28">
      <c r="A351" s="465" t="s">
        <v>543</v>
      </c>
      <c r="B351" s="874"/>
      <c r="C351" s="557">
        <v>123.73747800000001</v>
      </c>
      <c r="D351" s="558">
        <v>121.709811</v>
      </c>
      <c r="E351" s="559">
        <v>0.215304</v>
      </c>
      <c r="F351" s="559">
        <v>0</v>
      </c>
      <c r="G351" s="559">
        <v>0</v>
      </c>
      <c r="H351" s="560">
        <v>121.494507</v>
      </c>
      <c r="I351" s="561">
        <v>0</v>
      </c>
      <c r="J351" s="562">
        <v>0</v>
      </c>
      <c r="K351" s="561">
        <v>0</v>
      </c>
      <c r="L351" s="563">
        <v>0</v>
      </c>
      <c r="M351" s="561">
        <v>88.292424999999994</v>
      </c>
      <c r="N351" s="543">
        <v>0.73871200000000004</v>
      </c>
      <c r="O351" s="474"/>
      <c r="P351" s="557">
        <v>312.875474</v>
      </c>
      <c r="Q351" s="558">
        <v>302.98964599999999</v>
      </c>
      <c r="R351" s="559">
        <v>0</v>
      </c>
      <c r="S351" s="559">
        <v>0</v>
      </c>
      <c r="T351" s="559">
        <v>158.42980800000001</v>
      </c>
      <c r="U351" s="560">
        <v>144.55983799999998</v>
      </c>
      <c r="V351" s="561">
        <v>0</v>
      </c>
      <c r="W351" s="562">
        <v>0</v>
      </c>
      <c r="X351" s="561">
        <v>0</v>
      </c>
      <c r="Y351" s="563">
        <v>0</v>
      </c>
      <c r="Z351" s="561">
        <v>96.274190000000004</v>
      </c>
      <c r="AA351" s="543">
        <v>0.84826199999999996</v>
      </c>
      <c r="AB351" s="474"/>
    </row>
    <row r="352" spans="1:28">
      <c r="A352" s="465" t="s">
        <v>544</v>
      </c>
      <c r="B352" s="874"/>
      <c r="C352" s="557">
        <v>95.348776000000001</v>
      </c>
      <c r="D352" s="558">
        <v>90.016890000000004</v>
      </c>
      <c r="E352" s="559">
        <v>0</v>
      </c>
      <c r="F352" s="559">
        <v>0</v>
      </c>
      <c r="G352" s="559">
        <v>44.028250999999997</v>
      </c>
      <c r="H352" s="560">
        <v>45.988638999999999</v>
      </c>
      <c r="I352" s="561">
        <v>0</v>
      </c>
      <c r="J352" s="562">
        <v>0</v>
      </c>
      <c r="K352" s="561">
        <v>0</v>
      </c>
      <c r="L352" s="563">
        <v>0</v>
      </c>
      <c r="M352" s="561">
        <v>1.9999999999999999E-6</v>
      </c>
      <c r="N352" s="543">
        <v>0</v>
      </c>
      <c r="O352" s="474"/>
      <c r="P352" s="557">
        <v>53.305686999999999</v>
      </c>
      <c r="Q352" s="558">
        <v>44.722719999999995</v>
      </c>
      <c r="R352" s="559">
        <v>0</v>
      </c>
      <c r="S352" s="559">
        <v>0</v>
      </c>
      <c r="T352" s="559">
        <v>4.8776849999999996</v>
      </c>
      <c r="U352" s="560">
        <v>39.845034999999996</v>
      </c>
      <c r="V352" s="561">
        <v>0</v>
      </c>
      <c r="W352" s="562">
        <v>0</v>
      </c>
      <c r="X352" s="561">
        <v>0</v>
      </c>
      <c r="Y352" s="563">
        <v>0</v>
      </c>
      <c r="Z352" s="561">
        <v>0</v>
      </c>
      <c r="AA352" s="543">
        <v>0</v>
      </c>
      <c r="AB352" s="474"/>
    </row>
    <row r="353" spans="1:28">
      <c r="A353" s="465" t="s">
        <v>545</v>
      </c>
      <c r="B353" s="874"/>
      <c r="C353" s="557">
        <v>546.75966600000004</v>
      </c>
      <c r="D353" s="558">
        <v>541.9869020000001</v>
      </c>
      <c r="E353" s="559">
        <v>0.25483600000000001</v>
      </c>
      <c r="F353" s="559">
        <v>0</v>
      </c>
      <c r="G353" s="559">
        <v>22.651401</v>
      </c>
      <c r="H353" s="560">
        <v>519.08066500000007</v>
      </c>
      <c r="I353" s="561">
        <v>0</v>
      </c>
      <c r="J353" s="562">
        <v>0</v>
      </c>
      <c r="K353" s="561">
        <v>0</v>
      </c>
      <c r="L353" s="563">
        <v>0</v>
      </c>
      <c r="M353" s="561">
        <v>332.38899399999997</v>
      </c>
      <c r="N353" s="543">
        <v>8.8687000000000016E-2</v>
      </c>
      <c r="O353" s="474"/>
      <c r="P353" s="557">
        <v>345.99974100000003</v>
      </c>
      <c r="Q353" s="558">
        <v>345.87687499999998</v>
      </c>
      <c r="R353" s="559">
        <v>0.73559099999999999</v>
      </c>
      <c r="S353" s="559">
        <v>0</v>
      </c>
      <c r="T353" s="559">
        <v>1.1509860000000001</v>
      </c>
      <c r="U353" s="560">
        <v>343.990298</v>
      </c>
      <c r="V353" s="561">
        <v>0</v>
      </c>
      <c r="W353" s="562">
        <v>0</v>
      </c>
      <c r="X353" s="561">
        <v>0</v>
      </c>
      <c r="Y353" s="563">
        <v>0</v>
      </c>
      <c r="Z353" s="561">
        <v>142.16397599999999</v>
      </c>
      <c r="AA353" s="543">
        <v>0.50442700000000007</v>
      </c>
      <c r="AB353" s="474"/>
    </row>
    <row r="354" spans="1:28">
      <c r="A354" s="477" t="s">
        <v>546</v>
      </c>
      <c r="B354" s="874"/>
      <c r="C354" s="565">
        <v>354.444029</v>
      </c>
      <c r="D354" s="566">
        <v>345.71297999999996</v>
      </c>
      <c r="E354" s="567">
        <v>0.92190700000000003</v>
      </c>
      <c r="F354" s="567">
        <v>0</v>
      </c>
      <c r="G354" s="567">
        <v>70.739075</v>
      </c>
      <c r="H354" s="568">
        <v>274.05199799999997</v>
      </c>
      <c r="I354" s="569">
        <v>0</v>
      </c>
      <c r="J354" s="570">
        <v>0</v>
      </c>
      <c r="K354" s="569">
        <v>0</v>
      </c>
      <c r="L354" s="571">
        <v>0</v>
      </c>
      <c r="M354" s="569">
        <v>30.243755</v>
      </c>
      <c r="N354" s="545">
        <v>2.7304649999999997</v>
      </c>
      <c r="O354" s="486"/>
      <c r="P354" s="565">
        <v>120.196285</v>
      </c>
      <c r="Q354" s="566">
        <v>97.995625000000004</v>
      </c>
      <c r="R354" s="567">
        <v>0</v>
      </c>
      <c r="S354" s="567">
        <v>0</v>
      </c>
      <c r="T354" s="567">
        <v>27.634131</v>
      </c>
      <c r="U354" s="568">
        <v>70.361494000000008</v>
      </c>
      <c r="V354" s="569">
        <v>0</v>
      </c>
      <c r="W354" s="570">
        <v>0</v>
      </c>
      <c r="X354" s="569">
        <v>0</v>
      </c>
      <c r="Y354" s="571">
        <v>0</v>
      </c>
      <c r="Z354" s="569">
        <v>86.30369300000001</v>
      </c>
      <c r="AA354" s="545">
        <v>0.28002099999999996</v>
      </c>
      <c r="AB354" s="486"/>
    </row>
    <row r="355" spans="1:28" ht="12" thickBot="1">
      <c r="A355" s="487" t="s">
        <v>292</v>
      </c>
      <c r="B355" s="875"/>
      <c r="C355" s="488">
        <f t="shared" ref="C355:N355" si="84">+C348+C349+C350+C351+C352+C353+C354</f>
        <v>3199.95964</v>
      </c>
      <c r="D355" s="489">
        <f t="shared" si="84"/>
        <v>3165.6188710000001</v>
      </c>
      <c r="E355" s="490">
        <f t="shared" si="84"/>
        <v>1.464402</v>
      </c>
      <c r="F355" s="490">
        <f t="shared" si="84"/>
        <v>0</v>
      </c>
      <c r="G355" s="490">
        <f t="shared" si="84"/>
        <v>1929.1616879999999</v>
      </c>
      <c r="H355" s="491">
        <f t="shared" si="84"/>
        <v>1234.99278</v>
      </c>
      <c r="I355" s="488">
        <f t="shared" si="84"/>
        <v>0</v>
      </c>
      <c r="J355" s="490">
        <f t="shared" si="84"/>
        <v>0</v>
      </c>
      <c r="K355" s="488">
        <f t="shared" si="84"/>
        <v>0</v>
      </c>
      <c r="L355" s="491">
        <f t="shared" si="84"/>
        <v>0</v>
      </c>
      <c r="M355" s="488">
        <f t="shared" si="84"/>
        <v>716.64550699999995</v>
      </c>
      <c r="N355" s="490">
        <f t="shared" si="84"/>
        <v>4.1016019999999997</v>
      </c>
      <c r="O355" s="492">
        <v>2570.0832300000006</v>
      </c>
      <c r="P355" s="488">
        <f t="shared" ref="P355:AA355" si="85">+P348+P349+P350+P351+P352+P353+P354</f>
        <v>2615.6273660000002</v>
      </c>
      <c r="Q355" s="489">
        <f t="shared" si="85"/>
        <v>2543.9442859999999</v>
      </c>
      <c r="R355" s="490">
        <f t="shared" si="85"/>
        <v>0.793319</v>
      </c>
      <c r="S355" s="490">
        <f t="shared" si="85"/>
        <v>0</v>
      </c>
      <c r="T355" s="490">
        <f t="shared" si="85"/>
        <v>1553.5409520000001</v>
      </c>
      <c r="U355" s="491">
        <f t="shared" si="85"/>
        <v>989.61001399999986</v>
      </c>
      <c r="V355" s="488">
        <f t="shared" si="85"/>
        <v>0</v>
      </c>
      <c r="W355" s="490">
        <f t="shared" si="85"/>
        <v>0</v>
      </c>
      <c r="X355" s="488">
        <f t="shared" si="85"/>
        <v>0</v>
      </c>
      <c r="Y355" s="491">
        <f t="shared" si="85"/>
        <v>0</v>
      </c>
      <c r="Z355" s="488">
        <f t="shared" si="85"/>
        <v>509.34348599999998</v>
      </c>
      <c r="AA355" s="490">
        <f t="shared" si="85"/>
        <v>1.8095090000000003</v>
      </c>
      <c r="AB355" s="492">
        <v>2359.9201029999999</v>
      </c>
    </row>
    <row r="356" spans="1:28">
      <c r="A356" s="455" t="s">
        <v>539</v>
      </c>
      <c r="B356" s="873" t="s">
        <v>589</v>
      </c>
      <c r="C356" s="550">
        <v>52.767496000000392</v>
      </c>
      <c r="D356" s="551">
        <v>52.263955999998871</v>
      </c>
      <c r="E356" s="552">
        <v>0</v>
      </c>
      <c r="F356" s="552">
        <v>0</v>
      </c>
      <c r="G356" s="552">
        <v>52.263874000000214</v>
      </c>
      <c r="H356" s="553">
        <v>8.0999998999686795E-5</v>
      </c>
      <c r="I356" s="554">
        <v>0</v>
      </c>
      <c r="J356" s="555">
        <v>0</v>
      </c>
      <c r="K356" s="554">
        <v>0</v>
      </c>
      <c r="L356" s="556">
        <v>0</v>
      </c>
      <c r="M356" s="554">
        <v>15.053151000000071</v>
      </c>
      <c r="N356" s="541">
        <v>2.3899999999998922E-4</v>
      </c>
      <c r="O356" s="464"/>
      <c r="P356" s="550">
        <v>653.59868500000175</v>
      </c>
      <c r="Q356" s="551">
        <v>620.75322800000049</v>
      </c>
      <c r="R356" s="552">
        <v>139.27604900000006</v>
      </c>
      <c r="S356" s="552">
        <v>0</v>
      </c>
      <c r="T356" s="552">
        <v>330.88303599999995</v>
      </c>
      <c r="U356" s="553">
        <v>182.98962799999981</v>
      </c>
      <c r="V356" s="554">
        <v>0</v>
      </c>
      <c r="W356" s="555">
        <v>0</v>
      </c>
      <c r="X356" s="554">
        <v>0</v>
      </c>
      <c r="Y356" s="556">
        <v>0</v>
      </c>
      <c r="Z356" s="554">
        <v>0</v>
      </c>
      <c r="AA356" s="541">
        <v>0</v>
      </c>
      <c r="AB356" s="464"/>
    </row>
    <row r="357" spans="1:28" ht="12.75" customHeight="1">
      <c r="A357" s="465" t="s">
        <v>541</v>
      </c>
      <c r="B357" s="874"/>
      <c r="C357" s="557">
        <v>401.21200299999691</v>
      </c>
      <c r="D357" s="558">
        <v>399.9881779999987</v>
      </c>
      <c r="E357" s="559">
        <v>4.9132000000554399E-2</v>
      </c>
      <c r="F357" s="559">
        <v>0</v>
      </c>
      <c r="G357" s="559">
        <v>399.93904699999985</v>
      </c>
      <c r="H357" s="560">
        <v>0</v>
      </c>
      <c r="I357" s="561">
        <v>2.0183520000000001</v>
      </c>
      <c r="J357" s="562">
        <v>68.75</v>
      </c>
      <c r="K357" s="561">
        <v>0</v>
      </c>
      <c r="L357" s="563">
        <v>0</v>
      </c>
      <c r="M357" s="561">
        <v>4.7963889999998628</v>
      </c>
      <c r="N357" s="543">
        <v>3.0000000000030003E-6</v>
      </c>
      <c r="O357" s="474"/>
      <c r="P357" s="557">
        <v>155.33348999999907</v>
      </c>
      <c r="Q357" s="558">
        <v>154.47961299999952</v>
      </c>
      <c r="R357" s="559">
        <v>120.95645399999967</v>
      </c>
      <c r="S357" s="559">
        <v>0</v>
      </c>
      <c r="T357" s="559">
        <v>26.297614999999496</v>
      </c>
      <c r="U357" s="560">
        <v>7.2255449999998973</v>
      </c>
      <c r="V357" s="561">
        <v>4.7912999999999428E-2</v>
      </c>
      <c r="W357" s="562">
        <v>9.0699000000000002E-2</v>
      </c>
      <c r="X357" s="561">
        <v>0</v>
      </c>
      <c r="Y357" s="563">
        <v>0</v>
      </c>
      <c r="Z357" s="561">
        <v>20.264776999999413</v>
      </c>
      <c r="AA357" s="543">
        <v>4.0000000000178781E-6</v>
      </c>
      <c r="AB357" s="474"/>
    </row>
    <row r="358" spans="1:28" ht="12.75" customHeight="1">
      <c r="A358" s="465" t="s">
        <v>542</v>
      </c>
      <c r="B358" s="874"/>
      <c r="C358" s="557">
        <v>170.87184600000001</v>
      </c>
      <c r="D358" s="558">
        <v>170.83584900000051</v>
      </c>
      <c r="E358" s="559">
        <v>0</v>
      </c>
      <c r="F358" s="559">
        <v>0</v>
      </c>
      <c r="G358" s="559">
        <v>170.83584900000005</v>
      </c>
      <c r="H358" s="560">
        <v>0</v>
      </c>
      <c r="I358" s="561">
        <v>2.6978870000000001</v>
      </c>
      <c r="J358" s="564">
        <v>39.019601999999999</v>
      </c>
      <c r="K358" s="561">
        <v>0</v>
      </c>
      <c r="L358" s="564">
        <v>0</v>
      </c>
      <c r="M358" s="561">
        <v>0.49629999999979191</v>
      </c>
      <c r="N358" s="543">
        <v>1.0000000000010001E-6</v>
      </c>
      <c r="O358" s="476"/>
      <c r="P358" s="557">
        <v>14.779884999999922</v>
      </c>
      <c r="Q358" s="558">
        <v>14.200120999998944</v>
      </c>
      <c r="R358" s="559">
        <v>4.9761000000216882E-2</v>
      </c>
      <c r="S358" s="559">
        <v>0</v>
      </c>
      <c r="T358" s="559">
        <v>8.4245660000001408</v>
      </c>
      <c r="U358" s="560">
        <v>5.7755540000000565</v>
      </c>
      <c r="V358" s="561">
        <v>3.7891170000000001</v>
      </c>
      <c r="W358" s="564">
        <v>44.609775999999997</v>
      </c>
      <c r="X358" s="561">
        <v>134.38973100000001</v>
      </c>
      <c r="Y358" s="564">
        <v>601.71368099999995</v>
      </c>
      <c r="Z358" s="561">
        <v>0.42700000000000671</v>
      </c>
      <c r="AA358" s="543">
        <v>1.0000000000148779E-6</v>
      </c>
      <c r="AB358" s="476"/>
    </row>
    <row r="359" spans="1:28" ht="12.75" customHeight="1">
      <c r="A359" s="465" t="s">
        <v>543</v>
      </c>
      <c r="B359" s="874"/>
      <c r="C359" s="557">
        <v>130.53369299999758</v>
      </c>
      <c r="D359" s="558">
        <v>130.05637600000136</v>
      </c>
      <c r="E359" s="559">
        <v>0</v>
      </c>
      <c r="F359" s="559">
        <v>0</v>
      </c>
      <c r="G359" s="559">
        <v>120.74969500000043</v>
      </c>
      <c r="H359" s="560">
        <v>9.306681000000026</v>
      </c>
      <c r="I359" s="561">
        <v>39.689194000000001</v>
      </c>
      <c r="J359" s="562">
        <v>90.492866000000006</v>
      </c>
      <c r="K359" s="561">
        <v>95.484505999999996</v>
      </c>
      <c r="L359" s="563">
        <v>558.238653</v>
      </c>
      <c r="M359" s="561">
        <v>0</v>
      </c>
      <c r="N359" s="543">
        <v>0</v>
      </c>
      <c r="O359" s="474"/>
      <c r="P359" s="557">
        <v>88.376663000000917</v>
      </c>
      <c r="Q359" s="558">
        <v>88.260828999999831</v>
      </c>
      <c r="R359" s="559">
        <v>1.4579990000000294</v>
      </c>
      <c r="S359" s="559">
        <v>0</v>
      </c>
      <c r="T359" s="559">
        <v>47.27851899999996</v>
      </c>
      <c r="U359" s="560">
        <v>39.630828999999267</v>
      </c>
      <c r="V359" s="561">
        <v>13.783382</v>
      </c>
      <c r="W359" s="562">
        <v>30.083749999999998</v>
      </c>
      <c r="X359" s="561">
        <v>5.5825110000000002</v>
      </c>
      <c r="Y359" s="563">
        <v>6.6242650000000003</v>
      </c>
      <c r="Z359" s="561">
        <v>0</v>
      </c>
      <c r="AA359" s="543">
        <v>-9.9999999991773336E-7</v>
      </c>
      <c r="AB359" s="474"/>
    </row>
    <row r="360" spans="1:28" ht="12.75" customHeight="1">
      <c r="A360" s="465" t="s">
        <v>544</v>
      </c>
      <c r="B360" s="874"/>
      <c r="C360" s="557">
        <v>353.49152699999831</v>
      </c>
      <c r="D360" s="558">
        <v>352.43105099999957</v>
      </c>
      <c r="E360" s="559">
        <v>0.92835900000000038</v>
      </c>
      <c r="F360" s="559">
        <v>0</v>
      </c>
      <c r="G360" s="559">
        <v>262.33439700000145</v>
      </c>
      <c r="H360" s="560">
        <v>90.096653999999944</v>
      </c>
      <c r="I360" s="561">
        <v>57.768402999999999</v>
      </c>
      <c r="J360" s="562">
        <v>3047.7919000000002</v>
      </c>
      <c r="K360" s="561">
        <v>735.13638200000003</v>
      </c>
      <c r="L360" s="563">
        <v>889.83353699999998</v>
      </c>
      <c r="M360" s="561">
        <v>0</v>
      </c>
      <c r="N360" s="543">
        <v>0</v>
      </c>
      <c r="O360" s="474"/>
      <c r="P360" s="557">
        <v>496.53181100000438</v>
      </c>
      <c r="Q360" s="558">
        <v>434.0287870000011</v>
      </c>
      <c r="R360" s="559">
        <v>83.3192669999994</v>
      </c>
      <c r="S360" s="559">
        <v>0</v>
      </c>
      <c r="T360" s="559">
        <v>76.251035000002048</v>
      </c>
      <c r="U360" s="560">
        <v>336.93806499999846</v>
      </c>
      <c r="V360" s="561">
        <v>948.72634600000004</v>
      </c>
      <c r="W360" s="562">
        <v>6354.7547720000002</v>
      </c>
      <c r="X360" s="561">
        <v>115.07756500000001</v>
      </c>
      <c r="Y360" s="563">
        <v>2674.1060790000001</v>
      </c>
      <c r="Z360" s="561">
        <v>0</v>
      </c>
      <c r="AA360" s="543">
        <v>0</v>
      </c>
      <c r="AB360" s="474"/>
    </row>
    <row r="361" spans="1:28" ht="12.75" customHeight="1">
      <c r="A361" s="465" t="s">
        <v>545</v>
      </c>
      <c r="B361" s="874"/>
      <c r="C361" s="557">
        <v>1161.1871389999869</v>
      </c>
      <c r="D361" s="558">
        <v>1135.2283759999991</v>
      </c>
      <c r="E361" s="559">
        <v>84.758123999999043</v>
      </c>
      <c r="F361" s="559">
        <v>0</v>
      </c>
      <c r="G361" s="559">
        <v>958.4988859999994</v>
      </c>
      <c r="H361" s="560">
        <v>111.08443799999986</v>
      </c>
      <c r="I361" s="561">
        <v>1977.5115639999999</v>
      </c>
      <c r="J361" s="562">
        <v>7104.6452649999992</v>
      </c>
      <c r="K361" s="561">
        <v>280.43048199999998</v>
      </c>
      <c r="L361" s="563">
        <v>940.97157400000003</v>
      </c>
      <c r="M361" s="561">
        <v>0</v>
      </c>
      <c r="N361" s="543">
        <v>0</v>
      </c>
      <c r="O361" s="474"/>
      <c r="P361" s="557">
        <v>748.0701459999982</v>
      </c>
      <c r="Q361" s="558">
        <v>705.41859099999419</v>
      </c>
      <c r="R361" s="559">
        <v>35.278483999999935</v>
      </c>
      <c r="S361" s="559">
        <v>0</v>
      </c>
      <c r="T361" s="559">
        <v>502.61145200000101</v>
      </c>
      <c r="U361" s="560">
        <v>202.80713600000308</v>
      </c>
      <c r="V361" s="561">
        <v>31.790789</v>
      </c>
      <c r="W361" s="562">
        <v>200.710396</v>
      </c>
      <c r="X361" s="561">
        <v>0.22633700000000001</v>
      </c>
      <c r="Y361" s="563">
        <v>3.4496419999999999</v>
      </c>
      <c r="Z361" s="561">
        <v>0</v>
      </c>
      <c r="AA361" s="543">
        <v>0</v>
      </c>
      <c r="AB361" s="474"/>
    </row>
    <row r="362" spans="1:28" ht="12.75" customHeight="1">
      <c r="A362" s="477" t="s">
        <v>546</v>
      </c>
      <c r="B362" s="874"/>
      <c r="C362" s="565">
        <v>909.41713899999013</v>
      </c>
      <c r="D362" s="566">
        <v>679.93551999999909</v>
      </c>
      <c r="E362" s="567">
        <v>471.4975189999991</v>
      </c>
      <c r="F362" s="567">
        <v>0</v>
      </c>
      <c r="G362" s="567">
        <v>437.14096500000051</v>
      </c>
      <c r="H362" s="568">
        <v>0.63110099999903468</v>
      </c>
      <c r="I362" s="569">
        <v>2361.9527680000001</v>
      </c>
      <c r="J362" s="570">
        <v>5347.4019070000013</v>
      </c>
      <c r="K362" s="569">
        <v>245.720325</v>
      </c>
      <c r="L362" s="571">
        <v>859.88426400000003</v>
      </c>
      <c r="M362" s="569">
        <v>24.999999999999091</v>
      </c>
      <c r="N362" s="545">
        <v>0</v>
      </c>
      <c r="O362" s="486"/>
      <c r="P362" s="565">
        <v>833.29636599999503</v>
      </c>
      <c r="Q362" s="566">
        <v>721.23085799999535</v>
      </c>
      <c r="R362" s="567">
        <v>294.84004899999991</v>
      </c>
      <c r="S362" s="567">
        <v>0</v>
      </c>
      <c r="T362" s="567">
        <v>325.43808300000092</v>
      </c>
      <c r="U362" s="568">
        <v>212.69563700000072</v>
      </c>
      <c r="V362" s="569">
        <v>964.59840399999996</v>
      </c>
      <c r="W362" s="570">
        <v>2085.8434480000001</v>
      </c>
      <c r="X362" s="569">
        <v>0.106685</v>
      </c>
      <c r="Y362" s="571">
        <v>55.093426999999998</v>
      </c>
      <c r="Z362" s="569">
        <v>24.999998999999661</v>
      </c>
      <c r="AA362" s="545">
        <v>0</v>
      </c>
      <c r="AB362" s="486"/>
    </row>
    <row r="363" spans="1:28" ht="13.5" customHeight="1" thickBot="1">
      <c r="A363" s="487" t="s">
        <v>292</v>
      </c>
      <c r="B363" s="875"/>
      <c r="C363" s="488">
        <f t="shared" ref="C363:N363" si="86">+C356+C357+C358+C359+C360+C361+C362</f>
        <v>3179.4808429999703</v>
      </c>
      <c r="D363" s="489">
        <f t="shared" si="86"/>
        <v>2920.7393059999972</v>
      </c>
      <c r="E363" s="490">
        <f t="shared" si="86"/>
        <v>557.2331339999987</v>
      </c>
      <c r="F363" s="490">
        <f t="shared" si="86"/>
        <v>0</v>
      </c>
      <c r="G363" s="490">
        <f t="shared" si="86"/>
        <v>2401.7627130000019</v>
      </c>
      <c r="H363" s="491">
        <f t="shared" si="86"/>
        <v>211.11895499999787</v>
      </c>
      <c r="I363" s="488">
        <f t="shared" si="86"/>
        <v>4441.6381679999995</v>
      </c>
      <c r="J363" s="490">
        <f t="shared" si="86"/>
        <v>15698.101540000001</v>
      </c>
      <c r="K363" s="488">
        <f t="shared" si="86"/>
        <v>1356.7716950000001</v>
      </c>
      <c r="L363" s="491">
        <f t="shared" si="86"/>
        <v>3248.9280280000003</v>
      </c>
      <c r="M363" s="488">
        <f t="shared" si="86"/>
        <v>45.345839999998816</v>
      </c>
      <c r="N363" s="490">
        <f t="shared" si="86"/>
        <v>2.4299999999999322E-4</v>
      </c>
      <c r="O363" s="492">
        <v>385.51597400000537</v>
      </c>
      <c r="P363" s="488">
        <f t="shared" ref="P363:AA363" si="87">+P356+P357+P358+P359+P360+P361+P362</f>
        <v>2989.9870459999993</v>
      </c>
      <c r="Q363" s="489">
        <f t="shared" si="87"/>
        <v>2738.3720269999894</v>
      </c>
      <c r="R363" s="490">
        <f t="shared" si="87"/>
        <v>675.17806299999916</v>
      </c>
      <c r="S363" s="490">
        <f>+S356+S357+S358+S359+S360+S361+S362</f>
        <v>0</v>
      </c>
      <c r="T363" s="490">
        <f t="shared" si="87"/>
        <v>1317.1843060000035</v>
      </c>
      <c r="U363" s="491">
        <f>+U356+U357+U358+U359+U360+U361+U362</f>
        <v>988.06239400000129</v>
      </c>
      <c r="V363" s="488">
        <f t="shared" si="87"/>
        <v>1962.7359510000001</v>
      </c>
      <c r="W363" s="490">
        <f t="shared" si="87"/>
        <v>8716.0928410000015</v>
      </c>
      <c r="X363" s="488">
        <f t="shared" si="87"/>
        <v>255.38282900000004</v>
      </c>
      <c r="Y363" s="491">
        <f t="shared" si="87"/>
        <v>3340.9870940000001</v>
      </c>
      <c r="Z363" s="488">
        <f t="shared" si="87"/>
        <v>45.691775999999081</v>
      </c>
      <c r="AA363" s="490">
        <f t="shared" si="87"/>
        <v>4.0000000001150227E-6</v>
      </c>
      <c r="AB363" s="492">
        <v>259.84292500000083</v>
      </c>
    </row>
    <row r="364" spans="1:28">
      <c r="A364" s="572"/>
      <c r="B364" s="572"/>
    </row>
    <row r="365" spans="1:28">
      <c r="B365" s="573"/>
      <c r="C365" s="574" t="s">
        <v>590</v>
      </c>
      <c r="D365" s="574"/>
      <c r="E365" s="574"/>
      <c r="F365" s="574"/>
      <c r="G365" s="574"/>
      <c r="H365" s="574"/>
      <c r="I365" s="575"/>
      <c r="J365" s="575"/>
      <c r="K365" s="575"/>
      <c r="L365" s="575"/>
      <c r="M365" s="575"/>
      <c r="N365" s="575"/>
      <c r="O365" s="575"/>
      <c r="P365" s="574"/>
      <c r="Q365" s="574"/>
      <c r="R365" s="574"/>
      <c r="S365" s="574"/>
      <c r="T365" s="574"/>
      <c r="U365" s="574"/>
      <c r="V365" s="575"/>
      <c r="W365" s="575"/>
      <c r="X365" s="575"/>
      <c r="Y365" s="575"/>
      <c r="Z365" s="575"/>
      <c r="AA365" s="575"/>
      <c r="AB365" s="575"/>
    </row>
    <row r="366" spans="1:28" ht="16.350000000000001" customHeight="1">
      <c r="B366" s="576"/>
      <c r="C366" s="576" t="s">
        <v>591</v>
      </c>
      <c r="D366" s="576"/>
      <c r="E366" s="576"/>
      <c r="F366" s="576"/>
      <c r="G366" s="576"/>
      <c r="H366" s="576"/>
      <c r="P366" s="576"/>
      <c r="Q366" s="576"/>
      <c r="R366" s="576"/>
      <c r="S366" s="576"/>
      <c r="T366" s="576"/>
      <c r="U366" s="576"/>
    </row>
    <row r="367" spans="1:28" ht="16.350000000000001" customHeight="1">
      <c r="B367" s="573"/>
      <c r="C367" s="573" t="s">
        <v>592</v>
      </c>
      <c r="D367" s="573"/>
      <c r="E367" s="573"/>
      <c r="F367" s="573"/>
      <c r="G367" s="573"/>
      <c r="H367" s="573"/>
      <c r="P367" s="573"/>
      <c r="Q367" s="573"/>
      <c r="R367" s="573"/>
      <c r="S367" s="573"/>
      <c r="T367" s="573"/>
      <c r="U367" s="573"/>
    </row>
    <row r="368" spans="1:28" ht="15.75" customHeight="1">
      <c r="B368" s="577"/>
      <c r="C368" s="451" t="s">
        <v>593</v>
      </c>
      <c r="D368" s="577"/>
      <c r="E368" s="577"/>
      <c r="F368" s="577"/>
      <c r="G368" s="577"/>
      <c r="H368" s="577"/>
      <c r="Q368" s="577"/>
      <c r="R368" s="577"/>
      <c r="S368" s="577"/>
      <c r="T368" s="577"/>
      <c r="U368" s="577"/>
    </row>
    <row r="369" spans="1:28" ht="16.350000000000001" customHeight="1">
      <c r="B369" s="578"/>
      <c r="C369" s="579" t="s">
        <v>594</v>
      </c>
      <c r="D369" s="580"/>
      <c r="E369" s="580"/>
      <c r="F369" s="580"/>
      <c r="G369" s="580"/>
      <c r="H369" s="580"/>
      <c r="P369" s="579"/>
      <c r="Q369" s="580"/>
      <c r="R369" s="580"/>
      <c r="S369" s="580"/>
      <c r="T369" s="580"/>
      <c r="U369" s="580"/>
    </row>
    <row r="370" spans="1:28" ht="16.350000000000001" customHeight="1">
      <c r="B370" s="581"/>
      <c r="C370" s="580" t="s">
        <v>595</v>
      </c>
      <c r="D370" s="581"/>
      <c r="E370" s="581"/>
      <c r="F370" s="581"/>
      <c r="G370" s="581"/>
      <c r="H370" s="581"/>
      <c r="I370" s="582"/>
      <c r="J370" s="582"/>
      <c r="K370" s="582"/>
      <c r="L370" s="582"/>
      <c r="M370" s="582"/>
      <c r="N370" s="582"/>
      <c r="O370" s="582"/>
      <c r="P370" s="580"/>
      <c r="Q370" s="581"/>
      <c r="R370" s="581"/>
      <c r="S370" s="581"/>
      <c r="T370" s="581"/>
      <c r="U370" s="581"/>
      <c r="V370" s="582"/>
      <c r="W370" s="582"/>
      <c r="X370" s="582"/>
      <c r="Y370" s="582"/>
      <c r="Z370" s="582"/>
      <c r="AA370" s="582"/>
      <c r="AB370" s="582"/>
    </row>
    <row r="371" spans="1:28" ht="16.350000000000001" customHeight="1">
      <c r="B371" s="583"/>
      <c r="C371" s="581" t="s">
        <v>596</v>
      </c>
      <c r="D371" s="583"/>
      <c r="E371" s="583"/>
      <c r="F371" s="583"/>
      <c r="G371" s="583"/>
      <c r="H371" s="583"/>
      <c r="P371" s="581"/>
      <c r="Q371" s="583"/>
      <c r="R371" s="583"/>
      <c r="S371" s="583"/>
      <c r="T371" s="583"/>
      <c r="U371" s="583"/>
    </row>
    <row r="372" spans="1:28" ht="16.350000000000001" customHeight="1">
      <c r="B372" s="583"/>
      <c r="C372" s="576" t="s">
        <v>597</v>
      </c>
      <c r="D372" s="583"/>
      <c r="E372" s="583"/>
      <c r="F372" s="583"/>
      <c r="G372" s="583"/>
      <c r="H372" s="583"/>
      <c r="P372" s="576"/>
      <c r="Q372" s="583"/>
      <c r="R372" s="583"/>
      <c r="S372" s="583"/>
      <c r="T372" s="583"/>
      <c r="U372" s="583"/>
    </row>
    <row r="374" spans="1:28" s="584" customFormat="1" ht="16.350000000000001" customHeight="1">
      <c r="B374" s="583"/>
      <c r="C374" s="585" t="s">
        <v>598</v>
      </c>
      <c r="D374" s="583"/>
      <c r="E374" s="583"/>
      <c r="F374" s="583"/>
      <c r="G374" s="583"/>
      <c r="H374" s="583"/>
      <c r="P374" s="585"/>
      <c r="Q374" s="583"/>
      <c r="R374" s="583"/>
      <c r="S374" s="583"/>
      <c r="T374" s="583"/>
      <c r="U374" s="583"/>
    </row>
    <row r="375" spans="1:28" s="584" customFormat="1" ht="16.350000000000001" customHeight="1">
      <c r="B375" s="583"/>
      <c r="C375" s="586" t="s">
        <v>599</v>
      </c>
      <c r="D375" s="583"/>
      <c r="E375" s="583"/>
      <c r="F375" s="583"/>
      <c r="G375" s="583"/>
      <c r="H375" s="583"/>
      <c r="P375" s="586"/>
      <c r="Q375" s="583"/>
      <c r="R375" s="583"/>
      <c r="S375" s="583"/>
      <c r="T375" s="583"/>
      <c r="U375" s="583"/>
    </row>
    <row r="376" spans="1:28" s="584" customFormat="1" ht="16.350000000000001" customHeight="1">
      <c r="B376" s="583"/>
      <c r="C376" s="582" t="s">
        <v>600</v>
      </c>
      <c r="D376" s="583"/>
      <c r="E376" s="583"/>
      <c r="F376" s="583"/>
      <c r="G376" s="583"/>
      <c r="H376" s="583"/>
      <c r="P376" s="582"/>
      <c r="Q376" s="583"/>
      <c r="R376" s="583"/>
      <c r="S376" s="583"/>
      <c r="T376" s="583"/>
      <c r="U376" s="583"/>
    </row>
    <row r="377" spans="1:28" s="584" customFormat="1" ht="16.350000000000001" customHeight="1">
      <c r="B377" s="583"/>
      <c r="C377" s="585" t="s">
        <v>601</v>
      </c>
      <c r="D377" s="583"/>
      <c r="E377" s="583"/>
      <c r="F377" s="583"/>
      <c r="G377" s="583"/>
      <c r="H377" s="583"/>
      <c r="P377" s="585"/>
      <c r="Q377" s="583"/>
      <c r="R377" s="583"/>
      <c r="S377" s="583"/>
      <c r="T377" s="583"/>
      <c r="U377" s="583"/>
    </row>
    <row r="378" spans="1:28" s="584" customFormat="1" ht="34.35" customHeight="1">
      <c r="B378" s="587"/>
      <c r="C378" s="876" t="s">
        <v>602</v>
      </c>
      <c r="D378" s="876"/>
      <c r="E378" s="876"/>
      <c r="F378" s="876"/>
      <c r="G378" s="876"/>
      <c r="H378" s="876"/>
      <c r="I378" s="876"/>
      <c r="J378" s="876"/>
      <c r="K378" s="876"/>
      <c r="L378" s="876"/>
      <c r="M378" s="876"/>
      <c r="N378" s="876"/>
      <c r="O378" s="876"/>
      <c r="P378" s="876"/>
      <c r="Q378" s="876"/>
      <c r="R378" s="876"/>
      <c r="S378" s="876"/>
      <c r="T378" s="876"/>
      <c r="U378" s="876"/>
      <c r="V378" s="876"/>
      <c r="W378" s="876"/>
      <c r="X378" s="876"/>
      <c r="Y378" s="876"/>
      <c r="Z378" s="876"/>
      <c r="AA378" s="876"/>
      <c r="AB378" s="876"/>
    </row>
    <row r="379" spans="1:28" s="584" customFormat="1" ht="34.35" customHeight="1">
      <c r="B379" s="587"/>
      <c r="C379" s="876" t="s">
        <v>603</v>
      </c>
      <c r="D379" s="876"/>
      <c r="E379" s="876"/>
      <c r="F379" s="876"/>
      <c r="G379" s="876"/>
      <c r="H379" s="876"/>
      <c r="I379" s="876"/>
      <c r="J379" s="876"/>
      <c r="K379" s="876"/>
      <c r="L379" s="876"/>
      <c r="M379" s="876"/>
      <c r="N379" s="876"/>
      <c r="O379" s="876"/>
      <c r="P379" s="876"/>
      <c r="Q379" s="876"/>
      <c r="R379" s="876"/>
      <c r="S379" s="876"/>
      <c r="T379" s="876"/>
      <c r="U379" s="876"/>
      <c r="V379" s="876"/>
      <c r="W379" s="876"/>
      <c r="X379" s="876"/>
      <c r="Y379" s="876"/>
      <c r="Z379" s="876"/>
      <c r="AA379" s="876"/>
      <c r="AB379" s="876"/>
    </row>
    <row r="380" spans="1:28" ht="17.25" customHeight="1">
      <c r="B380" s="576"/>
      <c r="C380" s="588" t="s">
        <v>604</v>
      </c>
      <c r="D380" s="576"/>
      <c r="E380" s="576"/>
      <c r="F380" s="576"/>
      <c r="G380" s="576"/>
      <c r="H380" s="576"/>
      <c r="P380" s="588"/>
      <c r="Q380" s="576"/>
      <c r="R380" s="576"/>
      <c r="S380" s="576"/>
      <c r="T380" s="576"/>
      <c r="U380" s="576"/>
    </row>
    <row r="381" spans="1:28" ht="17.25" customHeight="1">
      <c r="A381" s="589"/>
      <c r="B381" s="589"/>
      <c r="C381" s="588" t="s">
        <v>605</v>
      </c>
    </row>
    <row r="382" spans="1:28" ht="17.25" customHeight="1">
      <c r="B382" s="583"/>
      <c r="C382" s="588" t="s">
        <v>606</v>
      </c>
      <c r="D382" s="583"/>
      <c r="E382" s="583"/>
      <c r="F382" s="583"/>
      <c r="G382" s="583"/>
      <c r="H382" s="583"/>
      <c r="P382" s="576"/>
      <c r="Q382" s="583"/>
      <c r="R382" s="583"/>
      <c r="S382" s="583"/>
      <c r="T382" s="583"/>
      <c r="U382" s="583"/>
    </row>
    <row r="383" spans="1:28">
      <c r="A383" s="589"/>
      <c r="B383" s="589"/>
    </row>
    <row r="384" spans="1:28">
      <c r="A384" s="589"/>
      <c r="B384" s="589"/>
    </row>
    <row r="385" spans="1:2">
      <c r="A385" s="589"/>
      <c r="B385" s="589"/>
    </row>
    <row r="386" spans="1:2">
      <c r="A386" s="589"/>
      <c r="B386" s="589"/>
    </row>
    <row r="387" spans="1:2">
      <c r="A387" s="589"/>
      <c r="B387" s="589"/>
    </row>
    <row r="388" spans="1:2">
      <c r="A388" s="589"/>
      <c r="B388" s="589"/>
    </row>
    <row r="389" spans="1:2">
      <c r="A389" s="589"/>
      <c r="B389" s="589"/>
    </row>
    <row r="390" spans="1:2">
      <c r="A390" s="589"/>
      <c r="B390" s="589"/>
    </row>
    <row r="391" spans="1:2">
      <c r="A391" s="589"/>
      <c r="B391" s="589"/>
    </row>
    <row r="392" spans="1:2">
      <c r="A392" s="589"/>
      <c r="B392" s="589"/>
    </row>
    <row r="393" spans="1:2">
      <c r="A393" s="589"/>
      <c r="B393" s="589"/>
    </row>
    <row r="394" spans="1:2">
      <c r="A394" s="589"/>
      <c r="B394" s="589"/>
    </row>
    <row r="395" spans="1:2">
      <c r="A395" s="589"/>
      <c r="B395" s="589"/>
    </row>
    <row r="396" spans="1:2">
      <c r="A396" s="589"/>
      <c r="B396" s="589"/>
    </row>
    <row r="397" spans="1:2">
      <c r="A397" s="589"/>
      <c r="B397" s="589"/>
    </row>
    <row r="398" spans="1:2">
      <c r="A398" s="589"/>
      <c r="B398" s="589"/>
    </row>
    <row r="399" spans="1:2">
      <c r="A399" s="590"/>
      <c r="B399" s="590"/>
    </row>
    <row r="400" spans="1:2">
      <c r="A400" s="589"/>
      <c r="B400" s="589"/>
    </row>
    <row r="401" spans="1:2">
      <c r="A401" s="589"/>
      <c r="B401" s="589"/>
    </row>
    <row r="402" spans="1:2">
      <c r="A402" s="589"/>
      <c r="B402" s="589"/>
    </row>
    <row r="403" spans="1:2">
      <c r="A403" s="589"/>
      <c r="B403" s="589"/>
    </row>
    <row r="404" spans="1:2">
      <c r="A404" s="589"/>
      <c r="B404" s="589"/>
    </row>
  </sheetData>
  <sheetProtection algorithmName="SHA-512" hashValue="26z7iX9sT2ul7iXHguglLO/AbmpgAUhYCB65Lrmxy6+Q7141iOSSwfSulIBvkeCpqiJqmhNYMF3OzyHsQL3mWg==" saltValue="UCaPE2B7veWggfORLE6WFg==" spinCount="100000" sheet="1" objects="1" scenarios="1" formatCells="0" formatColumns="0" formatRows="0"/>
  <mergeCells count="100">
    <mergeCell ref="C2:O2"/>
    <mergeCell ref="P2:AB2"/>
    <mergeCell ref="C3:O3"/>
    <mergeCell ref="P3:AB3"/>
    <mergeCell ref="C4:O4"/>
    <mergeCell ref="P4:AB4"/>
    <mergeCell ref="C5:O5"/>
    <mergeCell ref="P5:AB5"/>
    <mergeCell ref="C6:N6"/>
    <mergeCell ref="O6:O11"/>
    <mergeCell ref="P6:AA6"/>
    <mergeCell ref="AB6:AB11"/>
    <mergeCell ref="C7:H7"/>
    <mergeCell ref="I7:L7"/>
    <mergeCell ref="M7:N7"/>
    <mergeCell ref="P7:U7"/>
    <mergeCell ref="V7:Y7"/>
    <mergeCell ref="Z7:AA7"/>
    <mergeCell ref="A8:A11"/>
    <mergeCell ref="B8:B11"/>
    <mergeCell ref="C8:C11"/>
    <mergeCell ref="D8:D11"/>
    <mergeCell ref="E8:H9"/>
    <mergeCell ref="I8:J9"/>
    <mergeCell ref="K8:L9"/>
    <mergeCell ref="M8:N8"/>
    <mergeCell ref="AA9:AA11"/>
    <mergeCell ref="E10:E11"/>
    <mergeCell ref="F10:F11"/>
    <mergeCell ref="G10:G11"/>
    <mergeCell ref="H10:H11"/>
    <mergeCell ref="I10:I11"/>
    <mergeCell ref="J10:J11"/>
    <mergeCell ref="P8:P11"/>
    <mergeCell ref="Q8:Q11"/>
    <mergeCell ref="R8:U9"/>
    <mergeCell ref="V8:W9"/>
    <mergeCell ref="X8:Y9"/>
    <mergeCell ref="Z8:AA8"/>
    <mergeCell ref="V10:V11"/>
    <mergeCell ref="W10:W11"/>
    <mergeCell ref="X10:X11"/>
    <mergeCell ref="T10:T11"/>
    <mergeCell ref="U10:U11"/>
    <mergeCell ref="M9:M11"/>
    <mergeCell ref="N9:N11"/>
    <mergeCell ref="Z9:Z11"/>
    <mergeCell ref="Y10:Y11"/>
    <mergeCell ref="B52:B59"/>
    <mergeCell ref="K10:K11"/>
    <mergeCell ref="L10:L11"/>
    <mergeCell ref="R10:R11"/>
    <mergeCell ref="S10:S11"/>
    <mergeCell ref="B12:B19"/>
    <mergeCell ref="B20:B27"/>
    <mergeCell ref="B28:B35"/>
    <mergeCell ref="B36:B43"/>
    <mergeCell ref="B44:B51"/>
    <mergeCell ref="B148:B155"/>
    <mergeCell ref="B60:B67"/>
    <mergeCell ref="B68:B75"/>
    <mergeCell ref="B76:B83"/>
    <mergeCell ref="B84:B91"/>
    <mergeCell ref="B92:B99"/>
    <mergeCell ref="B100:B107"/>
    <mergeCell ref="B108:B115"/>
    <mergeCell ref="B116:B123"/>
    <mergeCell ref="B124:B131"/>
    <mergeCell ref="B132:B139"/>
    <mergeCell ref="B140:B147"/>
    <mergeCell ref="B244:B251"/>
    <mergeCell ref="B156:B163"/>
    <mergeCell ref="B164:B171"/>
    <mergeCell ref="B172:B179"/>
    <mergeCell ref="B180:B187"/>
    <mergeCell ref="B188:B195"/>
    <mergeCell ref="B196:B203"/>
    <mergeCell ref="B204:B211"/>
    <mergeCell ref="B212:B219"/>
    <mergeCell ref="B220:B227"/>
    <mergeCell ref="B228:B235"/>
    <mergeCell ref="B236:B243"/>
    <mergeCell ref="B340:B347"/>
    <mergeCell ref="B252:B259"/>
    <mergeCell ref="B260:B267"/>
    <mergeCell ref="B268:B275"/>
    <mergeCell ref="B276:B283"/>
    <mergeCell ref="B284:B291"/>
    <mergeCell ref="B292:B299"/>
    <mergeCell ref="B300:B307"/>
    <mergeCell ref="B308:B315"/>
    <mergeCell ref="B316:B323"/>
    <mergeCell ref="B324:B331"/>
    <mergeCell ref="B332:B339"/>
    <mergeCell ref="B348:B355"/>
    <mergeCell ref="B356:B363"/>
    <mergeCell ref="C378:O378"/>
    <mergeCell ref="P378:AB378"/>
    <mergeCell ref="C379:O379"/>
    <mergeCell ref="P379:AB379"/>
  </mergeCells>
  <dataValidations count="2">
    <dataValidation type="custom" operator="greaterThanOrEqual" allowBlank="1" showInputMessage="1" showErrorMessage="1" error="This value must be a number" sqref="B12:B91 B108:B299 B308:B355" xr:uid="{00000000-0002-0000-0B00-000000000000}">
      <formula1>ISNUMBER(B12)</formula1>
    </dataValidation>
    <dataValidation operator="greaterThanOrEqual" allowBlank="1" showInputMessage="1" showErrorMessage="1" error="This value must be a number" sqref="B300:B307" xr:uid="{00000000-0002-0000-0B00-000001000000}"/>
  </dataValidations>
  <pageMargins left="0.70866141732283472" right="0.70866141732283472" top="0.74803149606299213" bottom="0.74803149606299213" header="0.31496062992125984" footer="0.31496062992125984"/>
  <pageSetup paperSize="9" scale="35" fitToWidth="2" fitToHeight="0" orientation="landscape" r:id="rId1"/>
  <rowBreaks count="5" manualBreakCount="5">
    <brk id="67" max="27" man="1"/>
    <brk id="139" max="27" man="1"/>
    <brk id="211" max="27" man="1"/>
    <brk id="283" max="27" man="1"/>
    <brk id="347" max="27"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AL37"/>
  <sheetViews>
    <sheetView showGridLines="0" topLeftCell="A13" zoomScale="70" zoomScaleNormal="70" workbookViewId="0">
      <selection activeCell="AE30" sqref="AE30"/>
    </sheetView>
  </sheetViews>
  <sheetFormatPr defaultColWidth="9.109375" defaultRowHeight="13.2"/>
  <cols>
    <col min="1" max="1" width="3" style="3" customWidth="1"/>
    <col min="2" max="2" width="75.5546875" style="3" customWidth="1"/>
    <col min="3" max="38" width="24.6640625" style="3" customWidth="1"/>
    <col min="39" max="16384" width="9.109375" style="3"/>
  </cols>
  <sheetData>
    <row r="1" spans="2:38" s="17" customFormat="1" ht="13.8">
      <c r="C1" s="17">
        <v>202109</v>
      </c>
      <c r="D1" s="17">
        <v>202109</v>
      </c>
      <c r="E1" s="17">
        <v>202109</v>
      </c>
      <c r="F1" s="17">
        <v>202109</v>
      </c>
      <c r="G1" s="17">
        <v>202109</v>
      </c>
      <c r="H1" s="17">
        <v>202109</v>
      </c>
      <c r="I1" s="17">
        <v>202109</v>
      </c>
      <c r="J1" s="17">
        <v>202109</v>
      </c>
      <c r="K1" s="17">
        <v>202109</v>
      </c>
      <c r="L1" s="591">
        <v>202112</v>
      </c>
      <c r="M1" s="591">
        <v>202112</v>
      </c>
      <c r="N1" s="591">
        <v>202112</v>
      </c>
      <c r="O1" s="591">
        <v>202112</v>
      </c>
      <c r="P1" s="591">
        <v>202112</v>
      </c>
      <c r="Q1" s="591">
        <v>202112</v>
      </c>
      <c r="R1" s="591">
        <v>202112</v>
      </c>
      <c r="S1" s="591">
        <v>202112</v>
      </c>
      <c r="T1" s="591">
        <v>202112</v>
      </c>
      <c r="U1" s="591">
        <v>202203</v>
      </c>
      <c r="V1" s="591">
        <v>202203</v>
      </c>
      <c r="W1" s="591">
        <v>202203</v>
      </c>
      <c r="X1" s="591">
        <v>202203</v>
      </c>
      <c r="Y1" s="591">
        <v>202203</v>
      </c>
      <c r="Z1" s="591">
        <v>202203</v>
      </c>
      <c r="AA1" s="591">
        <v>202203</v>
      </c>
      <c r="AB1" s="591">
        <v>202203</v>
      </c>
      <c r="AC1" s="591">
        <v>202203</v>
      </c>
      <c r="AD1" s="591">
        <v>202206</v>
      </c>
      <c r="AE1" s="591">
        <v>202206</v>
      </c>
      <c r="AF1" s="591">
        <v>202206</v>
      </c>
      <c r="AG1" s="591">
        <v>202206</v>
      </c>
      <c r="AH1" s="591">
        <v>202206</v>
      </c>
      <c r="AI1" s="591">
        <v>202206</v>
      </c>
      <c r="AJ1" s="591">
        <v>202206</v>
      </c>
      <c r="AK1" s="591">
        <v>202206</v>
      </c>
      <c r="AL1" s="591">
        <v>202206</v>
      </c>
    </row>
    <row r="2" spans="2:38" ht="25.35" customHeight="1">
      <c r="B2" s="592"/>
      <c r="C2" s="939" t="s">
        <v>1</v>
      </c>
      <c r="D2" s="939"/>
      <c r="E2" s="939"/>
      <c r="F2" s="939"/>
      <c r="G2" s="939"/>
      <c r="H2" s="939"/>
      <c r="I2" s="939"/>
      <c r="J2" s="939"/>
      <c r="K2" s="939"/>
      <c r="L2" s="939"/>
      <c r="M2" s="939"/>
      <c r="N2" s="939"/>
      <c r="O2" s="939"/>
      <c r="P2" s="939"/>
      <c r="Q2" s="939"/>
      <c r="R2" s="939"/>
      <c r="S2" s="939"/>
      <c r="T2" s="939"/>
      <c r="U2" s="939"/>
      <c r="V2" s="939"/>
      <c r="W2" s="939"/>
      <c r="X2" s="939"/>
      <c r="Y2" s="939"/>
      <c r="Z2" s="939"/>
      <c r="AA2" s="939"/>
      <c r="AB2" s="939"/>
      <c r="AC2" s="939"/>
      <c r="AD2" s="939"/>
      <c r="AE2" s="939"/>
      <c r="AF2" s="939"/>
      <c r="AG2" s="939"/>
      <c r="AH2" s="939"/>
      <c r="AI2" s="939"/>
      <c r="AJ2" s="939"/>
      <c r="AK2" s="939"/>
      <c r="AL2" s="939"/>
    </row>
    <row r="3" spans="2:38" ht="24.75" customHeight="1">
      <c r="B3" s="592"/>
      <c r="C3" s="940" t="s">
        <v>607</v>
      </c>
      <c r="D3" s="940"/>
      <c r="E3" s="940"/>
      <c r="F3" s="940"/>
      <c r="G3" s="940"/>
      <c r="H3" s="940"/>
      <c r="I3" s="940"/>
      <c r="J3" s="940"/>
      <c r="K3" s="940"/>
      <c r="L3" s="940"/>
      <c r="M3" s="940"/>
      <c r="N3" s="940"/>
      <c r="O3" s="940"/>
      <c r="P3" s="940"/>
      <c r="Q3" s="940"/>
      <c r="R3" s="940"/>
      <c r="S3" s="940"/>
      <c r="T3" s="940"/>
      <c r="U3" s="940"/>
      <c r="V3" s="940"/>
      <c r="W3" s="940"/>
      <c r="X3" s="940"/>
      <c r="Y3" s="940"/>
      <c r="Z3" s="940"/>
      <c r="AA3" s="940"/>
      <c r="AB3" s="940"/>
      <c r="AC3" s="940"/>
      <c r="AD3" s="940"/>
      <c r="AE3" s="940"/>
      <c r="AF3" s="940"/>
      <c r="AG3" s="940"/>
      <c r="AH3" s="940"/>
      <c r="AI3" s="940"/>
      <c r="AJ3" s="940"/>
      <c r="AK3" s="940"/>
      <c r="AL3" s="940"/>
    </row>
    <row r="4" spans="2:38" ht="27" customHeight="1">
      <c r="B4" s="593"/>
      <c r="C4" s="941" t="str">
        <f>Cover!C5</f>
        <v>Intesa Sanpaolo S.p.A.</v>
      </c>
      <c r="D4" s="941"/>
      <c r="E4" s="941"/>
      <c r="F4" s="941"/>
      <c r="G4" s="941"/>
      <c r="H4" s="941"/>
      <c r="I4" s="941"/>
      <c r="J4" s="941"/>
      <c r="K4" s="941"/>
      <c r="L4" s="941"/>
      <c r="M4" s="941"/>
      <c r="N4" s="941"/>
      <c r="O4" s="941"/>
      <c r="P4" s="941"/>
      <c r="Q4" s="941"/>
      <c r="R4" s="941"/>
      <c r="S4" s="941"/>
      <c r="T4" s="941"/>
      <c r="U4" s="941"/>
      <c r="V4" s="941"/>
      <c r="W4" s="941"/>
      <c r="X4" s="941"/>
      <c r="Y4" s="941"/>
      <c r="Z4" s="941"/>
      <c r="AA4" s="941"/>
      <c r="AB4" s="941"/>
      <c r="AC4" s="941"/>
      <c r="AD4" s="941"/>
      <c r="AE4" s="941"/>
      <c r="AF4" s="941"/>
      <c r="AG4" s="941"/>
      <c r="AH4" s="941"/>
      <c r="AI4" s="941"/>
      <c r="AJ4" s="941"/>
      <c r="AK4" s="941"/>
      <c r="AL4" s="941"/>
    </row>
    <row r="5" spans="2:38" ht="13.8" thickBot="1">
      <c r="B5" s="594"/>
    </row>
    <row r="6" spans="2:38" ht="30" customHeight="1" thickBot="1">
      <c r="B6" s="595"/>
      <c r="C6" s="936" t="s">
        <v>12</v>
      </c>
      <c r="D6" s="937"/>
      <c r="E6" s="937"/>
      <c r="F6" s="937"/>
      <c r="G6" s="937"/>
      <c r="H6" s="937"/>
      <c r="I6" s="937"/>
      <c r="J6" s="937"/>
      <c r="K6" s="938"/>
      <c r="L6" s="936" t="s">
        <v>13</v>
      </c>
      <c r="M6" s="937"/>
      <c r="N6" s="937"/>
      <c r="O6" s="937"/>
      <c r="P6" s="937"/>
      <c r="Q6" s="937"/>
      <c r="R6" s="937"/>
      <c r="S6" s="937"/>
      <c r="T6" s="938"/>
      <c r="U6" s="936" t="s">
        <v>14</v>
      </c>
      <c r="V6" s="937"/>
      <c r="W6" s="937"/>
      <c r="X6" s="937"/>
      <c r="Y6" s="937"/>
      <c r="Z6" s="937"/>
      <c r="AA6" s="937"/>
      <c r="AB6" s="937"/>
      <c r="AC6" s="938"/>
      <c r="AD6" s="936" t="s">
        <v>15</v>
      </c>
      <c r="AE6" s="937"/>
      <c r="AF6" s="937"/>
      <c r="AG6" s="937"/>
      <c r="AH6" s="937"/>
      <c r="AI6" s="937"/>
      <c r="AJ6" s="937"/>
      <c r="AK6" s="937"/>
      <c r="AL6" s="938"/>
    </row>
    <row r="7" spans="2:38" ht="65.25" customHeight="1">
      <c r="B7" s="596"/>
      <c r="C7" s="927" t="s">
        <v>608</v>
      </c>
      <c r="D7" s="928"/>
      <c r="E7" s="928"/>
      <c r="F7" s="928"/>
      <c r="G7" s="929"/>
      <c r="H7" s="930" t="s">
        <v>609</v>
      </c>
      <c r="I7" s="931"/>
      <c r="J7" s="932"/>
      <c r="K7" s="933" t="s">
        <v>610</v>
      </c>
      <c r="L7" s="927" t="s">
        <v>608</v>
      </c>
      <c r="M7" s="928"/>
      <c r="N7" s="928"/>
      <c r="O7" s="928"/>
      <c r="P7" s="929"/>
      <c r="Q7" s="930" t="s">
        <v>609</v>
      </c>
      <c r="R7" s="931"/>
      <c r="S7" s="932"/>
      <c r="T7" s="933" t="s">
        <v>610</v>
      </c>
      <c r="U7" s="927" t="s">
        <v>608</v>
      </c>
      <c r="V7" s="928"/>
      <c r="W7" s="928"/>
      <c r="X7" s="928"/>
      <c r="Y7" s="929"/>
      <c r="Z7" s="930" t="s">
        <v>609</v>
      </c>
      <c r="AA7" s="931"/>
      <c r="AB7" s="932"/>
      <c r="AC7" s="933" t="s">
        <v>610</v>
      </c>
      <c r="AD7" s="927" t="s">
        <v>608</v>
      </c>
      <c r="AE7" s="928"/>
      <c r="AF7" s="928"/>
      <c r="AG7" s="928"/>
      <c r="AH7" s="929"/>
      <c r="AI7" s="930" t="s">
        <v>609</v>
      </c>
      <c r="AJ7" s="931"/>
      <c r="AK7" s="932"/>
      <c r="AL7" s="933" t="s">
        <v>610</v>
      </c>
    </row>
    <row r="8" spans="2:38" ht="57.75" customHeight="1">
      <c r="B8" s="597"/>
      <c r="C8" s="923"/>
      <c r="D8" s="916" t="s">
        <v>611</v>
      </c>
      <c r="E8" s="918" t="s">
        <v>612</v>
      </c>
      <c r="F8" s="919"/>
      <c r="G8" s="920"/>
      <c r="H8" s="925" t="s">
        <v>613</v>
      </c>
      <c r="I8" s="918" t="s">
        <v>614</v>
      </c>
      <c r="J8" s="920"/>
      <c r="K8" s="934"/>
      <c r="L8" s="923"/>
      <c r="M8" s="916" t="s">
        <v>611</v>
      </c>
      <c r="N8" s="918" t="s">
        <v>612</v>
      </c>
      <c r="O8" s="919"/>
      <c r="P8" s="920"/>
      <c r="Q8" s="921" t="s">
        <v>613</v>
      </c>
      <c r="R8" s="918" t="s">
        <v>614</v>
      </c>
      <c r="S8" s="920"/>
      <c r="T8" s="934"/>
      <c r="U8" s="923"/>
      <c r="V8" s="916" t="s">
        <v>611</v>
      </c>
      <c r="W8" s="918" t="s">
        <v>612</v>
      </c>
      <c r="X8" s="919"/>
      <c r="Y8" s="920"/>
      <c r="Z8" s="921" t="s">
        <v>613</v>
      </c>
      <c r="AA8" s="918" t="s">
        <v>614</v>
      </c>
      <c r="AB8" s="920"/>
      <c r="AC8" s="934"/>
      <c r="AD8" s="923"/>
      <c r="AE8" s="916" t="s">
        <v>611</v>
      </c>
      <c r="AF8" s="918" t="s">
        <v>612</v>
      </c>
      <c r="AG8" s="919"/>
      <c r="AH8" s="920"/>
      <c r="AI8" s="921" t="s">
        <v>613</v>
      </c>
      <c r="AJ8" s="918" t="s">
        <v>614</v>
      </c>
      <c r="AK8" s="920"/>
      <c r="AL8" s="934"/>
    </row>
    <row r="9" spans="2:38" ht="42" customHeight="1" thickBot="1">
      <c r="B9" s="598" t="s">
        <v>296</v>
      </c>
      <c r="C9" s="924"/>
      <c r="D9" s="917"/>
      <c r="E9" s="599"/>
      <c r="F9" s="600" t="s">
        <v>501</v>
      </c>
      <c r="G9" s="601" t="s">
        <v>615</v>
      </c>
      <c r="H9" s="926"/>
      <c r="I9" s="602"/>
      <c r="J9" s="601" t="s">
        <v>615</v>
      </c>
      <c r="K9" s="935"/>
      <c r="L9" s="924"/>
      <c r="M9" s="917"/>
      <c r="N9" s="599"/>
      <c r="O9" s="600" t="s">
        <v>501</v>
      </c>
      <c r="P9" s="601" t="s">
        <v>615</v>
      </c>
      <c r="Q9" s="922"/>
      <c r="R9" s="602"/>
      <c r="S9" s="601" t="s">
        <v>615</v>
      </c>
      <c r="T9" s="935"/>
      <c r="U9" s="924"/>
      <c r="V9" s="917"/>
      <c r="W9" s="599"/>
      <c r="X9" s="600" t="s">
        <v>501</v>
      </c>
      <c r="Y9" s="601" t="s">
        <v>615</v>
      </c>
      <c r="Z9" s="922"/>
      <c r="AA9" s="602"/>
      <c r="AB9" s="601" t="s">
        <v>615</v>
      </c>
      <c r="AC9" s="935"/>
      <c r="AD9" s="924"/>
      <c r="AE9" s="917"/>
      <c r="AF9" s="599"/>
      <c r="AG9" s="600" t="s">
        <v>501</v>
      </c>
      <c r="AH9" s="601" t="s">
        <v>615</v>
      </c>
      <c r="AI9" s="922"/>
      <c r="AJ9" s="602"/>
      <c r="AK9" s="601" t="s">
        <v>615</v>
      </c>
      <c r="AL9" s="935"/>
    </row>
    <row r="10" spans="2:38" ht="25.5" customHeight="1">
      <c r="B10" s="603" t="s">
        <v>616</v>
      </c>
      <c r="C10" s="604">
        <v>150402.47393300003</v>
      </c>
      <c r="D10" s="605">
        <v>0</v>
      </c>
      <c r="E10" s="605">
        <v>0</v>
      </c>
      <c r="F10" s="606">
        <v>0</v>
      </c>
      <c r="G10" s="607">
        <v>0</v>
      </c>
      <c r="H10" s="608">
        <v>3.9470550000000002</v>
      </c>
      <c r="I10" s="606">
        <v>0</v>
      </c>
      <c r="J10" s="606">
        <v>0</v>
      </c>
      <c r="K10" s="609">
        <v>0</v>
      </c>
      <c r="L10" s="604">
        <v>137380.291666</v>
      </c>
      <c r="M10" s="605">
        <v>0</v>
      </c>
      <c r="N10" s="605">
        <v>0</v>
      </c>
      <c r="O10" s="606">
        <v>0</v>
      </c>
      <c r="P10" s="607">
        <v>0</v>
      </c>
      <c r="Q10" s="608">
        <v>3.094935</v>
      </c>
      <c r="R10" s="606">
        <v>0</v>
      </c>
      <c r="S10" s="606">
        <v>0</v>
      </c>
      <c r="T10" s="609">
        <v>0</v>
      </c>
      <c r="U10" s="604">
        <v>138890.600205</v>
      </c>
      <c r="V10" s="605">
        <v>0.50720699999999996</v>
      </c>
      <c r="W10" s="605">
        <v>0</v>
      </c>
      <c r="X10" s="606">
        <v>0</v>
      </c>
      <c r="Y10" s="607">
        <v>0</v>
      </c>
      <c r="Z10" s="608">
        <v>3.2219609999999999</v>
      </c>
      <c r="AA10" s="606">
        <v>0</v>
      </c>
      <c r="AB10" s="606">
        <v>0</v>
      </c>
      <c r="AC10" s="609">
        <v>0</v>
      </c>
      <c r="AD10" s="604">
        <v>122888.43954399999</v>
      </c>
      <c r="AE10" s="605">
        <v>0</v>
      </c>
      <c r="AF10" s="605">
        <v>0</v>
      </c>
      <c r="AG10" s="606">
        <v>0</v>
      </c>
      <c r="AH10" s="607">
        <v>0</v>
      </c>
      <c r="AI10" s="608">
        <v>3.0091969999999999</v>
      </c>
      <c r="AJ10" s="606">
        <v>0</v>
      </c>
      <c r="AK10" s="606">
        <v>0</v>
      </c>
      <c r="AL10" s="609">
        <v>0</v>
      </c>
    </row>
    <row r="11" spans="2:38" ht="25.5" customHeight="1">
      <c r="B11" s="610" t="s">
        <v>617</v>
      </c>
      <c r="C11" s="604">
        <v>107783.086417</v>
      </c>
      <c r="D11" s="605">
        <v>13.497864999999999</v>
      </c>
      <c r="E11" s="605">
        <v>123.52074400000001</v>
      </c>
      <c r="F11" s="606">
        <v>123.52074400000001</v>
      </c>
      <c r="G11" s="607">
        <v>123.520167</v>
      </c>
      <c r="H11" s="608">
        <v>120.49634399999999</v>
      </c>
      <c r="I11" s="606">
        <v>92.599271000000002</v>
      </c>
      <c r="J11" s="606">
        <v>92.599270000000004</v>
      </c>
      <c r="K11" s="609">
        <v>0</v>
      </c>
      <c r="L11" s="604">
        <v>113151.89412200001</v>
      </c>
      <c r="M11" s="605">
        <v>14.966466</v>
      </c>
      <c r="N11" s="605">
        <v>120.33324900000001</v>
      </c>
      <c r="O11" s="606">
        <v>120.33324900000001</v>
      </c>
      <c r="P11" s="607">
        <v>120.332673</v>
      </c>
      <c r="Q11" s="608">
        <v>125.14637999999999</v>
      </c>
      <c r="R11" s="606">
        <v>92.181877</v>
      </c>
      <c r="S11" s="606">
        <v>92.181877</v>
      </c>
      <c r="T11" s="609">
        <v>0</v>
      </c>
      <c r="U11" s="604">
        <v>124586.80751399999</v>
      </c>
      <c r="V11" s="605">
        <v>7.2949950000000001</v>
      </c>
      <c r="W11" s="605">
        <v>119.57676200000002</v>
      </c>
      <c r="X11" s="606">
        <v>119.57676200000002</v>
      </c>
      <c r="Y11" s="607">
        <v>119.57618500000001</v>
      </c>
      <c r="Z11" s="608">
        <v>156.149123</v>
      </c>
      <c r="AA11" s="606">
        <v>92.400248000000005</v>
      </c>
      <c r="AB11" s="606">
        <v>92.400248000000005</v>
      </c>
      <c r="AC11" s="609">
        <v>0</v>
      </c>
      <c r="AD11" s="604">
        <v>112845.03771</v>
      </c>
      <c r="AE11" s="605">
        <v>0.57579999999999998</v>
      </c>
      <c r="AF11" s="605">
        <v>115.09160200000001</v>
      </c>
      <c r="AG11" s="606">
        <v>115.09160200000001</v>
      </c>
      <c r="AH11" s="607">
        <v>115.09102300000001</v>
      </c>
      <c r="AI11" s="608">
        <v>186.753231</v>
      </c>
      <c r="AJ11" s="606">
        <v>92.025360000000006</v>
      </c>
      <c r="AK11" s="606">
        <v>92.025360000000006</v>
      </c>
      <c r="AL11" s="609">
        <v>0</v>
      </c>
    </row>
    <row r="12" spans="2:38" ht="25.5" customHeight="1">
      <c r="B12" s="611" t="s">
        <v>424</v>
      </c>
      <c r="C12" s="612">
        <v>36.032319999999999</v>
      </c>
      <c r="D12" s="613">
        <v>0</v>
      </c>
      <c r="E12" s="613">
        <v>0</v>
      </c>
      <c r="F12" s="614">
        <v>0</v>
      </c>
      <c r="G12" s="615">
        <v>0</v>
      </c>
      <c r="H12" s="616">
        <v>3.053617</v>
      </c>
      <c r="I12" s="614">
        <v>0</v>
      </c>
      <c r="J12" s="616">
        <v>0</v>
      </c>
      <c r="K12" s="617">
        <v>0</v>
      </c>
      <c r="L12" s="612">
        <v>35.901743000000003</v>
      </c>
      <c r="M12" s="613">
        <v>0</v>
      </c>
      <c r="N12" s="613">
        <v>0</v>
      </c>
      <c r="O12" s="614">
        <v>0</v>
      </c>
      <c r="P12" s="615">
        <v>0</v>
      </c>
      <c r="Q12" s="616">
        <v>5.3886760000000002</v>
      </c>
      <c r="R12" s="614">
        <v>0</v>
      </c>
      <c r="S12" s="616">
        <v>0</v>
      </c>
      <c r="T12" s="617">
        <v>0</v>
      </c>
      <c r="U12" s="612">
        <v>33.926310999999998</v>
      </c>
      <c r="V12" s="613">
        <v>0</v>
      </c>
      <c r="W12" s="613">
        <v>0</v>
      </c>
      <c r="X12" s="614">
        <v>0</v>
      </c>
      <c r="Y12" s="615">
        <v>0</v>
      </c>
      <c r="Z12" s="616">
        <v>6.5295480000000001</v>
      </c>
      <c r="AA12" s="614">
        <v>0</v>
      </c>
      <c r="AB12" s="616">
        <v>0</v>
      </c>
      <c r="AC12" s="617">
        <v>0</v>
      </c>
      <c r="AD12" s="612">
        <v>32.783678000000002</v>
      </c>
      <c r="AE12" s="613">
        <v>0</v>
      </c>
      <c r="AF12" s="613">
        <v>0</v>
      </c>
      <c r="AG12" s="614">
        <v>0</v>
      </c>
      <c r="AH12" s="615">
        <v>0</v>
      </c>
      <c r="AI12" s="616">
        <v>6.2873400000000004</v>
      </c>
      <c r="AJ12" s="614">
        <v>0</v>
      </c>
      <c r="AK12" s="616">
        <v>0</v>
      </c>
      <c r="AL12" s="617">
        <v>0</v>
      </c>
    </row>
    <row r="13" spans="2:38" ht="25.5" customHeight="1">
      <c r="B13" s="611" t="s">
        <v>428</v>
      </c>
      <c r="C13" s="612">
        <v>75681.417243999997</v>
      </c>
      <c r="D13" s="613">
        <v>0</v>
      </c>
      <c r="E13" s="613">
        <v>19.577838</v>
      </c>
      <c r="F13" s="614">
        <v>19.577838</v>
      </c>
      <c r="G13" s="615">
        <v>19.577838</v>
      </c>
      <c r="H13" s="616">
        <v>52.540894000000002</v>
      </c>
      <c r="I13" s="614">
        <v>2.1731980000000002</v>
      </c>
      <c r="J13" s="616">
        <v>2.173197</v>
      </c>
      <c r="K13" s="617">
        <v>0</v>
      </c>
      <c r="L13" s="612">
        <v>78493.649137</v>
      </c>
      <c r="M13" s="613">
        <v>0</v>
      </c>
      <c r="N13" s="613">
        <v>16.885456999999999</v>
      </c>
      <c r="O13" s="614">
        <v>16.885456999999999</v>
      </c>
      <c r="P13" s="615">
        <v>16.885458</v>
      </c>
      <c r="Q13" s="616">
        <v>71.821894999999998</v>
      </c>
      <c r="R13" s="614">
        <v>2.0387620000000002</v>
      </c>
      <c r="S13" s="616">
        <v>2.0387620000000002</v>
      </c>
      <c r="T13" s="617">
        <v>0</v>
      </c>
      <c r="U13" s="612">
        <v>89237.120613000006</v>
      </c>
      <c r="V13" s="613">
        <v>0</v>
      </c>
      <c r="W13" s="613">
        <v>16.385434</v>
      </c>
      <c r="X13" s="614">
        <v>16.385434</v>
      </c>
      <c r="Y13" s="615">
        <v>16.385435000000001</v>
      </c>
      <c r="Z13" s="616">
        <v>102.00163499999999</v>
      </c>
      <c r="AA13" s="614">
        <v>2.0093580000000002</v>
      </c>
      <c r="AB13" s="616">
        <v>2.0093580000000002</v>
      </c>
      <c r="AC13" s="617">
        <v>0</v>
      </c>
      <c r="AD13" s="612">
        <v>76655.001772999996</v>
      </c>
      <c r="AE13" s="613">
        <v>0.57579999999999998</v>
      </c>
      <c r="AF13" s="613">
        <v>12.537017000000001</v>
      </c>
      <c r="AG13" s="614">
        <v>12.537017000000001</v>
      </c>
      <c r="AH13" s="615">
        <v>12.537015999999999</v>
      </c>
      <c r="AI13" s="616">
        <v>118.87805400000001</v>
      </c>
      <c r="AJ13" s="614">
        <v>1.869791</v>
      </c>
      <c r="AK13" s="616">
        <v>1.869791</v>
      </c>
      <c r="AL13" s="617">
        <v>0</v>
      </c>
    </row>
    <row r="14" spans="2:38" ht="25.5" customHeight="1">
      <c r="B14" s="611" t="s">
        <v>430</v>
      </c>
      <c r="C14" s="612">
        <v>7434.7279649999991</v>
      </c>
      <c r="D14" s="613">
        <v>13.497864999999999</v>
      </c>
      <c r="E14" s="613">
        <v>5.0000000000000001E-4</v>
      </c>
      <c r="F14" s="614">
        <v>5.0000000000000001E-4</v>
      </c>
      <c r="G14" s="615">
        <v>0</v>
      </c>
      <c r="H14" s="616">
        <v>9.0158889999999996</v>
      </c>
      <c r="I14" s="614">
        <v>0</v>
      </c>
      <c r="J14" s="616">
        <v>0</v>
      </c>
      <c r="K14" s="617">
        <v>0</v>
      </c>
      <c r="L14" s="612">
        <v>7457.964132000001</v>
      </c>
      <c r="M14" s="613">
        <v>14.966466</v>
      </c>
      <c r="N14" s="613">
        <v>5.0000000000000001E-4</v>
      </c>
      <c r="O14" s="614">
        <v>5.0000000000000001E-4</v>
      </c>
      <c r="P14" s="615">
        <v>0</v>
      </c>
      <c r="Q14" s="616">
        <v>3.9603359999999999</v>
      </c>
      <c r="R14" s="614">
        <v>0</v>
      </c>
      <c r="S14" s="616">
        <v>0</v>
      </c>
      <c r="T14" s="617">
        <v>0</v>
      </c>
      <c r="U14" s="612">
        <v>8403.5511210000004</v>
      </c>
      <c r="V14" s="613">
        <v>7.2949950000000001</v>
      </c>
      <c r="W14" s="613">
        <v>5.0000000000000001E-4</v>
      </c>
      <c r="X14" s="614">
        <v>5.0000000000000001E-4</v>
      </c>
      <c r="Y14" s="615">
        <v>0</v>
      </c>
      <c r="Z14" s="616">
        <v>4.1082609999999997</v>
      </c>
      <c r="AA14" s="614">
        <v>0</v>
      </c>
      <c r="AB14" s="616">
        <v>0</v>
      </c>
      <c r="AC14" s="617">
        <v>0</v>
      </c>
      <c r="AD14" s="612">
        <v>8345.6205850000006</v>
      </c>
      <c r="AE14" s="613">
        <v>0</v>
      </c>
      <c r="AF14" s="613">
        <v>5.0000000000000001E-4</v>
      </c>
      <c r="AG14" s="614">
        <v>5.0000000000000001E-4</v>
      </c>
      <c r="AH14" s="615">
        <v>0</v>
      </c>
      <c r="AI14" s="616">
        <v>5.6613449999999998</v>
      </c>
      <c r="AJ14" s="614">
        <v>0</v>
      </c>
      <c r="AK14" s="616">
        <v>0</v>
      </c>
      <c r="AL14" s="617">
        <v>0</v>
      </c>
    </row>
    <row r="15" spans="2:38" ht="25.5" customHeight="1">
      <c r="B15" s="611" t="s">
        <v>432</v>
      </c>
      <c r="C15" s="612">
        <v>18069.096256000001</v>
      </c>
      <c r="D15" s="613">
        <v>0</v>
      </c>
      <c r="E15" s="613">
        <v>68.980810000000005</v>
      </c>
      <c r="F15" s="614">
        <v>68.980810000000005</v>
      </c>
      <c r="G15" s="615">
        <v>68.980732000000003</v>
      </c>
      <c r="H15" s="616">
        <v>31.847321000000001</v>
      </c>
      <c r="I15" s="614">
        <v>68.162040000000005</v>
      </c>
      <c r="J15" s="616">
        <v>68.162040000000005</v>
      </c>
      <c r="K15" s="617">
        <v>0</v>
      </c>
      <c r="L15" s="612">
        <v>19989.202404</v>
      </c>
      <c r="M15" s="613">
        <v>0</v>
      </c>
      <c r="N15" s="613">
        <v>68.834085999999999</v>
      </c>
      <c r="O15" s="614">
        <v>68.834085999999999</v>
      </c>
      <c r="P15" s="615">
        <v>68.834007999999997</v>
      </c>
      <c r="Q15" s="616">
        <v>29.691482000000001</v>
      </c>
      <c r="R15" s="614">
        <v>67.879081999999997</v>
      </c>
      <c r="S15" s="616">
        <v>67.879081999999997</v>
      </c>
      <c r="T15" s="617">
        <v>0</v>
      </c>
      <c r="U15" s="612">
        <v>19671.953952999997</v>
      </c>
      <c r="V15" s="613">
        <v>0</v>
      </c>
      <c r="W15" s="613">
        <v>68.582207000000011</v>
      </c>
      <c r="X15" s="614">
        <v>68.582207000000011</v>
      </c>
      <c r="Y15" s="615">
        <v>68.582129000000009</v>
      </c>
      <c r="Z15" s="616">
        <v>29.104458000000001</v>
      </c>
      <c r="AA15" s="614">
        <v>68.126857000000001</v>
      </c>
      <c r="AB15" s="616">
        <v>68.126857000000001</v>
      </c>
      <c r="AC15" s="617">
        <v>0</v>
      </c>
      <c r="AD15" s="612">
        <v>21062.632988000001</v>
      </c>
      <c r="AE15" s="613">
        <v>0</v>
      </c>
      <c r="AF15" s="613">
        <v>68.306289000000007</v>
      </c>
      <c r="AG15" s="614">
        <v>68.306289000000007</v>
      </c>
      <c r="AH15" s="615">
        <v>68.306211000000005</v>
      </c>
      <c r="AI15" s="616">
        <v>38.370105000000002</v>
      </c>
      <c r="AJ15" s="614">
        <v>67.891536000000002</v>
      </c>
      <c r="AK15" s="616">
        <v>67.891536000000002</v>
      </c>
      <c r="AL15" s="617">
        <v>0</v>
      </c>
    </row>
    <row r="16" spans="2:38" ht="25.5" customHeight="1">
      <c r="B16" s="611" t="s">
        <v>434</v>
      </c>
      <c r="C16" s="612">
        <v>6561.8126320000001</v>
      </c>
      <c r="D16" s="613">
        <v>0</v>
      </c>
      <c r="E16" s="613">
        <v>34.961596</v>
      </c>
      <c r="F16" s="614">
        <v>34.961596</v>
      </c>
      <c r="G16" s="615">
        <v>34.961596999999998</v>
      </c>
      <c r="H16" s="616">
        <v>24.038623000000001</v>
      </c>
      <c r="I16" s="614">
        <v>22.264033000000001</v>
      </c>
      <c r="J16" s="616">
        <v>22.264033000000001</v>
      </c>
      <c r="K16" s="617">
        <v>0</v>
      </c>
      <c r="L16" s="612">
        <v>7175.1767060000002</v>
      </c>
      <c r="M16" s="613">
        <v>0</v>
      </c>
      <c r="N16" s="613">
        <v>34.613205999999998</v>
      </c>
      <c r="O16" s="614">
        <v>34.613205999999998</v>
      </c>
      <c r="P16" s="615">
        <v>34.613207000000003</v>
      </c>
      <c r="Q16" s="616">
        <v>14.283991</v>
      </c>
      <c r="R16" s="614">
        <v>22.264033000000001</v>
      </c>
      <c r="S16" s="616">
        <v>22.264033000000001</v>
      </c>
      <c r="T16" s="617">
        <v>0</v>
      </c>
      <c r="U16" s="612">
        <v>7240.2555160000002</v>
      </c>
      <c r="V16" s="613">
        <v>0</v>
      </c>
      <c r="W16" s="613">
        <v>34.608620999999999</v>
      </c>
      <c r="X16" s="614">
        <v>34.608620999999999</v>
      </c>
      <c r="Y16" s="615">
        <v>34.608620999999999</v>
      </c>
      <c r="Z16" s="616">
        <v>14.405220999999999</v>
      </c>
      <c r="AA16" s="614">
        <v>22.264033000000001</v>
      </c>
      <c r="AB16" s="616">
        <v>22.264033000000001</v>
      </c>
      <c r="AC16" s="617">
        <v>0</v>
      </c>
      <c r="AD16" s="612">
        <v>6748.998685999999</v>
      </c>
      <c r="AE16" s="613">
        <v>0</v>
      </c>
      <c r="AF16" s="613">
        <v>34.247796000000001</v>
      </c>
      <c r="AG16" s="614">
        <v>34.247796000000001</v>
      </c>
      <c r="AH16" s="615">
        <v>34.247796000000001</v>
      </c>
      <c r="AI16" s="616">
        <v>17.556387000000001</v>
      </c>
      <c r="AJ16" s="614">
        <v>22.264033000000001</v>
      </c>
      <c r="AK16" s="616">
        <v>22.264033000000001</v>
      </c>
      <c r="AL16" s="617">
        <v>0</v>
      </c>
    </row>
    <row r="17" spans="2:38" ht="25.5" customHeight="1">
      <c r="B17" s="610" t="s">
        <v>618</v>
      </c>
      <c r="C17" s="604">
        <v>496366.58379399998</v>
      </c>
      <c r="D17" s="605">
        <v>1770.2369799999999</v>
      </c>
      <c r="E17" s="605">
        <v>18593.127058000005</v>
      </c>
      <c r="F17" s="606">
        <v>18593.127058000005</v>
      </c>
      <c r="G17" s="607">
        <v>17929.321307999999</v>
      </c>
      <c r="H17" s="608">
        <v>2839.8582839999999</v>
      </c>
      <c r="I17" s="606">
        <v>9158.9395810000005</v>
      </c>
      <c r="J17" s="606">
        <v>9029.3027050000001</v>
      </c>
      <c r="K17" s="609">
        <v>7315.4271549999994</v>
      </c>
      <c r="L17" s="604">
        <v>506794.41451800003</v>
      </c>
      <c r="M17" s="605">
        <v>1232.1850469999999</v>
      </c>
      <c r="N17" s="605">
        <v>15596.429548</v>
      </c>
      <c r="O17" s="606">
        <v>15596.429548</v>
      </c>
      <c r="P17" s="607">
        <v>15025.214973</v>
      </c>
      <c r="Q17" s="608">
        <v>2483.5066039999997</v>
      </c>
      <c r="R17" s="606">
        <v>8258.2011430000002</v>
      </c>
      <c r="S17" s="606">
        <v>8104.4640390000013</v>
      </c>
      <c r="T17" s="609">
        <v>5577.2437920000011</v>
      </c>
      <c r="U17" s="604">
        <v>507462.61077099998</v>
      </c>
      <c r="V17" s="605">
        <v>2011.2031890000001</v>
      </c>
      <c r="W17" s="605">
        <v>14716.665665</v>
      </c>
      <c r="X17" s="606">
        <v>14716.665665</v>
      </c>
      <c r="Y17" s="607">
        <v>14142.820668</v>
      </c>
      <c r="Z17" s="608">
        <v>2773.1235749999996</v>
      </c>
      <c r="AA17" s="606">
        <v>7684.7470679999997</v>
      </c>
      <c r="AB17" s="606">
        <v>7525.263868</v>
      </c>
      <c r="AC17" s="609">
        <v>5390.788724</v>
      </c>
      <c r="AD17" s="604">
        <v>505348.23657800001</v>
      </c>
      <c r="AE17" s="605">
        <v>1389.1953900000001</v>
      </c>
      <c r="AF17" s="605">
        <v>11498.207558999999</v>
      </c>
      <c r="AG17" s="606">
        <v>11498.207558999999</v>
      </c>
      <c r="AH17" s="607">
        <v>11177.143851000001</v>
      </c>
      <c r="AI17" s="608">
        <v>2781.9570449999997</v>
      </c>
      <c r="AJ17" s="606">
        <v>5103.4647189999996</v>
      </c>
      <c r="AK17" s="606">
        <v>5008.9831340000001</v>
      </c>
      <c r="AL17" s="609">
        <v>4691.9766709999994</v>
      </c>
    </row>
    <row r="18" spans="2:38" ht="41.25" customHeight="1">
      <c r="B18" s="611" t="s">
        <v>424</v>
      </c>
      <c r="C18" s="612">
        <v>3536.1947770000002</v>
      </c>
      <c r="D18" s="613">
        <v>0</v>
      </c>
      <c r="E18" s="613">
        <v>0</v>
      </c>
      <c r="F18" s="618">
        <v>0</v>
      </c>
      <c r="G18" s="619">
        <v>0</v>
      </c>
      <c r="H18" s="616">
        <v>2.0072549999999998</v>
      </c>
      <c r="I18" s="618">
        <v>0</v>
      </c>
      <c r="J18" s="618">
        <v>0</v>
      </c>
      <c r="K18" s="617">
        <v>0</v>
      </c>
      <c r="L18" s="612">
        <v>4483.0585899999996</v>
      </c>
      <c r="M18" s="613">
        <v>0</v>
      </c>
      <c r="N18" s="613">
        <v>0</v>
      </c>
      <c r="O18" s="618">
        <v>0</v>
      </c>
      <c r="P18" s="619">
        <v>0</v>
      </c>
      <c r="Q18" s="616">
        <v>4.5538569999999998</v>
      </c>
      <c r="R18" s="618">
        <v>0</v>
      </c>
      <c r="S18" s="618">
        <v>0</v>
      </c>
      <c r="T18" s="617">
        <v>0</v>
      </c>
      <c r="U18" s="612">
        <v>3874.8304480000002</v>
      </c>
      <c r="V18" s="613">
        <v>0</v>
      </c>
      <c r="W18" s="613">
        <v>0</v>
      </c>
      <c r="X18" s="618">
        <v>0</v>
      </c>
      <c r="Y18" s="619">
        <v>0</v>
      </c>
      <c r="Z18" s="616">
        <v>5.3060970000000003</v>
      </c>
      <c r="AA18" s="618">
        <v>0</v>
      </c>
      <c r="AB18" s="618">
        <v>0</v>
      </c>
      <c r="AC18" s="617">
        <v>0</v>
      </c>
      <c r="AD18" s="612">
        <v>3033.9635819999999</v>
      </c>
      <c r="AE18" s="613">
        <v>0</v>
      </c>
      <c r="AF18" s="613">
        <v>0</v>
      </c>
      <c r="AG18" s="618">
        <v>0</v>
      </c>
      <c r="AH18" s="619">
        <v>0</v>
      </c>
      <c r="AI18" s="616">
        <v>6.3762270000000001</v>
      </c>
      <c r="AJ18" s="618">
        <v>0</v>
      </c>
      <c r="AK18" s="618">
        <v>0</v>
      </c>
      <c r="AL18" s="617">
        <v>0</v>
      </c>
    </row>
    <row r="19" spans="2:38" ht="48.75" customHeight="1">
      <c r="B19" s="611" t="s">
        <v>428</v>
      </c>
      <c r="C19" s="612">
        <v>17659.235936000001</v>
      </c>
      <c r="D19" s="613">
        <v>180.316913</v>
      </c>
      <c r="E19" s="613">
        <v>312.63917900000001</v>
      </c>
      <c r="F19" s="618">
        <v>312.63917900000001</v>
      </c>
      <c r="G19" s="619">
        <v>311.93946099999999</v>
      </c>
      <c r="H19" s="616">
        <v>53.694014000000003</v>
      </c>
      <c r="I19" s="618">
        <v>130.65935500000001</v>
      </c>
      <c r="J19" s="618">
        <v>130.62784300000001</v>
      </c>
      <c r="K19" s="617">
        <v>2.4650400000000001</v>
      </c>
      <c r="L19" s="612">
        <v>16929.954980999999</v>
      </c>
      <c r="M19" s="613">
        <v>127.428819</v>
      </c>
      <c r="N19" s="613">
        <v>501.81752999999998</v>
      </c>
      <c r="O19" s="618">
        <v>501.81752999999998</v>
      </c>
      <c r="P19" s="619">
        <v>501.52778000000001</v>
      </c>
      <c r="Q19" s="616">
        <v>43.853504000000001</v>
      </c>
      <c r="R19" s="618">
        <v>145.57813200000001</v>
      </c>
      <c r="S19" s="618">
        <v>145.54586499999999</v>
      </c>
      <c r="T19" s="617">
        <v>203.31190799999999</v>
      </c>
      <c r="U19" s="612">
        <v>16968.707486000003</v>
      </c>
      <c r="V19" s="613">
        <v>355.25211899999999</v>
      </c>
      <c r="W19" s="613">
        <v>512.85207100000002</v>
      </c>
      <c r="X19" s="618">
        <v>512.85207100000002</v>
      </c>
      <c r="Y19" s="619">
        <v>512.56041600000003</v>
      </c>
      <c r="Z19" s="616">
        <v>45.764814999999999</v>
      </c>
      <c r="AA19" s="618">
        <v>145.461591</v>
      </c>
      <c r="AB19" s="618">
        <v>145.42483300000001</v>
      </c>
      <c r="AC19" s="617">
        <v>203.90632600000001</v>
      </c>
      <c r="AD19" s="612">
        <v>17303.402812</v>
      </c>
      <c r="AE19" s="613">
        <v>230.40420399999999</v>
      </c>
      <c r="AF19" s="613">
        <v>508.33902</v>
      </c>
      <c r="AG19" s="618">
        <v>508.33902</v>
      </c>
      <c r="AH19" s="619">
        <v>508.07804700000003</v>
      </c>
      <c r="AI19" s="616">
        <v>43.234135000000002</v>
      </c>
      <c r="AJ19" s="618">
        <v>152.636368</v>
      </c>
      <c r="AK19" s="618">
        <v>152.59567799999999</v>
      </c>
      <c r="AL19" s="617">
        <v>178.45162199999999</v>
      </c>
    </row>
    <row r="20" spans="2:38" ht="50.25" customHeight="1">
      <c r="B20" s="611" t="s">
        <v>430</v>
      </c>
      <c r="C20" s="612">
        <v>22163.098046999999</v>
      </c>
      <c r="D20" s="613">
        <v>1.524864</v>
      </c>
      <c r="E20" s="613">
        <v>74.642253999999994</v>
      </c>
      <c r="F20" s="618">
        <v>74.642253999999994</v>
      </c>
      <c r="G20" s="619">
        <v>74.642253999999994</v>
      </c>
      <c r="H20" s="616">
        <v>11.129121</v>
      </c>
      <c r="I20" s="618">
        <v>17.672239000000001</v>
      </c>
      <c r="J20" s="618">
        <v>17.672239000000001</v>
      </c>
      <c r="K20" s="617">
        <v>0</v>
      </c>
      <c r="L20" s="612">
        <v>30871.255549000001</v>
      </c>
      <c r="M20" s="613">
        <v>28.117733999999999</v>
      </c>
      <c r="N20" s="613">
        <v>70.476814000000005</v>
      </c>
      <c r="O20" s="618">
        <v>70.476814000000005</v>
      </c>
      <c r="P20" s="619">
        <v>70.476815000000002</v>
      </c>
      <c r="Q20" s="616">
        <v>7.553871</v>
      </c>
      <c r="R20" s="618">
        <v>17.233900999999999</v>
      </c>
      <c r="S20" s="618">
        <v>17.233900999999999</v>
      </c>
      <c r="T20" s="617">
        <v>0</v>
      </c>
      <c r="U20" s="612">
        <v>29155.258766999999</v>
      </c>
      <c r="V20" s="613">
        <v>2.9300000000000002E-4</v>
      </c>
      <c r="W20" s="613">
        <v>64.842201000000003</v>
      </c>
      <c r="X20" s="618">
        <v>64.842201000000003</v>
      </c>
      <c r="Y20" s="619">
        <v>64.842202</v>
      </c>
      <c r="Z20" s="616">
        <v>16.118751</v>
      </c>
      <c r="AA20" s="618">
        <v>17.213549</v>
      </c>
      <c r="AB20" s="618">
        <v>17.213549</v>
      </c>
      <c r="AC20" s="617">
        <v>0</v>
      </c>
      <c r="AD20" s="612">
        <v>26869.551629999998</v>
      </c>
      <c r="AE20" s="613">
        <v>1.9122E-2</v>
      </c>
      <c r="AF20" s="613">
        <v>62.136059000000003</v>
      </c>
      <c r="AG20" s="618">
        <v>62.136059000000003</v>
      </c>
      <c r="AH20" s="619">
        <v>62.136059000000003</v>
      </c>
      <c r="AI20" s="616">
        <v>18.521470000000001</v>
      </c>
      <c r="AJ20" s="618">
        <v>21.223555000000001</v>
      </c>
      <c r="AK20" s="618">
        <v>21.223555000000001</v>
      </c>
      <c r="AL20" s="617">
        <v>0</v>
      </c>
    </row>
    <row r="21" spans="2:38" ht="50.25" customHeight="1">
      <c r="B21" s="611" t="s">
        <v>432</v>
      </c>
      <c r="C21" s="612">
        <v>53552.147176000013</v>
      </c>
      <c r="D21" s="613">
        <v>303.77585499999998</v>
      </c>
      <c r="E21" s="613">
        <v>523.47305000000006</v>
      </c>
      <c r="F21" s="618">
        <v>523.47305000000006</v>
      </c>
      <c r="G21" s="619">
        <v>502.90148299999998</v>
      </c>
      <c r="H21" s="620">
        <v>182.38151400000001</v>
      </c>
      <c r="I21" s="618">
        <v>286.86137500000001</v>
      </c>
      <c r="J21" s="618">
        <v>282.18435099999999</v>
      </c>
      <c r="K21" s="617">
        <v>163.634343</v>
      </c>
      <c r="L21" s="612">
        <v>48846.669784999998</v>
      </c>
      <c r="M21" s="613">
        <v>32.484603999999997</v>
      </c>
      <c r="N21" s="613">
        <v>469.75107500000001</v>
      </c>
      <c r="O21" s="618">
        <v>469.75107500000001</v>
      </c>
      <c r="P21" s="619">
        <v>466.21810499999998</v>
      </c>
      <c r="Q21" s="620">
        <v>139.080443</v>
      </c>
      <c r="R21" s="618">
        <v>206.272009</v>
      </c>
      <c r="S21" s="618">
        <v>203.93686199999999</v>
      </c>
      <c r="T21" s="617">
        <v>107.96037699999999</v>
      </c>
      <c r="U21" s="612">
        <v>53040.342155000006</v>
      </c>
      <c r="V21" s="613">
        <v>130.43749299999999</v>
      </c>
      <c r="W21" s="613">
        <v>459.16341499999999</v>
      </c>
      <c r="X21" s="618">
        <v>459.16341499999999</v>
      </c>
      <c r="Y21" s="619">
        <v>456.19668000000001</v>
      </c>
      <c r="Z21" s="620">
        <v>143.18893700000001</v>
      </c>
      <c r="AA21" s="618">
        <v>220.125024</v>
      </c>
      <c r="AB21" s="618">
        <v>217.77856700000001</v>
      </c>
      <c r="AC21" s="617">
        <v>113.56310000000001</v>
      </c>
      <c r="AD21" s="612">
        <v>50369.324151999994</v>
      </c>
      <c r="AE21" s="613">
        <v>1.3513580000000001</v>
      </c>
      <c r="AF21" s="613">
        <v>319.96834100000001</v>
      </c>
      <c r="AG21" s="618">
        <v>319.96834100000001</v>
      </c>
      <c r="AH21" s="619">
        <v>317.60941300000002</v>
      </c>
      <c r="AI21" s="620">
        <v>116.141289</v>
      </c>
      <c r="AJ21" s="618">
        <v>110.04691099999999</v>
      </c>
      <c r="AK21" s="618">
        <v>107.85374</v>
      </c>
      <c r="AL21" s="617">
        <v>107.53218500000001</v>
      </c>
    </row>
    <row r="22" spans="2:38" ht="48.75" customHeight="1">
      <c r="B22" s="611" t="s">
        <v>434</v>
      </c>
      <c r="C22" s="612">
        <v>220768.34598500002</v>
      </c>
      <c r="D22" s="613">
        <v>695.03440499999999</v>
      </c>
      <c r="E22" s="613">
        <v>12458.266983</v>
      </c>
      <c r="F22" s="618">
        <v>12458.266983</v>
      </c>
      <c r="G22" s="619">
        <v>12048.149732</v>
      </c>
      <c r="H22" s="620">
        <v>1767.5265490000002</v>
      </c>
      <c r="I22" s="618">
        <v>6670.7541450000008</v>
      </c>
      <c r="J22" s="618">
        <v>6601.9447249999994</v>
      </c>
      <c r="K22" s="617">
        <v>4629.5676089999997</v>
      </c>
      <c r="L22" s="612">
        <v>225043.42944199999</v>
      </c>
      <c r="M22" s="613">
        <v>428.27127899999999</v>
      </c>
      <c r="N22" s="613">
        <v>9534.3887570000006</v>
      </c>
      <c r="O22" s="618">
        <v>9534.3887570000006</v>
      </c>
      <c r="P22" s="619">
        <v>9174.9622619999991</v>
      </c>
      <c r="Q22" s="620">
        <v>1623.275316</v>
      </c>
      <c r="R22" s="618">
        <v>5508.4460280000003</v>
      </c>
      <c r="S22" s="618">
        <v>5434.5267739999999</v>
      </c>
      <c r="T22" s="617">
        <v>3181.826219</v>
      </c>
      <c r="U22" s="612">
        <v>222983.04921100001</v>
      </c>
      <c r="V22" s="613">
        <v>615.55999699999995</v>
      </c>
      <c r="W22" s="613">
        <v>8729.5458990000006</v>
      </c>
      <c r="X22" s="618">
        <v>8729.5458990000006</v>
      </c>
      <c r="Y22" s="619">
        <v>8361.9871409999996</v>
      </c>
      <c r="Z22" s="620">
        <v>1987.166524</v>
      </c>
      <c r="AA22" s="618">
        <v>4902.8009759999995</v>
      </c>
      <c r="AB22" s="618">
        <v>4829.2749470000008</v>
      </c>
      <c r="AC22" s="617">
        <v>3069.4389660000002</v>
      </c>
      <c r="AD22" s="612">
        <v>224828.31377200002</v>
      </c>
      <c r="AE22" s="613">
        <v>684.29734699999995</v>
      </c>
      <c r="AF22" s="613">
        <v>6493.5676909999993</v>
      </c>
      <c r="AG22" s="618">
        <v>6493.5676909999993</v>
      </c>
      <c r="AH22" s="619">
        <v>6293.2127099999998</v>
      </c>
      <c r="AI22" s="620">
        <v>2032.925144</v>
      </c>
      <c r="AJ22" s="618">
        <v>3006.3139950000004</v>
      </c>
      <c r="AK22" s="618">
        <v>2953.6978960000001</v>
      </c>
      <c r="AL22" s="617">
        <v>2651.3937609999998</v>
      </c>
    </row>
    <row r="23" spans="2:38" ht="50.25" customHeight="1">
      <c r="B23" s="611" t="s">
        <v>619</v>
      </c>
      <c r="C23" s="612">
        <v>94940.810657000009</v>
      </c>
      <c r="D23" s="613">
        <v>537.41481299999998</v>
      </c>
      <c r="E23" s="613">
        <v>9618.144139</v>
      </c>
      <c r="F23" s="618">
        <v>9618.144139</v>
      </c>
      <c r="G23" s="619">
        <v>9361.1931789999999</v>
      </c>
      <c r="H23" s="620">
        <v>1019.7702829999999</v>
      </c>
      <c r="I23" s="618">
        <v>5206.5720789999987</v>
      </c>
      <c r="J23" s="618">
        <v>5167.0418430000009</v>
      </c>
      <c r="K23" s="617">
        <v>3792.9520699999998</v>
      </c>
      <c r="L23" s="612">
        <v>92745.146126000007</v>
      </c>
      <c r="M23" s="613">
        <v>231.239622</v>
      </c>
      <c r="N23" s="613">
        <v>6532.5140329999995</v>
      </c>
      <c r="O23" s="618">
        <v>6532.5140329999995</v>
      </c>
      <c r="P23" s="619">
        <v>6304.647856999999</v>
      </c>
      <c r="Q23" s="620">
        <v>907.47498599999994</v>
      </c>
      <c r="R23" s="618">
        <v>3754.4196040000002</v>
      </c>
      <c r="S23" s="618">
        <v>3712.014784</v>
      </c>
      <c r="T23" s="617">
        <v>2416.9980089999999</v>
      </c>
      <c r="U23" s="612">
        <v>93797.298529999985</v>
      </c>
      <c r="V23" s="613">
        <v>522.55788299999995</v>
      </c>
      <c r="W23" s="613">
        <v>6454.1567140000016</v>
      </c>
      <c r="X23" s="618">
        <v>6454.1567140000016</v>
      </c>
      <c r="Y23" s="619">
        <v>6225.8522800000001</v>
      </c>
      <c r="Z23" s="620">
        <v>747.86170800000002</v>
      </c>
      <c r="AA23" s="618">
        <v>3664.6224219999999</v>
      </c>
      <c r="AB23" s="618">
        <v>3619.6934070000002</v>
      </c>
      <c r="AC23" s="617">
        <v>2433.166232</v>
      </c>
      <c r="AD23" s="612">
        <v>92174.150248999998</v>
      </c>
      <c r="AE23" s="613">
        <v>302.43608499999999</v>
      </c>
      <c r="AF23" s="613">
        <v>4258.2689170000003</v>
      </c>
      <c r="AG23" s="618">
        <v>4258.2689170000003</v>
      </c>
      <c r="AH23" s="619">
        <v>4150.379637</v>
      </c>
      <c r="AI23" s="620">
        <v>756.79416100000003</v>
      </c>
      <c r="AJ23" s="618">
        <v>1887.7099089999999</v>
      </c>
      <c r="AK23" s="618">
        <v>1861.6223379999999</v>
      </c>
      <c r="AL23" s="617">
        <v>2077.3879319999996</v>
      </c>
    </row>
    <row r="24" spans="2:38" ht="48.75" customHeight="1">
      <c r="B24" s="611" t="s">
        <v>620</v>
      </c>
      <c r="C24" s="612">
        <v>39930.473067999999</v>
      </c>
      <c r="D24" s="613">
        <v>299.96292199999999</v>
      </c>
      <c r="E24" s="613">
        <v>4918.9455330000001</v>
      </c>
      <c r="F24" s="618">
        <v>4918.9455330000001</v>
      </c>
      <c r="G24" s="619">
        <v>4597.5457999999999</v>
      </c>
      <c r="H24" s="620">
        <v>746.52016400000002</v>
      </c>
      <c r="I24" s="618">
        <v>1869.83187</v>
      </c>
      <c r="J24" s="618">
        <v>1850.268495</v>
      </c>
      <c r="K24" s="617">
        <v>2961.4538549999997</v>
      </c>
      <c r="L24" s="612">
        <v>36908.767078999997</v>
      </c>
      <c r="M24" s="613">
        <v>110.329911</v>
      </c>
      <c r="N24" s="613">
        <v>3437.7466320000003</v>
      </c>
      <c r="O24" s="618">
        <v>3437.7466320000003</v>
      </c>
      <c r="P24" s="619">
        <v>3246.1921870000001</v>
      </c>
      <c r="Q24" s="620">
        <v>696.94494200000008</v>
      </c>
      <c r="R24" s="618">
        <v>1401.0597029999999</v>
      </c>
      <c r="S24" s="618">
        <v>1378.8146099999999</v>
      </c>
      <c r="T24" s="617">
        <v>1964.3678640000003</v>
      </c>
      <c r="U24" s="612">
        <v>36095.451401999999</v>
      </c>
      <c r="V24" s="613">
        <v>206.66723500000001</v>
      </c>
      <c r="W24" s="613">
        <v>3315.1037469999997</v>
      </c>
      <c r="X24" s="618">
        <v>3315.1037469999997</v>
      </c>
      <c r="Y24" s="619">
        <v>3119.3872919999999</v>
      </c>
      <c r="Z24" s="620">
        <v>562.06796099999997</v>
      </c>
      <c r="AA24" s="618">
        <v>1392.4697040000001</v>
      </c>
      <c r="AB24" s="618">
        <v>1369.269902</v>
      </c>
      <c r="AC24" s="617">
        <v>1852.141155</v>
      </c>
      <c r="AD24" s="612">
        <v>34048.498712999994</v>
      </c>
      <c r="AE24" s="613">
        <v>165.18356700000001</v>
      </c>
      <c r="AF24" s="613">
        <v>2546.329045</v>
      </c>
      <c r="AG24" s="618">
        <v>2546.329045</v>
      </c>
      <c r="AH24" s="619">
        <v>2461.6392209999999</v>
      </c>
      <c r="AI24" s="620">
        <v>551.12170500000002</v>
      </c>
      <c r="AJ24" s="618">
        <v>934.13515499999994</v>
      </c>
      <c r="AK24" s="618">
        <v>916.85811200000001</v>
      </c>
      <c r="AL24" s="617">
        <v>1555.1129759999999</v>
      </c>
    </row>
    <row r="25" spans="2:38" ht="50.25" customHeight="1">
      <c r="B25" s="611" t="s">
        <v>436</v>
      </c>
      <c r="C25" s="612">
        <v>178687.56187300003</v>
      </c>
      <c r="D25" s="613">
        <v>589.58494300000007</v>
      </c>
      <c r="E25" s="613">
        <v>5224.1055919999999</v>
      </c>
      <c r="F25" s="618">
        <v>5224.1055919999999</v>
      </c>
      <c r="G25" s="619">
        <v>4991.6883779999998</v>
      </c>
      <c r="H25" s="620">
        <v>823.11983099999998</v>
      </c>
      <c r="I25" s="618">
        <v>2052.992467</v>
      </c>
      <c r="J25" s="618">
        <v>1996.8735469999999</v>
      </c>
      <c r="K25" s="617">
        <v>2519.7601629999999</v>
      </c>
      <c r="L25" s="612">
        <v>180620.04617099999</v>
      </c>
      <c r="M25" s="613">
        <v>615.882611</v>
      </c>
      <c r="N25" s="613">
        <v>5019.9953720000003</v>
      </c>
      <c r="O25" s="618">
        <v>5019.9953720000003</v>
      </c>
      <c r="P25" s="619">
        <v>4812.0300110000007</v>
      </c>
      <c r="Q25" s="620">
        <v>665.18961300000001</v>
      </c>
      <c r="R25" s="618">
        <v>2380.671073</v>
      </c>
      <c r="S25" s="618">
        <v>2303.2206369999999</v>
      </c>
      <c r="T25" s="617">
        <v>2084.1452879999997</v>
      </c>
      <c r="U25" s="612">
        <v>181440.42270400003</v>
      </c>
      <c r="V25" s="613">
        <v>909.95328699999993</v>
      </c>
      <c r="W25" s="613">
        <v>4950.2620790000001</v>
      </c>
      <c r="X25" s="618">
        <v>4950.2620790000001</v>
      </c>
      <c r="Y25" s="619">
        <v>4747.2342289999988</v>
      </c>
      <c r="Z25" s="620">
        <v>575.57845099999997</v>
      </c>
      <c r="AA25" s="618">
        <v>2399.1459279999999</v>
      </c>
      <c r="AB25" s="618">
        <v>2315.5719720000002</v>
      </c>
      <c r="AC25" s="617">
        <v>2003.880332</v>
      </c>
      <c r="AD25" s="612">
        <v>182943.68062999999</v>
      </c>
      <c r="AE25" s="613">
        <v>473.12335900000005</v>
      </c>
      <c r="AF25" s="613">
        <v>4114.1964479999997</v>
      </c>
      <c r="AG25" s="618">
        <v>4114.1964479999997</v>
      </c>
      <c r="AH25" s="619">
        <v>3996.107622</v>
      </c>
      <c r="AI25" s="620">
        <v>564.75878</v>
      </c>
      <c r="AJ25" s="618">
        <v>1813.24389</v>
      </c>
      <c r="AK25" s="618">
        <v>1773.612265</v>
      </c>
      <c r="AL25" s="617">
        <v>1754.5991029999998</v>
      </c>
    </row>
    <row r="26" spans="2:38" ht="48.75" customHeight="1">
      <c r="B26" s="611" t="s">
        <v>621</v>
      </c>
      <c r="C26" s="612">
        <v>130027.411206</v>
      </c>
      <c r="D26" s="613">
        <v>332.14310399999999</v>
      </c>
      <c r="E26" s="613">
        <v>2921.3626399999998</v>
      </c>
      <c r="F26" s="618">
        <v>2921.3626399999998</v>
      </c>
      <c r="G26" s="619">
        <v>2737.7736340000001</v>
      </c>
      <c r="H26" s="620">
        <v>436.09074399999997</v>
      </c>
      <c r="I26" s="618">
        <v>816.97654599999998</v>
      </c>
      <c r="J26" s="618">
        <v>776.11679500000002</v>
      </c>
      <c r="K26" s="617">
        <v>2080.931912</v>
      </c>
      <c r="L26" s="612">
        <v>131728.36036600001</v>
      </c>
      <c r="M26" s="613">
        <v>363.37869000000001</v>
      </c>
      <c r="N26" s="613">
        <v>2764.8214230000003</v>
      </c>
      <c r="O26" s="618">
        <v>2764.8214230000003</v>
      </c>
      <c r="P26" s="619">
        <v>2599.005776</v>
      </c>
      <c r="Q26" s="620">
        <v>342.69149499999997</v>
      </c>
      <c r="R26" s="618">
        <v>994.37501899999995</v>
      </c>
      <c r="S26" s="618">
        <v>933.59611099999995</v>
      </c>
      <c r="T26" s="617">
        <v>1752.3700550000001</v>
      </c>
      <c r="U26" s="612">
        <v>132407.77208300002</v>
      </c>
      <c r="V26" s="613">
        <v>325.543093</v>
      </c>
      <c r="W26" s="613">
        <v>2670.0141169999997</v>
      </c>
      <c r="X26" s="618">
        <v>2670.0141169999997</v>
      </c>
      <c r="Y26" s="619">
        <v>2511.9838249999998</v>
      </c>
      <c r="Z26" s="620">
        <v>279.91839499999998</v>
      </c>
      <c r="AA26" s="618">
        <v>976.60614699999996</v>
      </c>
      <c r="AB26" s="618">
        <v>913.93262200000004</v>
      </c>
      <c r="AC26" s="617">
        <v>1676.6471410000001</v>
      </c>
      <c r="AD26" s="612">
        <v>134202.52202199999</v>
      </c>
      <c r="AE26" s="613">
        <v>236.86504500000001</v>
      </c>
      <c r="AF26" s="613">
        <v>2039.193524</v>
      </c>
      <c r="AG26" s="618">
        <v>2039.193524</v>
      </c>
      <c r="AH26" s="619">
        <v>1944.306654</v>
      </c>
      <c r="AI26" s="620">
        <v>263.52667300000002</v>
      </c>
      <c r="AJ26" s="618">
        <v>617.14654600000006</v>
      </c>
      <c r="AK26" s="618">
        <v>588.51124500000003</v>
      </c>
      <c r="AL26" s="617">
        <v>1404.1215029999998</v>
      </c>
    </row>
    <row r="27" spans="2:38" ht="50.25" customHeight="1" thickBot="1">
      <c r="B27" s="611" t="s">
        <v>622</v>
      </c>
      <c r="C27" s="612">
        <v>19391.636165999997</v>
      </c>
      <c r="D27" s="613">
        <v>98.262742000000003</v>
      </c>
      <c r="E27" s="613">
        <v>738.37323300000003</v>
      </c>
      <c r="F27" s="618">
        <v>738.37323300000003</v>
      </c>
      <c r="G27" s="619">
        <v>728.15774599999997</v>
      </c>
      <c r="H27" s="620">
        <v>177.947307</v>
      </c>
      <c r="I27" s="618">
        <v>389.277399</v>
      </c>
      <c r="J27" s="618">
        <v>386.79713500000003</v>
      </c>
      <c r="K27" s="617">
        <v>42.063727</v>
      </c>
      <c r="L27" s="612">
        <v>19576.123245000002</v>
      </c>
      <c r="M27" s="613">
        <v>105.628745</v>
      </c>
      <c r="N27" s="613">
        <v>746.77079700000002</v>
      </c>
      <c r="O27" s="618">
        <v>746.77079700000002</v>
      </c>
      <c r="P27" s="619">
        <v>739.23034399999995</v>
      </c>
      <c r="Q27" s="620">
        <v>133.85943900000001</v>
      </c>
      <c r="R27" s="618">
        <v>449.48995300000001</v>
      </c>
      <c r="S27" s="618">
        <v>447.68534</v>
      </c>
      <c r="T27" s="617">
        <v>36.727217000000003</v>
      </c>
      <c r="U27" s="612">
        <v>19098.929473</v>
      </c>
      <c r="V27" s="613">
        <v>115.634382</v>
      </c>
      <c r="W27" s="613">
        <v>738.22261299999991</v>
      </c>
      <c r="X27" s="618">
        <v>738.22261299999991</v>
      </c>
      <c r="Y27" s="619">
        <v>731.19137899999998</v>
      </c>
      <c r="Z27" s="620">
        <v>122.13810599999999</v>
      </c>
      <c r="AA27" s="618">
        <v>447.039806</v>
      </c>
      <c r="AB27" s="618">
        <v>445.22308700000002</v>
      </c>
      <c r="AC27" s="617">
        <v>34.666213000000006</v>
      </c>
      <c r="AD27" s="612">
        <v>19380.299258000003</v>
      </c>
      <c r="AE27" s="613">
        <v>84.418085000000005</v>
      </c>
      <c r="AF27" s="613">
        <v>774.17386499999998</v>
      </c>
      <c r="AG27" s="618">
        <v>774.17386499999998</v>
      </c>
      <c r="AH27" s="619">
        <v>769.49737300000004</v>
      </c>
      <c r="AI27" s="620">
        <v>119.802452</v>
      </c>
      <c r="AJ27" s="618">
        <v>479.83337800000004</v>
      </c>
      <c r="AK27" s="618">
        <v>477.96546799999999</v>
      </c>
      <c r="AL27" s="617">
        <v>32.056733999999999</v>
      </c>
    </row>
    <row r="28" spans="2:38" ht="25.5" customHeight="1" thickBot="1">
      <c r="B28" s="621" t="s">
        <v>623</v>
      </c>
      <c r="C28" s="622">
        <v>754552.14414400002</v>
      </c>
      <c r="D28" s="623">
        <v>1783.734845</v>
      </c>
      <c r="E28" s="623">
        <v>18716.647802</v>
      </c>
      <c r="F28" s="624">
        <v>18716.647802</v>
      </c>
      <c r="G28" s="625">
        <v>18052.841475000001</v>
      </c>
      <c r="H28" s="626">
        <v>2964.3016830000001</v>
      </c>
      <c r="I28" s="624">
        <v>9251.5388519999997</v>
      </c>
      <c r="J28" s="624">
        <v>9121.9019750000007</v>
      </c>
      <c r="K28" s="627">
        <v>7315.4271549999994</v>
      </c>
      <c r="L28" s="622">
        <v>757326.60030599998</v>
      </c>
      <c r="M28" s="623">
        <v>1247.151513</v>
      </c>
      <c r="N28" s="623">
        <v>15716.762796999999</v>
      </c>
      <c r="O28" s="624">
        <v>15716.762796999999</v>
      </c>
      <c r="P28" s="625">
        <v>15145.547646000003</v>
      </c>
      <c r="Q28" s="626">
        <v>2611.7479189999999</v>
      </c>
      <c r="R28" s="624">
        <v>8350.3830199999993</v>
      </c>
      <c r="S28" s="624">
        <v>8196.6459159999995</v>
      </c>
      <c r="T28" s="627">
        <v>5577.2437919999993</v>
      </c>
      <c r="U28" s="622">
        <v>770940.01849000005</v>
      </c>
      <c r="V28" s="623">
        <v>2019.0053909999999</v>
      </c>
      <c r="W28" s="623">
        <v>14836.242426999999</v>
      </c>
      <c r="X28" s="624">
        <v>14836.242426999999</v>
      </c>
      <c r="Y28" s="625">
        <v>14262.396853</v>
      </c>
      <c r="Z28" s="626">
        <v>2932.494659</v>
      </c>
      <c r="AA28" s="624">
        <v>7777.1473159999996</v>
      </c>
      <c r="AB28" s="624">
        <v>7617.6641159999999</v>
      </c>
      <c r="AC28" s="627">
        <v>5390.788724</v>
      </c>
      <c r="AD28" s="622">
        <v>741081.71383200004</v>
      </c>
      <c r="AE28" s="623">
        <v>1389.7711899999999</v>
      </c>
      <c r="AF28" s="623">
        <v>11613.299161000001</v>
      </c>
      <c r="AG28" s="624">
        <v>11613.299161000001</v>
      </c>
      <c r="AH28" s="625">
        <v>11292.234873999998</v>
      </c>
      <c r="AI28" s="626">
        <v>2971.7194730000001</v>
      </c>
      <c r="AJ28" s="624">
        <v>5195.4900790000011</v>
      </c>
      <c r="AK28" s="624">
        <v>5101.0084939999997</v>
      </c>
      <c r="AL28" s="627">
        <v>4691.9766710000004</v>
      </c>
    </row>
    <row r="29" spans="2:38" ht="47.25" customHeight="1" thickBot="1">
      <c r="B29" s="628" t="s">
        <v>624</v>
      </c>
      <c r="C29" s="622">
        <v>282010.74900200003</v>
      </c>
      <c r="D29" s="629"/>
      <c r="E29" s="623">
        <v>2116.1245840000001</v>
      </c>
      <c r="F29" s="630">
        <v>2116.1245840000001</v>
      </c>
      <c r="G29" s="631">
        <v>2080.096055</v>
      </c>
      <c r="H29" s="632">
        <v>267.26502900000003</v>
      </c>
      <c r="I29" s="624">
        <v>241.47337999999999</v>
      </c>
      <c r="J29" s="632">
        <v>241.05584400000001</v>
      </c>
      <c r="K29" s="627">
        <v>542.76313499999992</v>
      </c>
      <c r="L29" s="622">
        <v>288741.83824100002</v>
      </c>
      <c r="M29" s="629"/>
      <c r="N29" s="623">
        <v>1531.3208810000001</v>
      </c>
      <c r="O29" s="630">
        <v>1531.3208810000001</v>
      </c>
      <c r="P29" s="631">
        <v>1525.238488</v>
      </c>
      <c r="Q29" s="632">
        <v>218.310213</v>
      </c>
      <c r="R29" s="624">
        <v>228.35904400000001</v>
      </c>
      <c r="S29" s="632">
        <v>228.159111</v>
      </c>
      <c r="T29" s="627">
        <v>405.25224000000003</v>
      </c>
      <c r="U29" s="622">
        <v>297757.46970000002</v>
      </c>
      <c r="V29" s="629"/>
      <c r="W29" s="623">
        <v>1416.6715389999999</v>
      </c>
      <c r="X29" s="630">
        <v>1416.6715389999999</v>
      </c>
      <c r="Y29" s="631">
        <v>1415.2240360000001</v>
      </c>
      <c r="Z29" s="632">
        <v>269.12318399999998</v>
      </c>
      <c r="AA29" s="624">
        <v>210.694884</v>
      </c>
      <c r="AB29" s="632">
        <v>210.58886799999999</v>
      </c>
      <c r="AC29" s="627">
        <v>383.65158999999994</v>
      </c>
      <c r="AD29" s="622">
        <v>299202.12483699998</v>
      </c>
      <c r="AE29" s="629"/>
      <c r="AF29" s="623">
        <v>1381.993111</v>
      </c>
      <c r="AG29" s="630">
        <v>1381.993111</v>
      </c>
      <c r="AH29" s="631">
        <v>1381.019284</v>
      </c>
      <c r="AI29" s="632">
        <v>260.931082</v>
      </c>
      <c r="AJ29" s="624">
        <v>217.424091</v>
      </c>
      <c r="AK29" s="632">
        <v>217.36915400000001</v>
      </c>
      <c r="AL29" s="627">
        <v>371.25714199999999</v>
      </c>
    </row>
    <row r="30" spans="2:38" s="181" customFormat="1" ht="15.75" customHeight="1">
      <c r="C30" s="633" t="s">
        <v>625</v>
      </c>
      <c r="D30" s="634"/>
      <c r="E30" s="634"/>
      <c r="F30" s="635"/>
      <c r="G30" s="635"/>
      <c r="H30" s="634"/>
      <c r="I30" s="634"/>
      <c r="J30" s="634"/>
      <c r="K30" s="635"/>
      <c r="L30" s="634"/>
      <c r="M30" s="634"/>
      <c r="N30" s="634"/>
      <c r="O30" s="635"/>
      <c r="P30" s="635"/>
      <c r="Q30" s="634"/>
      <c r="R30" s="634"/>
      <c r="S30" s="634"/>
      <c r="T30" s="635"/>
      <c r="U30" s="633"/>
      <c r="V30" s="634"/>
      <c r="W30" s="634"/>
      <c r="X30" s="635"/>
      <c r="Y30" s="635"/>
      <c r="Z30" s="634"/>
      <c r="AA30" s="634"/>
      <c r="AB30" s="634"/>
      <c r="AC30" s="635"/>
      <c r="AD30" s="634"/>
      <c r="AE30" s="634"/>
      <c r="AF30" s="634"/>
      <c r="AG30" s="635"/>
      <c r="AH30" s="635"/>
      <c r="AI30" s="634"/>
      <c r="AJ30" s="634"/>
      <c r="AK30" s="634"/>
      <c r="AL30" s="635"/>
    </row>
    <row r="31" spans="2:38" s="181" customFormat="1" ht="15.75" customHeight="1">
      <c r="C31" s="636" t="s">
        <v>626</v>
      </c>
      <c r="D31" s="637"/>
      <c r="E31" s="637"/>
      <c r="F31" s="638"/>
      <c r="G31" s="638"/>
      <c r="H31" s="637"/>
      <c r="I31" s="634"/>
      <c r="J31" s="634"/>
      <c r="K31" s="635"/>
      <c r="L31" s="634"/>
      <c r="M31" s="634"/>
      <c r="N31" s="634"/>
      <c r="O31" s="635"/>
      <c r="P31" s="635"/>
      <c r="Q31" s="634"/>
      <c r="R31" s="634"/>
      <c r="S31" s="634"/>
      <c r="T31" s="635"/>
      <c r="U31" s="633"/>
      <c r="V31" s="634"/>
      <c r="W31" s="634"/>
      <c r="X31" s="635"/>
      <c r="Y31" s="635"/>
      <c r="Z31" s="634"/>
      <c r="AA31" s="634"/>
      <c r="AB31" s="634"/>
      <c r="AC31" s="635"/>
      <c r="AD31" s="634"/>
      <c r="AE31" s="634"/>
      <c r="AF31" s="634"/>
      <c r="AG31" s="635"/>
      <c r="AH31" s="635"/>
      <c r="AI31" s="634"/>
      <c r="AJ31" s="634"/>
      <c r="AK31" s="634"/>
      <c r="AL31" s="635"/>
    </row>
    <row r="32" spans="2:38" s="181" customFormat="1" ht="15.75" customHeight="1">
      <c r="C32" s="636" t="s">
        <v>627</v>
      </c>
      <c r="D32" s="637"/>
      <c r="E32" s="637"/>
      <c r="F32" s="638"/>
      <c r="G32" s="638"/>
      <c r="H32" s="637"/>
      <c r="I32" s="634"/>
      <c r="J32" s="634"/>
      <c r="K32" s="635"/>
      <c r="L32" s="634"/>
      <c r="M32" s="634"/>
      <c r="N32" s="634"/>
      <c r="O32" s="635"/>
      <c r="P32" s="635"/>
      <c r="Q32" s="634"/>
      <c r="R32" s="634"/>
      <c r="S32" s="634"/>
      <c r="T32" s="635"/>
      <c r="U32" s="633"/>
      <c r="V32" s="634"/>
      <c r="W32" s="634"/>
      <c r="X32" s="635"/>
      <c r="Y32" s="635"/>
      <c r="Z32" s="634"/>
      <c r="AA32" s="634"/>
      <c r="AB32" s="634"/>
      <c r="AC32" s="635"/>
      <c r="AD32" s="634"/>
      <c r="AE32" s="634"/>
      <c r="AF32" s="634"/>
      <c r="AG32" s="635"/>
      <c r="AH32" s="635"/>
      <c r="AI32" s="634"/>
      <c r="AJ32" s="634"/>
      <c r="AK32" s="634"/>
      <c r="AL32" s="635"/>
    </row>
    <row r="33" spans="2:38" ht="46.5" customHeight="1">
      <c r="C33" s="915" t="s">
        <v>628</v>
      </c>
      <c r="D33" s="915"/>
      <c r="E33" s="915"/>
      <c r="F33" s="915"/>
      <c r="G33" s="915"/>
      <c r="H33" s="915"/>
      <c r="I33" s="915"/>
      <c r="J33" s="915"/>
      <c r="K33" s="915"/>
      <c r="L33" s="915"/>
      <c r="M33" s="915"/>
      <c r="N33" s="915"/>
      <c r="O33" s="915"/>
      <c r="P33" s="915"/>
      <c r="Q33" s="915"/>
      <c r="R33" s="915"/>
      <c r="S33" s="915"/>
      <c r="T33" s="915"/>
      <c r="U33" s="915"/>
      <c r="V33" s="915"/>
      <c r="W33" s="915"/>
      <c r="X33" s="915"/>
      <c r="Y33" s="915"/>
      <c r="Z33" s="915"/>
      <c r="AA33" s="915"/>
      <c r="AB33" s="915"/>
      <c r="AC33" s="915"/>
      <c r="AD33" s="915"/>
      <c r="AE33" s="915"/>
      <c r="AF33" s="915"/>
      <c r="AG33" s="915"/>
      <c r="AH33" s="915"/>
      <c r="AI33" s="915"/>
      <c r="AJ33" s="915"/>
      <c r="AK33" s="915"/>
      <c r="AL33" s="915"/>
    </row>
    <row r="34" spans="2:38">
      <c r="B34" s="639"/>
      <c r="C34" s="915" t="s">
        <v>629</v>
      </c>
      <c r="D34" s="915"/>
      <c r="E34" s="915"/>
      <c r="F34" s="915"/>
      <c r="G34" s="915"/>
      <c r="H34" s="915"/>
      <c r="I34" s="915"/>
      <c r="J34" s="915"/>
      <c r="K34" s="915"/>
      <c r="L34" s="915"/>
      <c r="M34" s="915"/>
      <c r="N34" s="915"/>
      <c r="O34" s="915"/>
      <c r="P34" s="915"/>
      <c r="Q34" s="915"/>
      <c r="R34" s="915"/>
      <c r="S34" s="915"/>
      <c r="T34" s="915"/>
      <c r="U34" s="915"/>
      <c r="V34" s="915"/>
      <c r="W34" s="915"/>
      <c r="X34" s="915"/>
      <c r="Y34" s="915"/>
      <c r="Z34" s="915"/>
      <c r="AA34" s="915"/>
      <c r="AB34" s="915"/>
      <c r="AC34" s="915"/>
      <c r="AD34" s="915"/>
      <c r="AE34" s="915"/>
      <c r="AF34" s="915"/>
      <c r="AG34" s="915"/>
      <c r="AH34" s="915"/>
      <c r="AI34" s="915"/>
      <c r="AJ34" s="915"/>
      <c r="AK34" s="915"/>
      <c r="AL34" s="915"/>
    </row>
    <row r="35" spans="2:38" s="210" customFormat="1" ht="15.75" customHeight="1">
      <c r="B35" s="640"/>
    </row>
    <row r="36" spans="2:38" s="210" customFormat="1" ht="15.75" customHeight="1"/>
    <row r="37" spans="2:38" s="210" customFormat="1" ht="15.75" customHeight="1"/>
  </sheetData>
  <sheetProtection algorithmName="SHA-512" hashValue="IbFpmztfleCDXHPqJKtw+0ONQUEcq7Gzw7oxcxqrCEG5DiYAsK3sdnUZq4e6pKAy9U57QA1JsQh+lkK4wazvKA==" saltValue="6r1UWFozIam1b4tKvXc7XQ==" spinCount="100000" sheet="1" objects="1" scenarios="1" formatCells="0" formatColumns="0" formatRows="0"/>
  <mergeCells count="46">
    <mergeCell ref="C2:T2"/>
    <mergeCell ref="U2:AL2"/>
    <mergeCell ref="C3:T3"/>
    <mergeCell ref="U3:AL3"/>
    <mergeCell ref="C4:T4"/>
    <mergeCell ref="U4:AL4"/>
    <mergeCell ref="C6:K6"/>
    <mergeCell ref="L6:T6"/>
    <mergeCell ref="U6:AC6"/>
    <mergeCell ref="AD6:AL6"/>
    <mergeCell ref="C7:G7"/>
    <mergeCell ref="H7:J7"/>
    <mergeCell ref="K7:K9"/>
    <mergeCell ref="L7:P7"/>
    <mergeCell ref="Q7:S7"/>
    <mergeCell ref="T7:T9"/>
    <mergeCell ref="Z7:AB7"/>
    <mergeCell ref="AC7:AC9"/>
    <mergeCell ref="AD7:AH7"/>
    <mergeCell ref="AI7:AK7"/>
    <mergeCell ref="AL7:AL9"/>
    <mergeCell ref="Z8:Z9"/>
    <mergeCell ref="AA8:AB8"/>
    <mergeCell ref="AD8:AD9"/>
    <mergeCell ref="E8:G8"/>
    <mergeCell ref="H8:H9"/>
    <mergeCell ref="I8:J8"/>
    <mergeCell ref="L8:L9"/>
    <mergeCell ref="U7:Y7"/>
    <mergeCell ref="W8:Y8"/>
    <mergeCell ref="C34:T34"/>
    <mergeCell ref="U34:AL34"/>
    <mergeCell ref="AE8:AE9"/>
    <mergeCell ref="AF8:AH8"/>
    <mergeCell ref="AI8:AI9"/>
    <mergeCell ref="AJ8:AK8"/>
    <mergeCell ref="C33:T33"/>
    <mergeCell ref="U33:AL33"/>
    <mergeCell ref="M8:M9"/>
    <mergeCell ref="N8:P8"/>
    <mergeCell ref="Q8:Q9"/>
    <mergeCell ref="R8:S8"/>
    <mergeCell ref="U8:U9"/>
    <mergeCell ref="V8:V9"/>
    <mergeCell ref="C8:C9"/>
    <mergeCell ref="D8:D9"/>
  </mergeCells>
  <pageMargins left="0.70866141732283472" right="0.70866141732283472" top="0.74803149606299213" bottom="0.74803149606299213" header="0.31496062992125984" footer="0.31496062992125984"/>
  <pageSetup paperSize="9" scale="22" fitToWidth="2" fitToHeight="0" orientation="landscape" r:id="rId1"/>
  <colBreaks count="1" manualBreakCount="1">
    <brk id="20" max="38"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Z33"/>
  <sheetViews>
    <sheetView showGridLines="0" topLeftCell="L7" zoomScale="85" zoomScaleNormal="85" zoomScaleSheetLayoutView="55" workbookViewId="0">
      <selection activeCell="AA26" sqref="AA26"/>
    </sheetView>
  </sheetViews>
  <sheetFormatPr defaultColWidth="9.109375" defaultRowHeight="13.2"/>
  <cols>
    <col min="1" max="1" width="3.44140625" style="3" customWidth="1"/>
    <col min="2" max="2" width="73" style="3" customWidth="1"/>
    <col min="3" max="26" width="18.88671875" style="3" customWidth="1"/>
    <col min="27" max="16384" width="9.109375" style="3"/>
  </cols>
  <sheetData>
    <row r="1" spans="2:26" s="17" customFormat="1">
      <c r="C1" s="17">
        <v>202109</v>
      </c>
      <c r="D1" s="17">
        <v>202109</v>
      </c>
      <c r="E1" s="17">
        <v>202109</v>
      </c>
      <c r="F1" s="17">
        <v>202109</v>
      </c>
      <c r="G1" s="17">
        <v>202109</v>
      </c>
      <c r="H1" s="17">
        <v>202109</v>
      </c>
      <c r="I1" s="17">
        <v>202112</v>
      </c>
      <c r="J1" s="17">
        <v>202112</v>
      </c>
      <c r="K1" s="17">
        <v>202112</v>
      </c>
      <c r="L1" s="17">
        <v>202112</v>
      </c>
      <c r="M1" s="17">
        <v>202112</v>
      </c>
      <c r="N1" s="17">
        <v>202112</v>
      </c>
      <c r="O1" s="17">
        <v>202203</v>
      </c>
      <c r="P1" s="17">
        <v>202203</v>
      </c>
      <c r="Q1" s="17">
        <v>202203</v>
      </c>
      <c r="R1" s="17">
        <v>202203</v>
      </c>
      <c r="S1" s="17">
        <v>202203</v>
      </c>
      <c r="T1" s="17">
        <v>202203</v>
      </c>
      <c r="U1" s="17">
        <v>202206</v>
      </c>
      <c r="V1" s="17">
        <v>202206</v>
      </c>
      <c r="W1" s="17">
        <v>202206</v>
      </c>
      <c r="X1" s="17">
        <v>202206</v>
      </c>
      <c r="Y1" s="17">
        <v>202206</v>
      </c>
      <c r="Z1" s="17">
        <v>202206</v>
      </c>
    </row>
    <row r="2" spans="2:26" ht="24.6">
      <c r="B2" s="641"/>
      <c r="C2" s="728" t="s">
        <v>1</v>
      </c>
      <c r="D2" s="728"/>
      <c r="E2" s="728"/>
      <c r="F2" s="728"/>
      <c r="G2" s="728"/>
      <c r="H2" s="728"/>
      <c r="I2" s="728"/>
      <c r="J2" s="728"/>
      <c r="K2" s="728"/>
      <c r="L2" s="728"/>
      <c r="M2" s="728"/>
      <c r="N2" s="957"/>
      <c r="O2" s="728"/>
      <c r="P2" s="728"/>
      <c r="Q2" s="728"/>
      <c r="R2" s="728"/>
      <c r="S2" s="728"/>
      <c r="T2" s="728"/>
      <c r="U2" s="728"/>
      <c r="V2" s="728"/>
      <c r="W2" s="728"/>
      <c r="X2" s="728"/>
      <c r="Y2" s="728"/>
      <c r="Z2" s="957"/>
    </row>
    <row r="3" spans="2:26" ht="28.5" customHeight="1">
      <c r="B3" s="184"/>
      <c r="C3" s="741" t="s">
        <v>630</v>
      </c>
      <c r="D3" s="741"/>
      <c r="E3" s="741"/>
      <c r="F3" s="741"/>
      <c r="G3" s="741"/>
      <c r="H3" s="741"/>
      <c r="I3" s="741"/>
      <c r="J3" s="741"/>
      <c r="K3" s="741"/>
      <c r="L3" s="741"/>
      <c r="M3" s="741"/>
      <c r="N3" s="957"/>
      <c r="O3" s="741"/>
      <c r="P3" s="741"/>
      <c r="Q3" s="741"/>
      <c r="R3" s="741"/>
      <c r="S3" s="741"/>
      <c r="T3" s="741"/>
      <c r="U3" s="741"/>
      <c r="V3" s="741"/>
      <c r="W3" s="741"/>
      <c r="X3" s="741"/>
      <c r="Y3" s="741"/>
      <c r="Z3" s="957"/>
    </row>
    <row r="4" spans="2:26" ht="19.5" customHeight="1">
      <c r="C4" s="958" t="str">
        <f>Cover!C5</f>
        <v>Intesa Sanpaolo S.p.A.</v>
      </c>
      <c r="D4" s="958"/>
      <c r="E4" s="958"/>
      <c r="F4" s="958"/>
      <c r="G4" s="958"/>
      <c r="H4" s="958"/>
      <c r="I4" s="958"/>
      <c r="J4" s="958"/>
      <c r="K4" s="958"/>
      <c r="L4" s="958"/>
      <c r="M4" s="958"/>
      <c r="N4" s="959"/>
      <c r="O4" s="958"/>
      <c r="P4" s="958"/>
      <c r="Q4" s="958"/>
      <c r="R4" s="958"/>
      <c r="S4" s="958"/>
      <c r="T4" s="958"/>
      <c r="U4" s="958"/>
      <c r="V4" s="958"/>
      <c r="W4" s="958"/>
      <c r="X4" s="958"/>
      <c r="Y4" s="958"/>
      <c r="Z4" s="959"/>
    </row>
    <row r="5" spans="2:26" ht="13.8" thickBot="1"/>
    <row r="6" spans="2:26" ht="20.25" customHeight="1" thickBot="1">
      <c r="B6" s="642"/>
      <c r="C6" s="955" t="s">
        <v>12</v>
      </c>
      <c r="D6" s="956"/>
      <c r="E6" s="956"/>
      <c r="F6" s="956"/>
      <c r="G6" s="956"/>
      <c r="H6" s="740"/>
      <c r="I6" s="955" t="s">
        <v>13</v>
      </c>
      <c r="J6" s="956"/>
      <c r="K6" s="956"/>
      <c r="L6" s="956"/>
      <c r="M6" s="956"/>
      <c r="N6" s="740"/>
      <c r="O6" s="955" t="s">
        <v>14</v>
      </c>
      <c r="P6" s="956"/>
      <c r="Q6" s="956"/>
      <c r="R6" s="956"/>
      <c r="S6" s="956"/>
      <c r="T6" s="740"/>
      <c r="U6" s="955" t="s">
        <v>15</v>
      </c>
      <c r="V6" s="956"/>
      <c r="W6" s="956"/>
      <c r="X6" s="956"/>
      <c r="Y6" s="956"/>
      <c r="Z6" s="740"/>
    </row>
    <row r="7" spans="2:26" ht="75.75" customHeight="1">
      <c r="B7" s="643"/>
      <c r="C7" s="951" t="s">
        <v>631</v>
      </c>
      <c r="D7" s="952"/>
      <c r="E7" s="930" t="s">
        <v>632</v>
      </c>
      <c r="F7" s="953"/>
      <c r="G7" s="842" t="s">
        <v>633</v>
      </c>
      <c r="H7" s="954"/>
      <c r="I7" s="951" t="s">
        <v>631</v>
      </c>
      <c r="J7" s="952"/>
      <c r="K7" s="930" t="s">
        <v>632</v>
      </c>
      <c r="L7" s="953"/>
      <c r="M7" s="842" t="s">
        <v>633</v>
      </c>
      <c r="N7" s="954"/>
      <c r="O7" s="951" t="s">
        <v>631</v>
      </c>
      <c r="P7" s="952"/>
      <c r="Q7" s="930" t="s">
        <v>632</v>
      </c>
      <c r="R7" s="953"/>
      <c r="S7" s="842" t="s">
        <v>633</v>
      </c>
      <c r="T7" s="954"/>
      <c r="U7" s="951" t="s">
        <v>631</v>
      </c>
      <c r="V7" s="952"/>
      <c r="W7" s="930" t="s">
        <v>632</v>
      </c>
      <c r="X7" s="953"/>
      <c r="Y7" s="842" t="s">
        <v>633</v>
      </c>
      <c r="Z7" s="954"/>
    </row>
    <row r="8" spans="2:26" ht="12.75" customHeight="1">
      <c r="B8" s="644"/>
      <c r="C8" s="942"/>
      <c r="D8" s="944" t="s">
        <v>634</v>
      </c>
      <c r="E8" s="645"/>
      <c r="F8" s="944" t="s">
        <v>635</v>
      </c>
      <c r="G8" s="646"/>
      <c r="H8" s="947" t="s">
        <v>636</v>
      </c>
      <c r="I8" s="942"/>
      <c r="J8" s="944" t="s">
        <v>634</v>
      </c>
      <c r="K8" s="645"/>
      <c r="L8" s="944" t="s">
        <v>635</v>
      </c>
      <c r="M8" s="646"/>
      <c r="N8" s="947" t="s">
        <v>636</v>
      </c>
      <c r="O8" s="942"/>
      <c r="P8" s="944" t="s">
        <v>634</v>
      </c>
      <c r="Q8" s="645"/>
      <c r="R8" s="944" t="s">
        <v>635</v>
      </c>
      <c r="S8" s="646"/>
      <c r="T8" s="947" t="s">
        <v>636</v>
      </c>
      <c r="U8" s="942"/>
      <c r="V8" s="944" t="s">
        <v>634</v>
      </c>
      <c r="W8" s="645"/>
      <c r="X8" s="944" t="s">
        <v>635</v>
      </c>
      <c r="Y8" s="646"/>
      <c r="Z8" s="947" t="s">
        <v>636</v>
      </c>
    </row>
    <row r="9" spans="2:26" ht="12.75" customHeight="1">
      <c r="B9" s="644"/>
      <c r="C9" s="942"/>
      <c r="D9" s="945"/>
      <c r="E9" s="647"/>
      <c r="F9" s="945"/>
      <c r="G9" s="646"/>
      <c r="H9" s="948"/>
      <c r="I9" s="942"/>
      <c r="J9" s="945"/>
      <c r="K9" s="647"/>
      <c r="L9" s="945"/>
      <c r="M9" s="646"/>
      <c r="N9" s="948"/>
      <c r="O9" s="942"/>
      <c r="P9" s="945"/>
      <c r="Q9" s="647"/>
      <c r="R9" s="945"/>
      <c r="S9" s="646"/>
      <c r="T9" s="948"/>
      <c r="U9" s="942"/>
      <c r="V9" s="945"/>
      <c r="W9" s="647"/>
      <c r="X9" s="945"/>
      <c r="Y9" s="646"/>
      <c r="Z9" s="948"/>
    </row>
    <row r="10" spans="2:26" ht="129.6" customHeight="1" thickBot="1">
      <c r="B10" s="648" t="s">
        <v>296</v>
      </c>
      <c r="C10" s="943"/>
      <c r="D10" s="946"/>
      <c r="E10" s="649"/>
      <c r="F10" s="946"/>
      <c r="G10" s="650"/>
      <c r="H10" s="949"/>
      <c r="I10" s="943"/>
      <c r="J10" s="946"/>
      <c r="K10" s="649"/>
      <c r="L10" s="946"/>
      <c r="M10" s="650"/>
      <c r="N10" s="949"/>
      <c r="O10" s="943"/>
      <c r="P10" s="946"/>
      <c r="Q10" s="649"/>
      <c r="R10" s="946"/>
      <c r="S10" s="650"/>
      <c r="T10" s="949"/>
      <c r="U10" s="943"/>
      <c r="V10" s="946"/>
      <c r="W10" s="649"/>
      <c r="X10" s="946"/>
      <c r="Y10" s="650"/>
      <c r="Z10" s="949"/>
    </row>
    <row r="11" spans="2:26" ht="26.25" customHeight="1">
      <c r="B11" s="651" t="s">
        <v>616</v>
      </c>
      <c r="C11" s="652">
        <v>0</v>
      </c>
      <c r="D11" s="653">
        <v>0</v>
      </c>
      <c r="E11" s="652">
        <v>0</v>
      </c>
      <c r="F11" s="653">
        <v>0</v>
      </c>
      <c r="G11" s="654">
        <v>0</v>
      </c>
      <c r="H11" s="653">
        <v>0</v>
      </c>
      <c r="I11" s="652">
        <v>0</v>
      </c>
      <c r="J11" s="653">
        <v>0</v>
      </c>
      <c r="K11" s="652">
        <v>0</v>
      </c>
      <c r="L11" s="653">
        <v>0</v>
      </c>
      <c r="M11" s="654">
        <v>0</v>
      </c>
      <c r="N11" s="653">
        <v>0</v>
      </c>
      <c r="O11" s="652">
        <v>0</v>
      </c>
      <c r="P11" s="653">
        <v>0</v>
      </c>
      <c r="Q11" s="652">
        <v>0</v>
      </c>
      <c r="R11" s="653">
        <v>0</v>
      </c>
      <c r="S11" s="654">
        <v>0</v>
      </c>
      <c r="T11" s="653">
        <v>0</v>
      </c>
      <c r="U11" s="652">
        <v>0</v>
      </c>
      <c r="V11" s="653">
        <v>0</v>
      </c>
      <c r="W11" s="652">
        <v>0</v>
      </c>
      <c r="X11" s="653">
        <v>0</v>
      </c>
      <c r="Y11" s="654">
        <v>0</v>
      </c>
      <c r="Z11" s="653">
        <v>0</v>
      </c>
    </row>
    <row r="12" spans="2:26" ht="26.25" customHeight="1">
      <c r="B12" s="655" t="s">
        <v>637</v>
      </c>
      <c r="C12" s="656">
        <v>0</v>
      </c>
      <c r="D12" s="607">
        <v>0</v>
      </c>
      <c r="E12" s="656">
        <v>0</v>
      </c>
      <c r="F12" s="607">
        <v>0</v>
      </c>
      <c r="G12" s="657">
        <v>0</v>
      </c>
      <c r="H12" s="607">
        <v>0</v>
      </c>
      <c r="I12" s="656">
        <v>1.485419</v>
      </c>
      <c r="J12" s="607">
        <v>1.485419</v>
      </c>
      <c r="K12" s="656">
        <v>0.48261799999999999</v>
      </c>
      <c r="L12" s="607">
        <v>0.48261799999999999</v>
      </c>
      <c r="M12" s="657">
        <v>0</v>
      </c>
      <c r="N12" s="607">
        <v>0</v>
      </c>
      <c r="O12" s="656">
        <v>1.480834</v>
      </c>
      <c r="P12" s="607">
        <v>1.480834</v>
      </c>
      <c r="Q12" s="656">
        <v>0.48261799999999999</v>
      </c>
      <c r="R12" s="607">
        <v>0.48261799999999999</v>
      </c>
      <c r="S12" s="657">
        <v>0</v>
      </c>
      <c r="T12" s="607">
        <v>0</v>
      </c>
      <c r="U12" s="656">
        <v>1.480834</v>
      </c>
      <c r="V12" s="607">
        <v>1.480834</v>
      </c>
      <c r="W12" s="656">
        <v>0.48261799999999999</v>
      </c>
      <c r="X12" s="607">
        <v>0.48261799999999999</v>
      </c>
      <c r="Y12" s="657">
        <v>0</v>
      </c>
      <c r="Z12" s="607">
        <v>0</v>
      </c>
    </row>
    <row r="13" spans="2:26" ht="26.25" customHeight="1">
      <c r="B13" s="658" t="s">
        <v>424</v>
      </c>
      <c r="C13" s="659">
        <v>0</v>
      </c>
      <c r="D13" s="619">
        <v>0</v>
      </c>
      <c r="E13" s="659">
        <v>0</v>
      </c>
      <c r="F13" s="619">
        <v>0</v>
      </c>
      <c r="G13" s="620">
        <v>0</v>
      </c>
      <c r="H13" s="660"/>
      <c r="I13" s="659">
        <v>0</v>
      </c>
      <c r="J13" s="619">
        <v>0</v>
      </c>
      <c r="K13" s="659">
        <v>0</v>
      </c>
      <c r="L13" s="619">
        <v>0</v>
      </c>
      <c r="M13" s="620">
        <v>0</v>
      </c>
      <c r="N13" s="660"/>
      <c r="O13" s="659">
        <v>0</v>
      </c>
      <c r="P13" s="619">
        <v>0</v>
      </c>
      <c r="Q13" s="659">
        <v>0</v>
      </c>
      <c r="R13" s="619">
        <v>0</v>
      </c>
      <c r="S13" s="620">
        <v>0</v>
      </c>
      <c r="T13" s="660"/>
      <c r="U13" s="659">
        <v>0</v>
      </c>
      <c r="V13" s="619">
        <v>0</v>
      </c>
      <c r="W13" s="659">
        <v>0</v>
      </c>
      <c r="X13" s="619">
        <v>0</v>
      </c>
      <c r="Y13" s="620">
        <v>0</v>
      </c>
      <c r="Z13" s="660"/>
    </row>
    <row r="14" spans="2:26" ht="26.25" customHeight="1">
      <c r="B14" s="658" t="s">
        <v>428</v>
      </c>
      <c r="C14" s="659">
        <v>0</v>
      </c>
      <c r="D14" s="619">
        <v>0</v>
      </c>
      <c r="E14" s="659">
        <v>0</v>
      </c>
      <c r="F14" s="619">
        <v>0</v>
      </c>
      <c r="G14" s="620">
        <v>0</v>
      </c>
      <c r="H14" s="660"/>
      <c r="I14" s="659">
        <v>0</v>
      </c>
      <c r="J14" s="619">
        <v>0</v>
      </c>
      <c r="K14" s="659">
        <v>0</v>
      </c>
      <c r="L14" s="619">
        <v>0</v>
      </c>
      <c r="M14" s="620">
        <v>0</v>
      </c>
      <c r="N14" s="660"/>
      <c r="O14" s="659">
        <v>0</v>
      </c>
      <c r="P14" s="619">
        <v>0</v>
      </c>
      <c r="Q14" s="659">
        <v>0</v>
      </c>
      <c r="R14" s="619">
        <v>0</v>
      </c>
      <c r="S14" s="620">
        <v>0</v>
      </c>
      <c r="T14" s="660"/>
      <c r="U14" s="659">
        <v>0</v>
      </c>
      <c r="V14" s="619">
        <v>0</v>
      </c>
      <c r="W14" s="659">
        <v>0</v>
      </c>
      <c r="X14" s="619">
        <v>0</v>
      </c>
      <c r="Y14" s="620">
        <v>0</v>
      </c>
      <c r="Z14" s="660"/>
    </row>
    <row r="15" spans="2:26" ht="26.25" customHeight="1">
      <c r="B15" s="658" t="s">
        <v>430</v>
      </c>
      <c r="C15" s="659">
        <v>0</v>
      </c>
      <c r="D15" s="619">
        <v>0</v>
      </c>
      <c r="E15" s="659">
        <v>0</v>
      </c>
      <c r="F15" s="619">
        <v>0</v>
      </c>
      <c r="G15" s="620">
        <v>0</v>
      </c>
      <c r="H15" s="660"/>
      <c r="I15" s="659">
        <v>0</v>
      </c>
      <c r="J15" s="619">
        <v>0</v>
      </c>
      <c r="K15" s="659">
        <v>0</v>
      </c>
      <c r="L15" s="619">
        <v>0</v>
      </c>
      <c r="M15" s="620">
        <v>0</v>
      </c>
      <c r="N15" s="660"/>
      <c r="O15" s="659">
        <v>0</v>
      </c>
      <c r="P15" s="619">
        <v>0</v>
      </c>
      <c r="Q15" s="659">
        <v>0</v>
      </c>
      <c r="R15" s="619">
        <v>0</v>
      </c>
      <c r="S15" s="620">
        <v>0</v>
      </c>
      <c r="T15" s="660"/>
      <c r="U15" s="659">
        <v>0</v>
      </c>
      <c r="V15" s="619">
        <v>0</v>
      </c>
      <c r="W15" s="659">
        <v>0</v>
      </c>
      <c r="X15" s="619">
        <v>0</v>
      </c>
      <c r="Y15" s="620">
        <v>0</v>
      </c>
      <c r="Z15" s="660"/>
    </row>
    <row r="16" spans="2:26" ht="26.25" customHeight="1">
      <c r="B16" s="658" t="s">
        <v>432</v>
      </c>
      <c r="C16" s="659">
        <v>0</v>
      </c>
      <c r="D16" s="619">
        <v>0</v>
      </c>
      <c r="E16" s="659">
        <v>0</v>
      </c>
      <c r="F16" s="619">
        <v>0</v>
      </c>
      <c r="G16" s="620">
        <v>0</v>
      </c>
      <c r="H16" s="660"/>
      <c r="I16" s="659">
        <v>0</v>
      </c>
      <c r="J16" s="619">
        <v>0</v>
      </c>
      <c r="K16" s="659">
        <v>0</v>
      </c>
      <c r="L16" s="619">
        <v>0</v>
      </c>
      <c r="M16" s="620">
        <v>0</v>
      </c>
      <c r="N16" s="660"/>
      <c r="O16" s="659">
        <v>0</v>
      </c>
      <c r="P16" s="619">
        <v>0</v>
      </c>
      <c r="Q16" s="659">
        <v>0</v>
      </c>
      <c r="R16" s="619">
        <v>0</v>
      </c>
      <c r="S16" s="620">
        <v>0</v>
      </c>
      <c r="T16" s="660"/>
      <c r="U16" s="659">
        <v>0</v>
      </c>
      <c r="V16" s="619">
        <v>0</v>
      </c>
      <c r="W16" s="659">
        <v>0</v>
      </c>
      <c r="X16" s="619">
        <v>0</v>
      </c>
      <c r="Y16" s="620">
        <v>0</v>
      </c>
      <c r="Z16" s="660"/>
    </row>
    <row r="17" spans="2:26" ht="26.25" customHeight="1">
      <c r="B17" s="658" t="s">
        <v>434</v>
      </c>
      <c r="C17" s="659">
        <v>0</v>
      </c>
      <c r="D17" s="619">
        <v>0</v>
      </c>
      <c r="E17" s="659">
        <v>0</v>
      </c>
      <c r="F17" s="619">
        <v>0</v>
      </c>
      <c r="G17" s="620">
        <v>0</v>
      </c>
      <c r="H17" s="660"/>
      <c r="I17" s="659">
        <v>1.485419</v>
      </c>
      <c r="J17" s="619">
        <v>1.485419</v>
      </c>
      <c r="K17" s="659">
        <v>0.48261799999999999</v>
      </c>
      <c r="L17" s="619">
        <v>0.48261799999999999</v>
      </c>
      <c r="M17" s="620">
        <v>0</v>
      </c>
      <c r="N17" s="660"/>
      <c r="O17" s="659">
        <v>1.480834</v>
      </c>
      <c r="P17" s="619">
        <v>1.480834</v>
      </c>
      <c r="Q17" s="659">
        <v>0.48261799999999999</v>
      </c>
      <c r="R17" s="619">
        <v>0.48261799999999999</v>
      </c>
      <c r="S17" s="620">
        <v>0</v>
      </c>
      <c r="T17" s="660"/>
      <c r="U17" s="659">
        <v>1.480834</v>
      </c>
      <c r="V17" s="619">
        <v>1.480834</v>
      </c>
      <c r="W17" s="659">
        <v>0.48261799999999999</v>
      </c>
      <c r="X17" s="619">
        <v>0.48261799999999999</v>
      </c>
      <c r="Y17" s="620">
        <v>0</v>
      </c>
      <c r="Z17" s="660"/>
    </row>
    <row r="18" spans="2:26" ht="40.5" customHeight="1">
      <c r="B18" s="655" t="s">
        <v>638</v>
      </c>
      <c r="C18" s="656">
        <v>14323.159896000001</v>
      </c>
      <c r="D18" s="607">
        <v>5697.0026480000006</v>
      </c>
      <c r="E18" s="656">
        <v>2727.4327929999999</v>
      </c>
      <c r="F18" s="607">
        <v>2237.6323640000001</v>
      </c>
      <c r="G18" s="657">
        <v>8845.1614279999976</v>
      </c>
      <c r="H18" s="607">
        <v>2765.2738709999999</v>
      </c>
      <c r="I18" s="656">
        <v>13419.042750999999</v>
      </c>
      <c r="J18" s="607">
        <v>4793.9955559999999</v>
      </c>
      <c r="K18" s="656">
        <v>2492.0598559999999</v>
      </c>
      <c r="L18" s="607">
        <v>1978.321385</v>
      </c>
      <c r="M18" s="657">
        <v>8589.5836839999993</v>
      </c>
      <c r="N18" s="607">
        <v>2196.0831389999998</v>
      </c>
      <c r="O18" s="656">
        <v>13209.721845999999</v>
      </c>
      <c r="P18" s="607">
        <v>4866.1677679999993</v>
      </c>
      <c r="Q18" s="656">
        <v>2564.138684</v>
      </c>
      <c r="R18" s="607">
        <v>2113.627023</v>
      </c>
      <c r="S18" s="657">
        <v>8328.0903090000011</v>
      </c>
      <c r="T18" s="607">
        <v>2193.8349920000001</v>
      </c>
      <c r="U18" s="656">
        <v>12591.198678999999</v>
      </c>
      <c r="V18" s="607">
        <v>4080.8244949999998</v>
      </c>
      <c r="W18" s="656">
        <v>1965.7929280000001</v>
      </c>
      <c r="X18" s="607">
        <v>1521.2625820000001</v>
      </c>
      <c r="Y18" s="657">
        <v>8090.9470240000001</v>
      </c>
      <c r="Z18" s="607">
        <v>2006.41158</v>
      </c>
    </row>
    <row r="19" spans="2:26" ht="63.75" customHeight="1">
      <c r="B19" s="658" t="s">
        <v>424</v>
      </c>
      <c r="C19" s="659">
        <v>0</v>
      </c>
      <c r="D19" s="619">
        <v>0</v>
      </c>
      <c r="E19" s="659">
        <v>0</v>
      </c>
      <c r="F19" s="619">
        <v>0</v>
      </c>
      <c r="G19" s="620">
        <v>0</v>
      </c>
      <c r="H19" s="619">
        <v>0</v>
      </c>
      <c r="I19" s="659">
        <v>0</v>
      </c>
      <c r="J19" s="619">
        <v>0</v>
      </c>
      <c r="K19" s="659">
        <v>0</v>
      </c>
      <c r="L19" s="619">
        <v>0</v>
      </c>
      <c r="M19" s="620">
        <v>0</v>
      </c>
      <c r="N19" s="619">
        <v>0</v>
      </c>
      <c r="O19" s="659">
        <v>0</v>
      </c>
      <c r="P19" s="619">
        <v>0</v>
      </c>
      <c r="Q19" s="659">
        <v>0</v>
      </c>
      <c r="R19" s="619">
        <v>0</v>
      </c>
      <c r="S19" s="620">
        <v>0</v>
      </c>
      <c r="T19" s="619">
        <v>0</v>
      </c>
      <c r="U19" s="659">
        <v>0</v>
      </c>
      <c r="V19" s="619">
        <v>0</v>
      </c>
      <c r="W19" s="659">
        <v>0</v>
      </c>
      <c r="X19" s="619">
        <v>0</v>
      </c>
      <c r="Y19" s="620">
        <v>0</v>
      </c>
      <c r="Z19" s="619">
        <v>0</v>
      </c>
    </row>
    <row r="20" spans="2:26" ht="26.25" customHeight="1">
      <c r="B20" s="658" t="s">
        <v>428</v>
      </c>
      <c r="C20" s="659">
        <v>167.03859700000001</v>
      </c>
      <c r="D20" s="619">
        <v>44.434362999999998</v>
      </c>
      <c r="E20" s="659">
        <v>34.250616999999998</v>
      </c>
      <c r="F20" s="619">
        <v>28.922650999999998</v>
      </c>
      <c r="G20" s="620">
        <v>74.310614999999999</v>
      </c>
      <c r="H20" s="619">
        <v>0.44276100000000002</v>
      </c>
      <c r="I20" s="659">
        <v>160.50917100000001</v>
      </c>
      <c r="J20" s="619">
        <v>32.362521000000001</v>
      </c>
      <c r="K20" s="659">
        <v>17.808699000000001</v>
      </c>
      <c r="L20" s="619">
        <v>12.350016999999999</v>
      </c>
      <c r="M20" s="620">
        <v>74.268432000000004</v>
      </c>
      <c r="N20" s="619">
        <v>0</v>
      </c>
      <c r="O20" s="659">
        <v>162.06348199999999</v>
      </c>
      <c r="P20" s="619">
        <v>32.692419999999998</v>
      </c>
      <c r="Q20" s="659">
        <v>18.182013999999999</v>
      </c>
      <c r="R20" s="619">
        <v>12.665597</v>
      </c>
      <c r="S20" s="620">
        <v>57.581436999999994</v>
      </c>
      <c r="T20" s="619">
        <v>0</v>
      </c>
      <c r="U20" s="659">
        <v>63.711537999999997</v>
      </c>
      <c r="V20" s="619">
        <v>33.049486000000002</v>
      </c>
      <c r="W20" s="659">
        <v>13.229044</v>
      </c>
      <c r="X20" s="619">
        <v>12.994251</v>
      </c>
      <c r="Y20" s="620">
        <v>0.113167</v>
      </c>
      <c r="Z20" s="619">
        <v>0</v>
      </c>
    </row>
    <row r="21" spans="2:26" ht="26.25" customHeight="1">
      <c r="B21" s="658" t="s">
        <v>430</v>
      </c>
      <c r="C21" s="659">
        <v>79.801053999999993</v>
      </c>
      <c r="D21" s="619">
        <v>69.796245999999996</v>
      </c>
      <c r="E21" s="659">
        <v>13.725061</v>
      </c>
      <c r="F21" s="619">
        <v>13.368220000000001</v>
      </c>
      <c r="G21" s="620">
        <v>0</v>
      </c>
      <c r="H21" s="619">
        <v>0</v>
      </c>
      <c r="I21" s="659">
        <v>74.480495000000005</v>
      </c>
      <c r="J21" s="619">
        <v>65.631105000000005</v>
      </c>
      <c r="K21" s="659">
        <v>13.175750000000001</v>
      </c>
      <c r="L21" s="619">
        <v>12.931483999999999</v>
      </c>
      <c r="M21" s="620">
        <v>0</v>
      </c>
      <c r="N21" s="619">
        <v>0</v>
      </c>
      <c r="O21" s="659">
        <v>66.571788999999995</v>
      </c>
      <c r="P21" s="619">
        <v>59.13599</v>
      </c>
      <c r="Q21" s="659">
        <v>13.119757</v>
      </c>
      <c r="R21" s="619">
        <v>12.911141000000001</v>
      </c>
      <c r="S21" s="620">
        <v>0</v>
      </c>
      <c r="T21" s="619">
        <v>0</v>
      </c>
      <c r="U21" s="659">
        <v>142.82692499999999</v>
      </c>
      <c r="V21" s="619">
        <v>56.431956999999997</v>
      </c>
      <c r="W21" s="659">
        <v>17.329425000000001</v>
      </c>
      <c r="X21" s="619">
        <v>16.921925999999999</v>
      </c>
      <c r="Y21" s="620">
        <v>77.532971000000003</v>
      </c>
      <c r="Z21" s="619">
        <v>0</v>
      </c>
    </row>
    <row r="22" spans="2:26" ht="26.25" customHeight="1">
      <c r="B22" s="658" t="s">
        <v>432</v>
      </c>
      <c r="C22" s="659">
        <v>468.18878099999995</v>
      </c>
      <c r="D22" s="619">
        <v>211.50160400000001</v>
      </c>
      <c r="E22" s="659">
        <v>195.620374</v>
      </c>
      <c r="F22" s="619">
        <v>159.32913299999998</v>
      </c>
      <c r="G22" s="620">
        <v>110.642146</v>
      </c>
      <c r="H22" s="619">
        <v>20.407554000000001</v>
      </c>
      <c r="I22" s="659">
        <v>505.96270400000003</v>
      </c>
      <c r="J22" s="619">
        <v>240.95344499999999</v>
      </c>
      <c r="K22" s="659">
        <v>130.27789200000001</v>
      </c>
      <c r="L22" s="619">
        <v>125.101297</v>
      </c>
      <c r="M22" s="620">
        <v>200.61246799999998</v>
      </c>
      <c r="N22" s="619">
        <v>14.961644</v>
      </c>
      <c r="O22" s="659">
        <v>417.84160800000001</v>
      </c>
      <c r="P22" s="619">
        <v>249.604602</v>
      </c>
      <c r="Q22" s="659">
        <v>140.664614</v>
      </c>
      <c r="R22" s="619">
        <v>138.377331</v>
      </c>
      <c r="S22" s="620">
        <v>181.46586100000002</v>
      </c>
      <c r="T22" s="619">
        <v>22.177023999999999</v>
      </c>
      <c r="U22" s="659">
        <v>313.11438199999998</v>
      </c>
      <c r="V22" s="619">
        <v>153.50094899999999</v>
      </c>
      <c r="W22" s="659">
        <v>60.129575000000003</v>
      </c>
      <c r="X22" s="619">
        <v>57.949654000000002</v>
      </c>
      <c r="Y22" s="620">
        <v>171.53081499999999</v>
      </c>
      <c r="Z22" s="619">
        <v>20.155963999999997</v>
      </c>
    </row>
    <row r="23" spans="2:26" ht="26.25" customHeight="1">
      <c r="B23" s="658" t="s">
        <v>434</v>
      </c>
      <c r="C23" s="659">
        <v>10330.258178999999</v>
      </c>
      <c r="D23" s="619">
        <v>3964.7280089999999</v>
      </c>
      <c r="E23" s="659">
        <v>2054.3735660000002</v>
      </c>
      <c r="F23" s="619">
        <v>1680.2650990000002</v>
      </c>
      <c r="G23" s="620">
        <v>6147.8184540000002</v>
      </c>
      <c r="H23" s="619">
        <v>1822.544441</v>
      </c>
      <c r="I23" s="659">
        <v>9409.5970100000013</v>
      </c>
      <c r="J23" s="619">
        <v>3058.6214060000002</v>
      </c>
      <c r="K23" s="659">
        <v>1784.9899129999999</v>
      </c>
      <c r="L23" s="619">
        <v>1348.405458</v>
      </c>
      <c r="M23" s="620">
        <v>5915.9757250000011</v>
      </c>
      <c r="N23" s="619">
        <v>1377.9924710000003</v>
      </c>
      <c r="O23" s="659">
        <v>9268.3975589999991</v>
      </c>
      <c r="P23" s="619">
        <v>3133.8192910000002</v>
      </c>
      <c r="Q23" s="659">
        <v>1850.9696730000001</v>
      </c>
      <c r="R23" s="619">
        <v>1466.4920989999998</v>
      </c>
      <c r="S23" s="620">
        <v>5667.8303540000006</v>
      </c>
      <c r="T23" s="619">
        <v>1381.9562539999999</v>
      </c>
      <c r="U23" s="659">
        <v>8930.1475210000008</v>
      </c>
      <c r="V23" s="619">
        <v>2610.6998040000003</v>
      </c>
      <c r="W23" s="659">
        <v>1437.9135530000001</v>
      </c>
      <c r="X23" s="619">
        <v>1049.285748</v>
      </c>
      <c r="Y23" s="620">
        <v>5465.8620780000001</v>
      </c>
      <c r="Z23" s="619">
        <v>1260.368575</v>
      </c>
    </row>
    <row r="24" spans="2:26" ht="26.25" customHeight="1">
      <c r="B24" s="658" t="s">
        <v>619</v>
      </c>
      <c r="C24" s="659">
        <v>6754.4346340000002</v>
      </c>
      <c r="D24" s="619">
        <v>2831.4775300000001</v>
      </c>
      <c r="E24" s="659">
        <v>1428.0298399999999</v>
      </c>
      <c r="F24" s="619">
        <v>1205.3274099999999</v>
      </c>
      <c r="G24" s="620">
        <v>4769.3599590000003</v>
      </c>
      <c r="H24" s="660"/>
      <c r="I24" s="659">
        <v>5910.8816210000005</v>
      </c>
      <c r="J24" s="619">
        <v>2136.775545</v>
      </c>
      <c r="K24" s="659">
        <v>1158.6363020000001</v>
      </c>
      <c r="L24" s="619">
        <v>957.37921400000005</v>
      </c>
      <c r="M24" s="620">
        <v>4264.9217489999992</v>
      </c>
      <c r="N24" s="660"/>
      <c r="O24" s="659">
        <v>5834.1772379999993</v>
      </c>
      <c r="P24" s="619">
        <v>2178.9189550000001</v>
      </c>
      <c r="Q24" s="659">
        <v>1167.2282829999999</v>
      </c>
      <c r="R24" s="619">
        <v>993.91897300000005</v>
      </c>
      <c r="S24" s="620">
        <v>4213.5743179999999</v>
      </c>
      <c r="T24" s="660"/>
      <c r="U24" s="659">
        <v>5322.2930140000017</v>
      </c>
      <c r="V24" s="619">
        <v>1765.3866410000001</v>
      </c>
      <c r="W24" s="659">
        <v>832.92797900000005</v>
      </c>
      <c r="X24" s="619">
        <v>669.92368299999998</v>
      </c>
      <c r="Y24" s="620">
        <v>4031.7273920000002</v>
      </c>
      <c r="Z24" s="660"/>
    </row>
    <row r="25" spans="2:26" ht="26.25" customHeight="1" thickBot="1">
      <c r="B25" s="661" t="s">
        <v>436</v>
      </c>
      <c r="C25" s="662">
        <v>3277.8732850000001</v>
      </c>
      <c r="D25" s="663">
        <v>1406.542426</v>
      </c>
      <c r="E25" s="662">
        <v>429.46317499999998</v>
      </c>
      <c r="F25" s="663">
        <v>355.74726099999998</v>
      </c>
      <c r="G25" s="664">
        <v>2512.3902130000001</v>
      </c>
      <c r="H25" s="619">
        <v>921.87911499999996</v>
      </c>
      <c r="I25" s="662">
        <v>3268.493371</v>
      </c>
      <c r="J25" s="663">
        <v>1396.427079</v>
      </c>
      <c r="K25" s="662">
        <v>545.80760199999997</v>
      </c>
      <c r="L25" s="663">
        <v>479.53312900000003</v>
      </c>
      <c r="M25" s="664">
        <v>2398.7270590000003</v>
      </c>
      <c r="N25" s="619">
        <v>803.12902400000007</v>
      </c>
      <c r="O25" s="662">
        <v>3294.8474080000001</v>
      </c>
      <c r="P25" s="663">
        <v>1390.915465</v>
      </c>
      <c r="Q25" s="662">
        <v>541.20262600000001</v>
      </c>
      <c r="R25" s="663">
        <v>483.18085500000001</v>
      </c>
      <c r="S25" s="664">
        <v>2421.212657</v>
      </c>
      <c r="T25" s="619">
        <v>789.70171400000004</v>
      </c>
      <c r="U25" s="662">
        <v>3141.3983130000001</v>
      </c>
      <c r="V25" s="663">
        <v>1227.1422989999999</v>
      </c>
      <c r="W25" s="662">
        <v>437.19133099999999</v>
      </c>
      <c r="X25" s="663">
        <v>384.11100299999998</v>
      </c>
      <c r="Y25" s="664">
        <v>2375.9079929999998</v>
      </c>
      <c r="Z25" s="619">
        <v>725.88704100000007</v>
      </c>
    </row>
    <row r="26" spans="2:26" ht="26.25" customHeight="1" thickBot="1">
      <c r="B26" s="665" t="s">
        <v>623</v>
      </c>
      <c r="C26" s="666">
        <v>14323.159895999999</v>
      </c>
      <c r="D26" s="667">
        <v>5697.0026479999997</v>
      </c>
      <c r="E26" s="666">
        <v>2727.4327929999999</v>
      </c>
      <c r="F26" s="667">
        <v>2237.6323640000001</v>
      </c>
      <c r="G26" s="668">
        <v>8845.1614280000013</v>
      </c>
      <c r="H26" s="669"/>
      <c r="I26" s="666">
        <v>13420.528169999998</v>
      </c>
      <c r="J26" s="667">
        <v>4795.4809750000013</v>
      </c>
      <c r="K26" s="666">
        <v>2492.5424739999999</v>
      </c>
      <c r="L26" s="667">
        <v>1978.804003</v>
      </c>
      <c r="M26" s="668">
        <v>8589.5836840000011</v>
      </c>
      <c r="N26" s="669"/>
      <c r="O26" s="666">
        <v>13211.20268</v>
      </c>
      <c r="P26" s="667">
        <v>4867.6486020000002</v>
      </c>
      <c r="Q26" s="666">
        <v>2564.621302</v>
      </c>
      <c r="R26" s="667">
        <v>2114.109641</v>
      </c>
      <c r="S26" s="668">
        <v>8328.0903089999993</v>
      </c>
      <c r="T26" s="669"/>
      <c r="U26" s="666">
        <v>12592.679512999999</v>
      </c>
      <c r="V26" s="667">
        <v>4082.3053289999998</v>
      </c>
      <c r="W26" s="666">
        <v>1966.2755460000001</v>
      </c>
      <c r="X26" s="667">
        <v>1521.7452000000001</v>
      </c>
      <c r="Y26" s="668">
        <v>8090.9470240000001</v>
      </c>
      <c r="Z26" s="669"/>
    </row>
    <row r="27" spans="2:26" ht="26.25" customHeight="1" thickBot="1">
      <c r="B27" s="670" t="s">
        <v>639</v>
      </c>
      <c r="C27" s="666">
        <v>683.16743599999995</v>
      </c>
      <c r="D27" s="667">
        <v>203.36702600000001</v>
      </c>
      <c r="E27" s="666">
        <v>9.8301379999999998</v>
      </c>
      <c r="F27" s="667">
        <v>6.5323739999999999</v>
      </c>
      <c r="G27" s="668">
        <v>171.240961</v>
      </c>
      <c r="H27" s="671">
        <v>68.573046000000005</v>
      </c>
      <c r="I27" s="666">
        <v>683.24064399999997</v>
      </c>
      <c r="J27" s="667">
        <v>185.32874100000001</v>
      </c>
      <c r="K27" s="666">
        <v>11.067933999999999</v>
      </c>
      <c r="L27" s="667">
        <v>8.2720269999999996</v>
      </c>
      <c r="M27" s="668">
        <v>219.03680000000003</v>
      </c>
      <c r="N27" s="671">
        <v>44.025277000000003</v>
      </c>
      <c r="O27" s="666">
        <v>480.57042300000001</v>
      </c>
      <c r="P27" s="667">
        <v>154.11581100000001</v>
      </c>
      <c r="Q27" s="666">
        <v>6.3363449999999997</v>
      </c>
      <c r="R27" s="667">
        <v>4.6614139999999997</v>
      </c>
      <c r="S27" s="668">
        <v>107.73960600000001</v>
      </c>
      <c r="T27" s="671">
        <v>38.649125999999995</v>
      </c>
      <c r="U27" s="666">
        <v>421.91554000000002</v>
      </c>
      <c r="V27" s="667">
        <v>143.45292599999999</v>
      </c>
      <c r="W27" s="666">
        <v>4.8483520000000002</v>
      </c>
      <c r="X27" s="667">
        <v>3.640415</v>
      </c>
      <c r="Y27" s="668">
        <v>94.515661999999992</v>
      </c>
      <c r="Z27" s="671">
        <v>37.696472</v>
      </c>
    </row>
    <row r="28" spans="2:26" ht="26.25" customHeight="1" thickBot="1">
      <c r="B28" s="672" t="s">
        <v>640</v>
      </c>
      <c r="C28" s="673"/>
      <c r="D28" s="673"/>
      <c r="E28" s="673"/>
      <c r="F28" s="673"/>
      <c r="G28" s="673"/>
      <c r="H28" s="674"/>
      <c r="I28" s="673"/>
      <c r="J28" s="673"/>
      <c r="K28" s="673"/>
      <c r="L28" s="673"/>
      <c r="M28" s="673"/>
      <c r="N28" s="674"/>
      <c r="O28" s="673"/>
      <c r="P28" s="673"/>
      <c r="Q28" s="673"/>
      <c r="R28" s="673"/>
      <c r="S28" s="673"/>
      <c r="T28" s="674"/>
      <c r="U28" s="673"/>
      <c r="V28" s="673"/>
      <c r="W28" s="673"/>
      <c r="X28" s="673"/>
      <c r="Y28" s="673"/>
      <c r="Z28" s="674"/>
    </row>
    <row r="29" spans="2:26" ht="26.25" customHeight="1" thickBot="1">
      <c r="B29" s="675" t="s">
        <v>641</v>
      </c>
      <c r="C29" s="676">
        <v>0</v>
      </c>
      <c r="D29" s="677"/>
      <c r="E29" s="678"/>
      <c r="F29" s="678"/>
      <c r="G29" s="678"/>
      <c r="H29" s="679"/>
      <c r="I29" s="676">
        <v>0</v>
      </c>
      <c r="J29" s="677"/>
      <c r="K29" s="678"/>
      <c r="L29" s="678"/>
      <c r="M29" s="678"/>
      <c r="N29" s="679"/>
      <c r="O29" s="676">
        <v>0</v>
      </c>
      <c r="P29" s="677"/>
      <c r="Q29" s="678"/>
      <c r="R29" s="678"/>
      <c r="S29" s="678"/>
      <c r="T29" s="679"/>
      <c r="U29" s="676">
        <v>0</v>
      </c>
      <c r="V29" s="677"/>
      <c r="W29" s="678"/>
      <c r="X29" s="678"/>
      <c r="Y29" s="678"/>
      <c r="Z29" s="679"/>
    </row>
    <row r="30" spans="2:26" ht="26.25" customHeight="1" thickBot="1">
      <c r="B30" s="675" t="s">
        <v>642</v>
      </c>
      <c r="C30" s="676">
        <v>0</v>
      </c>
      <c r="D30" s="680"/>
      <c r="E30" s="681"/>
      <c r="F30" s="681"/>
      <c r="G30" s="681"/>
      <c r="H30" s="682"/>
      <c r="I30" s="676">
        <v>0</v>
      </c>
      <c r="J30" s="680"/>
      <c r="K30" s="681"/>
      <c r="L30" s="681"/>
      <c r="M30" s="681"/>
      <c r="N30" s="682"/>
      <c r="O30" s="676">
        <v>0</v>
      </c>
      <c r="P30" s="680"/>
      <c r="Q30" s="681"/>
      <c r="R30" s="681"/>
      <c r="S30" s="681"/>
      <c r="T30" s="682"/>
      <c r="U30" s="676">
        <v>0</v>
      </c>
      <c r="V30" s="680"/>
      <c r="W30" s="681"/>
      <c r="X30" s="681"/>
      <c r="Y30" s="681"/>
      <c r="Z30" s="682"/>
    </row>
    <row r="31" spans="2:26" ht="20.25" customHeight="1">
      <c r="C31" s="683" t="s">
        <v>643</v>
      </c>
      <c r="O31" s="683"/>
    </row>
    <row r="32" spans="2:26" s="210" customFormat="1" ht="57.75" customHeight="1">
      <c r="C32" s="950" t="s">
        <v>644</v>
      </c>
      <c r="D32" s="950"/>
      <c r="E32" s="950"/>
      <c r="F32" s="950"/>
      <c r="G32" s="950"/>
      <c r="H32" s="950"/>
      <c r="I32" s="950"/>
      <c r="J32" s="950"/>
      <c r="K32" s="950"/>
      <c r="L32" s="950"/>
      <c r="M32" s="950"/>
      <c r="N32" s="950"/>
      <c r="O32" s="950"/>
      <c r="P32" s="950"/>
      <c r="Q32" s="950"/>
      <c r="R32" s="950"/>
      <c r="S32" s="950"/>
      <c r="T32" s="950"/>
      <c r="U32" s="950"/>
      <c r="V32" s="950"/>
      <c r="W32" s="950"/>
      <c r="X32" s="950"/>
      <c r="Y32" s="950"/>
      <c r="Z32" s="950"/>
    </row>
    <row r="33" spans="2:15" s="210" customFormat="1" ht="15.75" customHeight="1">
      <c r="B33" s="640"/>
      <c r="C33" s="640"/>
      <c r="D33" s="640"/>
      <c r="E33" s="640"/>
      <c r="F33" s="640"/>
      <c r="O33" s="3"/>
    </row>
  </sheetData>
  <sheetProtection algorithmName="SHA-512" hashValue="LE6zz+P8txjleLf539O+FLGkfCff8G8CkPuUbFqGdwwB9FrsepWMUqPM3hh/Z0eb5vdNBDtObWwCAOQHbLQcyw==" saltValue="qeMKGPv+B3SGaIIl86RZ8Q==" spinCount="100000" sheet="1" objects="1" scenarios="1" formatCells="0" formatColumns="0" formatRows="0"/>
  <mergeCells count="40">
    <mergeCell ref="C2:N2"/>
    <mergeCell ref="O2:Z2"/>
    <mergeCell ref="C3:N3"/>
    <mergeCell ref="O3:Z3"/>
    <mergeCell ref="C4:N4"/>
    <mergeCell ref="O4:Z4"/>
    <mergeCell ref="U7:V7"/>
    <mergeCell ref="W7:X7"/>
    <mergeCell ref="Y7:Z7"/>
    <mergeCell ref="C6:H6"/>
    <mergeCell ref="I6:N6"/>
    <mergeCell ref="O6:T6"/>
    <mergeCell ref="U6:Z6"/>
    <mergeCell ref="C7:D7"/>
    <mergeCell ref="E7:F7"/>
    <mergeCell ref="G7:H7"/>
    <mergeCell ref="I7:J7"/>
    <mergeCell ref="K7:L7"/>
    <mergeCell ref="M7:N7"/>
    <mergeCell ref="I8:I10"/>
    <mergeCell ref="J8:J10"/>
    <mergeCell ref="O7:P7"/>
    <mergeCell ref="Q7:R7"/>
    <mergeCell ref="S7:T7"/>
    <mergeCell ref="U8:U10"/>
    <mergeCell ref="V8:V10"/>
    <mergeCell ref="X8:X10"/>
    <mergeCell ref="Z8:Z10"/>
    <mergeCell ref="C32:N32"/>
    <mergeCell ref="O32:Z32"/>
    <mergeCell ref="L8:L10"/>
    <mergeCell ref="N8:N10"/>
    <mergeCell ref="O8:O10"/>
    <mergeCell ref="P8:P10"/>
    <mergeCell ref="R8:R10"/>
    <mergeCell ref="T8:T10"/>
    <mergeCell ref="C8:C10"/>
    <mergeCell ref="D8:D10"/>
    <mergeCell ref="F8:F10"/>
    <mergeCell ref="H8:H10"/>
  </mergeCells>
  <pageMargins left="0.70866141732283472" right="0.70866141732283472" top="0.74803149606299213" bottom="0.74803149606299213" header="0.31496062992125984" footer="0.31496062992125984"/>
  <pageSetup paperSize="9" scale="40" fitToWidth="2" fitToHeight="0" orientation="landscape" r:id="rId1"/>
  <colBreaks count="1" manualBreakCount="1">
    <brk id="14" max="34"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Z32"/>
  <sheetViews>
    <sheetView zoomScale="85" zoomScaleNormal="85" workbookViewId="0"/>
  </sheetViews>
  <sheetFormatPr defaultColWidth="9.109375" defaultRowHeight="13.2"/>
  <cols>
    <col min="1" max="1" width="9.109375" style="684"/>
    <col min="2" max="2" width="37.44140625" style="684" customWidth="1"/>
    <col min="3" max="26" width="13.5546875" style="684" customWidth="1"/>
    <col min="27" max="16384" width="9.109375" style="684"/>
  </cols>
  <sheetData>
    <row r="1" spans="1:26">
      <c r="B1" s="685"/>
      <c r="C1" s="685">
        <v>202109</v>
      </c>
      <c r="D1" s="685">
        <v>202109</v>
      </c>
      <c r="E1" s="685">
        <v>202109</v>
      </c>
      <c r="F1" s="685">
        <v>202109</v>
      </c>
      <c r="G1" s="685">
        <v>202109</v>
      </c>
      <c r="H1" s="685">
        <v>202109</v>
      </c>
      <c r="I1" s="685">
        <v>202112</v>
      </c>
      <c r="J1" s="685">
        <v>202112</v>
      </c>
      <c r="K1" s="685">
        <v>202112</v>
      </c>
      <c r="L1" s="685">
        <v>202112</v>
      </c>
      <c r="M1" s="685">
        <v>202112</v>
      </c>
      <c r="N1" s="685">
        <v>202112</v>
      </c>
      <c r="O1" s="685">
        <v>202203</v>
      </c>
      <c r="P1" s="685">
        <v>202203</v>
      </c>
      <c r="Q1" s="685">
        <v>202203</v>
      </c>
      <c r="R1" s="685">
        <v>202203</v>
      </c>
      <c r="S1" s="685">
        <v>202203</v>
      </c>
      <c r="T1" s="685">
        <v>202203</v>
      </c>
      <c r="U1" s="685">
        <v>202206</v>
      </c>
      <c r="V1" s="685">
        <v>202206</v>
      </c>
      <c r="W1" s="685">
        <v>202206</v>
      </c>
      <c r="X1" s="685">
        <v>202206</v>
      </c>
      <c r="Y1" s="685">
        <v>202206</v>
      </c>
      <c r="Z1" s="685">
        <v>202206</v>
      </c>
    </row>
    <row r="2" spans="1:26" ht="24.6">
      <c r="C2" s="974" t="s">
        <v>1</v>
      </c>
      <c r="D2" s="974"/>
      <c r="E2" s="974"/>
      <c r="F2" s="974"/>
      <c r="G2" s="974"/>
      <c r="H2" s="974"/>
      <c r="I2" s="974"/>
      <c r="J2" s="974"/>
      <c r="K2" s="974"/>
      <c r="L2" s="974"/>
      <c r="M2" s="974"/>
      <c r="N2" s="957"/>
      <c r="Q2" s="686"/>
    </row>
    <row r="3" spans="1:26" ht="17.399999999999999">
      <c r="C3" s="729" t="s">
        <v>645</v>
      </c>
      <c r="D3" s="729"/>
      <c r="E3" s="729"/>
      <c r="F3" s="729"/>
      <c r="G3" s="729"/>
      <c r="H3" s="729"/>
      <c r="I3" s="729"/>
      <c r="J3" s="729"/>
      <c r="K3" s="729"/>
      <c r="L3" s="729"/>
      <c r="M3" s="729"/>
      <c r="N3" s="957"/>
    </row>
    <row r="4" spans="1:26" ht="17.399999999999999">
      <c r="C4" s="736" t="str">
        <f>Cover!C5</f>
        <v>Intesa Sanpaolo S.p.A.</v>
      </c>
      <c r="D4" s="736"/>
      <c r="E4" s="736"/>
      <c r="F4" s="736"/>
      <c r="G4" s="736"/>
      <c r="H4" s="736"/>
      <c r="I4" s="736"/>
      <c r="J4" s="736"/>
      <c r="K4" s="736"/>
      <c r="L4" s="736"/>
      <c r="M4" s="736"/>
      <c r="N4" s="957"/>
    </row>
    <row r="6" spans="1:26" ht="13.8" thickBot="1"/>
    <row r="7" spans="1:26">
      <c r="C7" s="971" t="s">
        <v>12</v>
      </c>
      <c r="D7" s="972"/>
      <c r="E7" s="972"/>
      <c r="F7" s="972"/>
      <c r="G7" s="972"/>
      <c r="H7" s="973"/>
      <c r="I7" s="971" t="s">
        <v>13</v>
      </c>
      <c r="J7" s="972"/>
      <c r="K7" s="972"/>
      <c r="L7" s="972"/>
      <c r="M7" s="972"/>
      <c r="N7" s="973"/>
      <c r="O7" s="971" t="s">
        <v>14</v>
      </c>
      <c r="P7" s="972"/>
      <c r="Q7" s="972"/>
      <c r="R7" s="972"/>
      <c r="S7" s="972"/>
      <c r="T7" s="973"/>
      <c r="U7" s="971" t="s">
        <v>15</v>
      </c>
      <c r="V7" s="972"/>
      <c r="W7" s="972"/>
      <c r="X7" s="972"/>
      <c r="Y7" s="972"/>
      <c r="Z7" s="973"/>
    </row>
    <row r="8" spans="1:26" ht="23.25" customHeight="1">
      <c r="C8" s="961" t="s">
        <v>368</v>
      </c>
      <c r="D8" s="962"/>
      <c r="E8" s="962"/>
      <c r="F8" s="962"/>
      <c r="G8" s="963" t="s">
        <v>646</v>
      </c>
      <c r="H8" s="966" t="s">
        <v>647</v>
      </c>
      <c r="I8" s="961" t="s">
        <v>368</v>
      </c>
      <c r="J8" s="962"/>
      <c r="K8" s="962"/>
      <c r="L8" s="962"/>
      <c r="M8" s="963" t="s">
        <v>646</v>
      </c>
      <c r="N8" s="966" t="s">
        <v>647</v>
      </c>
      <c r="O8" s="961" t="s">
        <v>368</v>
      </c>
      <c r="P8" s="962"/>
      <c r="Q8" s="962"/>
      <c r="R8" s="962"/>
      <c r="S8" s="963" t="s">
        <v>646</v>
      </c>
      <c r="T8" s="966" t="s">
        <v>647</v>
      </c>
      <c r="U8" s="961" t="s">
        <v>368</v>
      </c>
      <c r="V8" s="962"/>
      <c r="W8" s="962"/>
      <c r="X8" s="962"/>
      <c r="Y8" s="963" t="s">
        <v>646</v>
      </c>
      <c r="Z8" s="966" t="s">
        <v>647</v>
      </c>
    </row>
    <row r="9" spans="1:26" ht="43.35" customHeight="1">
      <c r="C9" s="687"/>
      <c r="D9" s="688" t="s">
        <v>648</v>
      </c>
      <c r="E9" s="689"/>
      <c r="F9" s="969" t="s">
        <v>649</v>
      </c>
      <c r="G9" s="964"/>
      <c r="H9" s="967"/>
      <c r="I9" s="687"/>
      <c r="J9" s="688" t="s">
        <v>648</v>
      </c>
      <c r="K9" s="689"/>
      <c r="L9" s="969" t="s">
        <v>649</v>
      </c>
      <c r="M9" s="964"/>
      <c r="N9" s="967"/>
      <c r="O9" s="687"/>
      <c r="P9" s="688" t="s">
        <v>648</v>
      </c>
      <c r="Q9" s="689"/>
      <c r="R9" s="969" t="s">
        <v>649</v>
      </c>
      <c r="S9" s="964"/>
      <c r="T9" s="967"/>
      <c r="U9" s="687"/>
      <c r="V9" s="688" t="s">
        <v>648</v>
      </c>
      <c r="W9" s="689"/>
      <c r="X9" s="969" t="s">
        <v>649</v>
      </c>
      <c r="Y9" s="964"/>
      <c r="Z9" s="967"/>
    </row>
    <row r="10" spans="1:26" ht="46.35" customHeight="1" thickBot="1">
      <c r="B10" s="690" t="s">
        <v>296</v>
      </c>
      <c r="C10" s="691"/>
      <c r="D10" s="692"/>
      <c r="E10" s="692" t="s">
        <v>650</v>
      </c>
      <c r="F10" s="970"/>
      <c r="G10" s="965"/>
      <c r="H10" s="968"/>
      <c r="I10" s="691"/>
      <c r="J10" s="692"/>
      <c r="K10" s="692" t="s">
        <v>650</v>
      </c>
      <c r="L10" s="970"/>
      <c r="M10" s="965"/>
      <c r="N10" s="968"/>
      <c r="O10" s="691"/>
      <c r="P10" s="692"/>
      <c r="Q10" s="692" t="s">
        <v>650</v>
      </c>
      <c r="R10" s="970"/>
      <c r="S10" s="965"/>
      <c r="T10" s="968"/>
      <c r="U10" s="691"/>
      <c r="V10" s="692"/>
      <c r="W10" s="692" t="s">
        <v>650</v>
      </c>
      <c r="X10" s="970"/>
      <c r="Y10" s="965"/>
      <c r="Z10" s="968"/>
    </row>
    <row r="11" spans="1:26">
      <c r="A11" s="693"/>
      <c r="B11" s="694" t="s">
        <v>651</v>
      </c>
      <c r="C11" s="695">
        <v>4024.8405939999998</v>
      </c>
      <c r="D11" s="696">
        <v>336.90097400000002</v>
      </c>
      <c r="E11" s="697">
        <v>336.90097400000002</v>
      </c>
      <c r="F11" s="696">
        <v>4012.0591709999999</v>
      </c>
      <c r="G11" s="698">
        <v>238.01463100000001</v>
      </c>
      <c r="H11" s="699">
        <v>0</v>
      </c>
      <c r="I11" s="695">
        <v>4306.0378119999996</v>
      </c>
      <c r="J11" s="696">
        <v>250.25544500000001</v>
      </c>
      <c r="K11" s="697">
        <v>250.25544500000001</v>
      </c>
      <c r="L11" s="696">
        <v>4293.2037559999999</v>
      </c>
      <c r="M11" s="698">
        <v>186.35942</v>
      </c>
      <c r="N11" s="699">
        <v>0</v>
      </c>
      <c r="O11" s="695">
        <v>4283.9361449999997</v>
      </c>
      <c r="P11" s="696">
        <v>257.32660499999997</v>
      </c>
      <c r="Q11" s="697">
        <v>257.32660499999997</v>
      </c>
      <c r="R11" s="696">
        <v>4271.1050939999996</v>
      </c>
      <c r="S11" s="698">
        <v>180.834057</v>
      </c>
      <c r="T11" s="699">
        <v>0</v>
      </c>
      <c r="U11" s="695">
        <v>4220.1955619999999</v>
      </c>
      <c r="V11" s="696">
        <v>174.66489000000001</v>
      </c>
      <c r="W11" s="697">
        <v>174.66489000000001</v>
      </c>
      <c r="X11" s="696">
        <v>4207.6578570000001</v>
      </c>
      <c r="Y11" s="698">
        <v>115.322456</v>
      </c>
      <c r="Z11" s="699">
        <v>0</v>
      </c>
    </row>
    <row r="12" spans="1:26">
      <c r="A12" s="693"/>
      <c r="B12" s="694" t="s">
        <v>652</v>
      </c>
      <c r="C12" s="700">
        <v>3802.2857920000001</v>
      </c>
      <c r="D12" s="701">
        <v>144.61040700000001</v>
      </c>
      <c r="E12" s="702">
        <v>144.61040700000001</v>
      </c>
      <c r="F12" s="701">
        <v>3802.263046</v>
      </c>
      <c r="G12" s="703">
        <v>136.289558</v>
      </c>
      <c r="H12" s="704">
        <v>0</v>
      </c>
      <c r="I12" s="700">
        <v>3903.039675</v>
      </c>
      <c r="J12" s="701">
        <v>52.848382000000001</v>
      </c>
      <c r="K12" s="702">
        <v>52.848382000000001</v>
      </c>
      <c r="L12" s="701">
        <v>3903.0225070000001</v>
      </c>
      <c r="M12" s="703">
        <v>57.835940999999998</v>
      </c>
      <c r="N12" s="704">
        <v>0</v>
      </c>
      <c r="O12" s="700">
        <v>4150.9872809999997</v>
      </c>
      <c r="P12" s="701">
        <v>106.79415400000001</v>
      </c>
      <c r="Q12" s="702">
        <v>106.79415400000001</v>
      </c>
      <c r="R12" s="701">
        <v>4150.9726010000004</v>
      </c>
      <c r="S12" s="703">
        <v>230.142764</v>
      </c>
      <c r="T12" s="704">
        <v>0</v>
      </c>
      <c r="U12" s="700">
        <v>3703.1927190000001</v>
      </c>
      <c r="V12" s="701">
        <v>243.75248199999999</v>
      </c>
      <c r="W12" s="702">
        <v>243.75248199999999</v>
      </c>
      <c r="X12" s="701">
        <v>3703.1830369999998</v>
      </c>
      <c r="Y12" s="703">
        <v>293.15813500000002</v>
      </c>
      <c r="Z12" s="704">
        <v>0</v>
      </c>
    </row>
    <row r="13" spans="1:26">
      <c r="A13" s="693"/>
      <c r="B13" s="694" t="s">
        <v>653</v>
      </c>
      <c r="C13" s="700">
        <v>64127.848748999997</v>
      </c>
      <c r="D13" s="701">
        <v>3513.645833</v>
      </c>
      <c r="E13" s="702">
        <v>3513.645833</v>
      </c>
      <c r="F13" s="701">
        <v>63883.362717000004</v>
      </c>
      <c r="G13" s="703">
        <v>2431.2091959999998</v>
      </c>
      <c r="H13" s="704">
        <v>0.14937300000000001</v>
      </c>
      <c r="I13" s="700">
        <v>64061.314873000003</v>
      </c>
      <c r="J13" s="701">
        <v>2838.5270850000002</v>
      </c>
      <c r="K13" s="702">
        <v>2838.5270850000002</v>
      </c>
      <c r="L13" s="701">
        <v>63832.994999000002</v>
      </c>
      <c r="M13" s="703">
        <v>2149.172153</v>
      </c>
      <c r="N13" s="704">
        <v>3.800049</v>
      </c>
      <c r="O13" s="700">
        <v>59845.718623000001</v>
      </c>
      <c r="P13" s="701">
        <v>1834.3627859999999</v>
      </c>
      <c r="Q13" s="702">
        <v>1834.3627859999999</v>
      </c>
      <c r="R13" s="701">
        <v>59575.629336000005</v>
      </c>
      <c r="S13" s="703">
        <v>1460.511688</v>
      </c>
      <c r="T13" s="704">
        <v>3.813876</v>
      </c>
      <c r="U13" s="700">
        <v>61096.746651000001</v>
      </c>
      <c r="V13" s="701">
        <v>1356.722716</v>
      </c>
      <c r="W13" s="702">
        <v>1356.722716</v>
      </c>
      <c r="X13" s="701">
        <v>60835.113333000001</v>
      </c>
      <c r="Y13" s="703">
        <v>1022.6280369999999</v>
      </c>
      <c r="Z13" s="704">
        <v>7.4197829999999998</v>
      </c>
    </row>
    <row r="14" spans="1:26" ht="26.4">
      <c r="A14" s="693"/>
      <c r="B14" s="694" t="s">
        <v>654</v>
      </c>
      <c r="C14" s="700">
        <v>10001.192987</v>
      </c>
      <c r="D14" s="701">
        <v>190.68514099999999</v>
      </c>
      <c r="E14" s="702">
        <v>190.68514099999999</v>
      </c>
      <c r="F14" s="701">
        <v>9997.1403660000014</v>
      </c>
      <c r="G14" s="703">
        <v>207.092343</v>
      </c>
      <c r="H14" s="704">
        <v>0</v>
      </c>
      <c r="I14" s="700">
        <v>11575.765584999999</v>
      </c>
      <c r="J14" s="701">
        <v>137.06026299999999</v>
      </c>
      <c r="K14" s="702">
        <v>137.06026299999999</v>
      </c>
      <c r="L14" s="701">
        <v>11571.693830000002</v>
      </c>
      <c r="M14" s="703">
        <v>135.80354399999999</v>
      </c>
      <c r="N14" s="704">
        <v>0</v>
      </c>
      <c r="O14" s="700">
        <v>12121.90364</v>
      </c>
      <c r="P14" s="701">
        <v>150.42753400000001</v>
      </c>
      <c r="Q14" s="702">
        <v>150.42753400000001</v>
      </c>
      <c r="R14" s="701">
        <v>12121.201424999999</v>
      </c>
      <c r="S14" s="703">
        <v>137.544183</v>
      </c>
      <c r="T14" s="704">
        <v>0</v>
      </c>
      <c r="U14" s="700">
        <v>12827.885790000002</v>
      </c>
      <c r="V14" s="701">
        <v>127.975081</v>
      </c>
      <c r="W14" s="702">
        <v>127.975081</v>
      </c>
      <c r="X14" s="701">
        <v>12826.560705</v>
      </c>
      <c r="Y14" s="703">
        <v>112.879474</v>
      </c>
      <c r="Z14" s="704">
        <v>0</v>
      </c>
    </row>
    <row r="15" spans="1:26">
      <c r="A15" s="693"/>
      <c r="B15" s="694" t="s">
        <v>655</v>
      </c>
      <c r="C15" s="700">
        <v>2355.0462929999999</v>
      </c>
      <c r="D15" s="701">
        <v>86.936688000000004</v>
      </c>
      <c r="E15" s="702">
        <v>86.936688000000004</v>
      </c>
      <c r="F15" s="701">
        <v>2355.0462929999999</v>
      </c>
      <c r="G15" s="703">
        <v>72.596301999999994</v>
      </c>
      <c r="H15" s="704">
        <v>0</v>
      </c>
      <c r="I15" s="700">
        <v>2276.366935</v>
      </c>
      <c r="J15" s="701">
        <v>43.760826000000002</v>
      </c>
      <c r="K15" s="702">
        <v>43.760826000000002</v>
      </c>
      <c r="L15" s="701">
        <v>2276.366935</v>
      </c>
      <c r="M15" s="703">
        <v>38.692134000000003</v>
      </c>
      <c r="N15" s="704">
        <v>0</v>
      </c>
      <c r="O15" s="700">
        <v>2332.3702549999998</v>
      </c>
      <c r="P15" s="701">
        <v>39.188330999999998</v>
      </c>
      <c r="Q15" s="702">
        <v>39.188330999999998</v>
      </c>
      <c r="R15" s="701">
        <v>2332.3702549999998</v>
      </c>
      <c r="S15" s="703">
        <v>35.455959999999997</v>
      </c>
      <c r="T15" s="704">
        <v>0</v>
      </c>
      <c r="U15" s="700">
        <v>2591.663509</v>
      </c>
      <c r="V15" s="701">
        <v>26.556124000000001</v>
      </c>
      <c r="W15" s="702">
        <v>26.556124000000001</v>
      </c>
      <c r="X15" s="701">
        <v>2591.663509</v>
      </c>
      <c r="Y15" s="703">
        <v>28.381518</v>
      </c>
      <c r="Z15" s="704">
        <v>0</v>
      </c>
    </row>
    <row r="16" spans="1:26">
      <c r="A16" s="693"/>
      <c r="B16" s="694" t="s">
        <v>656</v>
      </c>
      <c r="C16" s="700">
        <v>16705.365214000001</v>
      </c>
      <c r="D16" s="701">
        <v>2433.0670049999999</v>
      </c>
      <c r="E16" s="702">
        <v>2433.0670049999999</v>
      </c>
      <c r="F16" s="701">
        <v>16676.613297999997</v>
      </c>
      <c r="G16" s="703">
        <v>1514.627338</v>
      </c>
      <c r="H16" s="704">
        <v>1.0900999999999999E-2</v>
      </c>
      <c r="I16" s="700">
        <v>15788.193713999997</v>
      </c>
      <c r="J16" s="701">
        <v>1813.21759</v>
      </c>
      <c r="K16" s="702">
        <v>1813.21759</v>
      </c>
      <c r="L16" s="701">
        <v>15765.490237</v>
      </c>
      <c r="M16" s="703">
        <v>1269.8825200000001</v>
      </c>
      <c r="N16" s="704">
        <v>1.450483</v>
      </c>
      <c r="O16" s="700">
        <v>16182.637763000001</v>
      </c>
      <c r="P16" s="701">
        <v>1825.716731</v>
      </c>
      <c r="Q16" s="702">
        <v>1825.716731</v>
      </c>
      <c r="R16" s="701">
        <v>16158.06122</v>
      </c>
      <c r="S16" s="703">
        <v>1246.1544530000001</v>
      </c>
      <c r="T16" s="704">
        <v>1.5963879999999999</v>
      </c>
      <c r="U16" s="700">
        <v>15353.196049999999</v>
      </c>
      <c r="V16" s="701">
        <v>1114.4775609999999</v>
      </c>
      <c r="W16" s="702">
        <v>1114.4775609999999</v>
      </c>
      <c r="X16" s="701">
        <v>15328.889028</v>
      </c>
      <c r="Y16" s="703">
        <v>690.54732799999999</v>
      </c>
      <c r="Z16" s="704">
        <v>2.5292780000000001</v>
      </c>
    </row>
    <row r="17" spans="1:26">
      <c r="A17" s="693"/>
      <c r="B17" s="694" t="s">
        <v>657</v>
      </c>
      <c r="C17" s="700">
        <v>35443.71574</v>
      </c>
      <c r="D17" s="701">
        <v>1777.110369</v>
      </c>
      <c r="E17" s="702">
        <v>1777.110369</v>
      </c>
      <c r="F17" s="701">
        <v>35405.434217000002</v>
      </c>
      <c r="G17" s="703">
        <v>1221.5810610000001</v>
      </c>
      <c r="H17" s="704">
        <v>9.8124000000000002</v>
      </c>
      <c r="I17" s="700">
        <v>37850.222514000001</v>
      </c>
      <c r="J17" s="701">
        <v>1414.7277859999999</v>
      </c>
      <c r="K17" s="702">
        <v>1414.7277859999999</v>
      </c>
      <c r="L17" s="701">
        <v>37821.205404</v>
      </c>
      <c r="M17" s="703">
        <v>1105.3443090000001</v>
      </c>
      <c r="N17" s="704">
        <v>0.57214399999999999</v>
      </c>
      <c r="O17" s="700">
        <v>37964.321162</v>
      </c>
      <c r="P17" s="701">
        <v>1383.715179</v>
      </c>
      <c r="Q17" s="702">
        <v>1383.715179</v>
      </c>
      <c r="R17" s="701">
        <v>37932.153128999998</v>
      </c>
      <c r="S17" s="703">
        <v>1354.2258409999999</v>
      </c>
      <c r="T17" s="704">
        <v>0.59355100000000005</v>
      </c>
      <c r="U17" s="700">
        <v>39446.867591000002</v>
      </c>
      <c r="V17" s="701">
        <v>884.88570500000003</v>
      </c>
      <c r="W17" s="702">
        <v>884.88570500000003</v>
      </c>
      <c r="X17" s="701">
        <v>39414.944169000002</v>
      </c>
      <c r="Y17" s="703">
        <v>977.12260800000001</v>
      </c>
      <c r="Z17" s="704">
        <v>3.2890999999999997E-2</v>
      </c>
    </row>
    <row r="18" spans="1:26">
      <c r="A18" s="693"/>
      <c r="B18" s="694" t="s">
        <v>658</v>
      </c>
      <c r="C18" s="700">
        <v>13553.802835</v>
      </c>
      <c r="D18" s="701">
        <v>360.24623400000002</v>
      </c>
      <c r="E18" s="702">
        <v>360.24623400000002</v>
      </c>
      <c r="F18" s="701">
        <v>13552.196635</v>
      </c>
      <c r="G18" s="703">
        <v>275.75880899999999</v>
      </c>
      <c r="H18" s="704">
        <v>0.140065</v>
      </c>
      <c r="I18" s="700">
        <v>15322.195428000001</v>
      </c>
      <c r="J18" s="701">
        <v>282.62825099999998</v>
      </c>
      <c r="K18" s="702">
        <v>282.62825099999998</v>
      </c>
      <c r="L18" s="701">
        <v>15322.120467000001</v>
      </c>
      <c r="M18" s="703">
        <v>263.50490500000001</v>
      </c>
      <c r="N18" s="704">
        <v>6.6035999999999997E-2</v>
      </c>
      <c r="O18" s="700">
        <v>15150.108990999999</v>
      </c>
      <c r="P18" s="701">
        <v>368.74956400000002</v>
      </c>
      <c r="Q18" s="702">
        <v>368.74956400000002</v>
      </c>
      <c r="R18" s="701">
        <v>15147.700827999999</v>
      </c>
      <c r="S18" s="703">
        <v>344.37131599999998</v>
      </c>
      <c r="T18" s="704">
        <v>1.321229</v>
      </c>
      <c r="U18" s="700">
        <v>14686.177073999997</v>
      </c>
      <c r="V18" s="701">
        <v>290.89406600000001</v>
      </c>
      <c r="W18" s="702">
        <v>290.89406600000001</v>
      </c>
      <c r="X18" s="701">
        <v>14686.101865000001</v>
      </c>
      <c r="Y18" s="703">
        <v>292.68793499999998</v>
      </c>
      <c r="Z18" s="704">
        <v>6.9594000000000003E-2</v>
      </c>
    </row>
    <row r="19" spans="1:26" ht="26.4">
      <c r="A19" s="693"/>
      <c r="B19" s="694" t="s">
        <v>659</v>
      </c>
      <c r="C19" s="700">
        <v>7358.9798760000003</v>
      </c>
      <c r="D19" s="701">
        <v>487.988497</v>
      </c>
      <c r="E19" s="702">
        <v>487.988497</v>
      </c>
      <c r="F19" s="701">
        <v>7352.6393670000007</v>
      </c>
      <c r="G19" s="703">
        <v>366.597736</v>
      </c>
      <c r="H19" s="704">
        <v>1.9014850000000001</v>
      </c>
      <c r="I19" s="700">
        <v>7201.3100999999997</v>
      </c>
      <c r="J19" s="701">
        <v>419.50297999999998</v>
      </c>
      <c r="K19" s="702">
        <v>419.50297999999998</v>
      </c>
      <c r="L19" s="701">
        <v>7194.69596</v>
      </c>
      <c r="M19" s="703">
        <v>368.13944400000003</v>
      </c>
      <c r="N19" s="704">
        <v>1.695619</v>
      </c>
      <c r="O19" s="700">
        <v>7289.7772689999993</v>
      </c>
      <c r="P19" s="701">
        <v>406.63356199999998</v>
      </c>
      <c r="Q19" s="702">
        <v>406.63356199999998</v>
      </c>
      <c r="R19" s="701">
        <v>7286.2934110000006</v>
      </c>
      <c r="S19" s="703">
        <v>339.15644600000002</v>
      </c>
      <c r="T19" s="704">
        <v>0.17189399999999999</v>
      </c>
      <c r="U19" s="700">
        <v>6988.1125950000005</v>
      </c>
      <c r="V19" s="701">
        <v>340.86045000000001</v>
      </c>
      <c r="W19" s="702">
        <v>340.86045000000001</v>
      </c>
      <c r="X19" s="701">
        <v>6984.7571580000003</v>
      </c>
      <c r="Y19" s="703">
        <v>263.53984600000001</v>
      </c>
      <c r="Z19" s="704">
        <v>7.2658E-2</v>
      </c>
    </row>
    <row r="20" spans="1:26">
      <c r="A20" s="693"/>
      <c r="B20" s="694" t="s">
        <v>660</v>
      </c>
      <c r="C20" s="700">
        <v>10636.534798000002</v>
      </c>
      <c r="D20" s="701">
        <v>174.77712700000001</v>
      </c>
      <c r="E20" s="702">
        <v>174.77712700000001</v>
      </c>
      <c r="F20" s="701">
        <v>10631.017519000001</v>
      </c>
      <c r="G20" s="703">
        <v>123.404143</v>
      </c>
      <c r="H20" s="704">
        <v>0</v>
      </c>
      <c r="I20" s="700">
        <v>10497.990916999999</v>
      </c>
      <c r="J20" s="701">
        <v>191.23287199999999</v>
      </c>
      <c r="K20" s="702">
        <v>191.23287199999999</v>
      </c>
      <c r="L20" s="701">
        <v>10492.678897999998</v>
      </c>
      <c r="M20" s="703">
        <v>108.716044</v>
      </c>
      <c r="N20" s="704">
        <v>0</v>
      </c>
      <c r="O20" s="700">
        <v>10389.221025000001</v>
      </c>
      <c r="P20" s="701">
        <v>190.33565999999999</v>
      </c>
      <c r="Q20" s="702">
        <v>190.33565999999999</v>
      </c>
      <c r="R20" s="701">
        <v>10384.122918000003</v>
      </c>
      <c r="S20" s="703">
        <v>101.859939</v>
      </c>
      <c r="T20" s="704">
        <v>0</v>
      </c>
      <c r="U20" s="700">
        <v>9732.3956610000005</v>
      </c>
      <c r="V20" s="701">
        <v>165.19417899999999</v>
      </c>
      <c r="W20" s="702">
        <v>165.19417899999999</v>
      </c>
      <c r="X20" s="701">
        <v>9726.3918450000001</v>
      </c>
      <c r="Y20" s="703">
        <v>82.951199000000003</v>
      </c>
      <c r="Z20" s="704">
        <v>0</v>
      </c>
    </row>
    <row r="21" spans="1:26">
      <c r="A21" s="693"/>
      <c r="B21" s="694" t="s">
        <v>661</v>
      </c>
      <c r="C21" s="700">
        <v>7787.080852</v>
      </c>
      <c r="D21" s="701">
        <v>85.806922</v>
      </c>
      <c r="E21" s="702">
        <v>85.806922</v>
      </c>
      <c r="F21" s="701">
        <v>7787.080852</v>
      </c>
      <c r="G21" s="703">
        <v>59.584074999999999</v>
      </c>
      <c r="H21" s="704">
        <v>0</v>
      </c>
      <c r="I21" s="700">
        <v>8753.6712960000004</v>
      </c>
      <c r="J21" s="701">
        <v>70.324556999999999</v>
      </c>
      <c r="K21" s="702">
        <v>70.324556999999999</v>
      </c>
      <c r="L21" s="701">
        <v>8753.6712960000004</v>
      </c>
      <c r="M21" s="703">
        <v>30.743943000000002</v>
      </c>
      <c r="N21" s="704">
        <v>0</v>
      </c>
      <c r="O21" s="700">
        <v>10083.677358999999</v>
      </c>
      <c r="P21" s="701">
        <v>65.626270000000005</v>
      </c>
      <c r="Q21" s="702">
        <v>65.626270000000005</v>
      </c>
      <c r="R21" s="701">
        <v>10083.677358999999</v>
      </c>
      <c r="S21" s="703">
        <v>42.488121999999997</v>
      </c>
      <c r="T21" s="704">
        <v>0</v>
      </c>
      <c r="U21" s="700">
        <v>11040.432009</v>
      </c>
      <c r="V21" s="701">
        <v>56.423921999999997</v>
      </c>
      <c r="W21" s="702">
        <v>56.423921999999997</v>
      </c>
      <c r="X21" s="701">
        <v>11040.432009</v>
      </c>
      <c r="Y21" s="703">
        <v>33.276864000000003</v>
      </c>
      <c r="Z21" s="704">
        <v>0</v>
      </c>
    </row>
    <row r="22" spans="1:26">
      <c r="A22" s="693"/>
      <c r="B22" s="694" t="s">
        <v>662</v>
      </c>
      <c r="C22" s="700">
        <v>19079.502138</v>
      </c>
      <c r="D22" s="701">
        <v>1975.0692570000001</v>
      </c>
      <c r="E22" s="702">
        <v>1975.0692570000001</v>
      </c>
      <c r="F22" s="701">
        <v>18632.892188000005</v>
      </c>
      <c r="G22" s="703">
        <v>1150.50558</v>
      </c>
      <c r="H22" s="704">
        <v>5.1161250000000003</v>
      </c>
      <c r="I22" s="700">
        <v>18546.109234</v>
      </c>
      <c r="J22" s="701">
        <v>1329.1503</v>
      </c>
      <c r="K22" s="702">
        <v>1329.1503</v>
      </c>
      <c r="L22" s="701">
        <v>18151.346809999999</v>
      </c>
      <c r="M22" s="703">
        <v>855.18328799999995</v>
      </c>
      <c r="N22" s="704">
        <v>8.1951440000000009</v>
      </c>
      <c r="O22" s="700">
        <v>18210.513223999998</v>
      </c>
      <c r="P22" s="701">
        <v>1447.2630569999999</v>
      </c>
      <c r="Q22" s="702">
        <v>1447.2630569999999</v>
      </c>
      <c r="R22" s="701">
        <v>17821.985950999999</v>
      </c>
      <c r="S22" s="703">
        <v>880.17780400000004</v>
      </c>
      <c r="T22" s="704">
        <v>6.5091409999999996</v>
      </c>
      <c r="U22" s="700">
        <v>17896.445017999999</v>
      </c>
      <c r="V22" s="701">
        <v>1148.8270279999999</v>
      </c>
      <c r="W22" s="702">
        <v>1148.8270279999999</v>
      </c>
      <c r="X22" s="701">
        <v>17488.861377000001</v>
      </c>
      <c r="Y22" s="703">
        <v>679.71319100000005</v>
      </c>
      <c r="Z22" s="704">
        <v>6.416194</v>
      </c>
    </row>
    <row r="23" spans="1:26" ht="26.4">
      <c r="A23" s="693"/>
      <c r="B23" s="694" t="s">
        <v>663</v>
      </c>
      <c r="C23" s="700">
        <v>14656.146536</v>
      </c>
      <c r="D23" s="701">
        <v>354.75979100000001</v>
      </c>
      <c r="E23" s="702">
        <v>354.75979100000001</v>
      </c>
      <c r="F23" s="701">
        <v>14622.170083000001</v>
      </c>
      <c r="G23" s="703">
        <v>240.077764</v>
      </c>
      <c r="H23" s="704">
        <v>0.24157100000000001</v>
      </c>
      <c r="I23" s="700">
        <v>13493.920123</v>
      </c>
      <c r="J23" s="701">
        <v>252.55126000000001</v>
      </c>
      <c r="K23" s="702">
        <v>252.55126000000001</v>
      </c>
      <c r="L23" s="701">
        <v>13459.054528000001</v>
      </c>
      <c r="M23" s="703">
        <v>181.604039</v>
      </c>
      <c r="N23" s="704">
        <v>0.94223100000000004</v>
      </c>
      <c r="O23" s="700">
        <v>13613.544128</v>
      </c>
      <c r="P23" s="701">
        <v>243.852588</v>
      </c>
      <c r="Q23" s="702">
        <v>243.852588</v>
      </c>
      <c r="R23" s="701">
        <v>13578.641983</v>
      </c>
      <c r="S23" s="703">
        <v>196.70759899999999</v>
      </c>
      <c r="T23" s="704">
        <v>0.90172099999999999</v>
      </c>
      <c r="U23" s="700">
        <v>13198.455596</v>
      </c>
      <c r="V23" s="701">
        <v>214.04521299999999</v>
      </c>
      <c r="W23" s="702">
        <v>214.04521299999999</v>
      </c>
      <c r="X23" s="701">
        <v>13174.875142999999</v>
      </c>
      <c r="Y23" s="703">
        <v>135.41311099999999</v>
      </c>
      <c r="Z23" s="704">
        <v>0</v>
      </c>
    </row>
    <row r="24" spans="1:26" ht="26.4">
      <c r="A24" s="693"/>
      <c r="B24" s="694" t="s">
        <v>664</v>
      </c>
      <c r="C24" s="700">
        <v>5237.1201639999999</v>
      </c>
      <c r="D24" s="701">
        <v>310.78301499999998</v>
      </c>
      <c r="E24" s="702">
        <v>310.78301499999998</v>
      </c>
      <c r="F24" s="701">
        <v>5236.4676590000008</v>
      </c>
      <c r="G24" s="703">
        <v>204.827967</v>
      </c>
      <c r="H24" s="704">
        <v>0</v>
      </c>
      <c r="I24" s="700">
        <v>5127.7868539999999</v>
      </c>
      <c r="J24" s="701">
        <v>243.026329</v>
      </c>
      <c r="K24" s="702">
        <v>243.026329</v>
      </c>
      <c r="L24" s="701">
        <v>5127.1360379999996</v>
      </c>
      <c r="M24" s="703">
        <v>191.177629</v>
      </c>
      <c r="N24" s="704">
        <v>0</v>
      </c>
      <c r="O24" s="700">
        <v>4854.7865950000014</v>
      </c>
      <c r="P24" s="701">
        <v>213.89949300000001</v>
      </c>
      <c r="Q24" s="702">
        <v>213.89949300000001</v>
      </c>
      <c r="R24" s="701">
        <v>4854.145066</v>
      </c>
      <c r="S24" s="703">
        <v>164.10983300000001</v>
      </c>
      <c r="T24" s="704">
        <v>0</v>
      </c>
      <c r="U24" s="700">
        <v>4926.3974079999998</v>
      </c>
      <c r="V24" s="701">
        <v>161.53406200000001</v>
      </c>
      <c r="W24" s="702">
        <v>161.53406200000001</v>
      </c>
      <c r="X24" s="701">
        <v>4925.7300740000001</v>
      </c>
      <c r="Y24" s="703">
        <v>119.34786</v>
      </c>
      <c r="Z24" s="704">
        <v>0</v>
      </c>
    </row>
    <row r="25" spans="1:26" ht="26.4">
      <c r="A25" s="693"/>
      <c r="B25" s="694" t="s">
        <v>665</v>
      </c>
      <c r="C25" s="700">
        <v>9.1038770000000007</v>
      </c>
      <c r="D25" s="701">
        <v>5.2499999999999997E-4</v>
      </c>
      <c r="E25" s="702">
        <v>5.2499999999999997E-4</v>
      </c>
      <c r="F25" s="701">
        <v>9.1038770000000007</v>
      </c>
      <c r="G25" s="703">
        <v>1.6251000000000002E-2</v>
      </c>
      <c r="H25" s="704">
        <v>0</v>
      </c>
      <c r="I25" s="700">
        <v>61.526389999999999</v>
      </c>
      <c r="J25" s="701">
        <v>6.5600000000000001E-4</v>
      </c>
      <c r="K25" s="702">
        <v>6.5600000000000001E-4</v>
      </c>
      <c r="L25" s="701">
        <v>61.526389999999999</v>
      </c>
      <c r="M25" s="703">
        <v>1.018184</v>
      </c>
      <c r="N25" s="704">
        <v>0</v>
      </c>
      <c r="O25" s="700">
        <v>0.82369400000000004</v>
      </c>
      <c r="P25" s="701">
        <v>7.8200000000000003E-4</v>
      </c>
      <c r="Q25" s="702">
        <v>7.8200000000000003E-4</v>
      </c>
      <c r="R25" s="701">
        <v>0.82369400000000004</v>
      </c>
      <c r="S25" s="703">
        <v>9.3700000000000001E-4</v>
      </c>
      <c r="T25" s="704">
        <v>0</v>
      </c>
      <c r="U25" s="700">
        <v>0.76347799999999999</v>
      </c>
      <c r="V25" s="701">
        <v>9.1500000000000001E-4</v>
      </c>
      <c r="W25" s="702">
        <v>9.1500000000000001E-4</v>
      </c>
      <c r="X25" s="701">
        <v>0.76347799999999999</v>
      </c>
      <c r="Y25" s="703">
        <v>1.067E-3</v>
      </c>
      <c r="Z25" s="704">
        <v>0</v>
      </c>
    </row>
    <row r="26" spans="1:26">
      <c r="A26" s="693"/>
      <c r="B26" s="694" t="s">
        <v>666</v>
      </c>
      <c r="C26" s="700">
        <v>261.74729200000002</v>
      </c>
      <c r="D26" s="701">
        <v>16.076485999999999</v>
      </c>
      <c r="E26" s="702">
        <v>16.076485999999999</v>
      </c>
      <c r="F26" s="701">
        <v>261.687882</v>
      </c>
      <c r="G26" s="703">
        <v>9.3121220000000005</v>
      </c>
      <c r="H26" s="704">
        <v>0</v>
      </c>
      <c r="I26" s="700">
        <v>275.89300100000003</v>
      </c>
      <c r="J26" s="701">
        <v>10.392334999999999</v>
      </c>
      <c r="K26" s="702">
        <v>10.392334999999999</v>
      </c>
      <c r="L26" s="701">
        <v>275.83353199999999</v>
      </c>
      <c r="M26" s="703">
        <v>6.9565960000000002</v>
      </c>
      <c r="N26" s="704">
        <v>0</v>
      </c>
      <c r="O26" s="700">
        <v>274.92487399999999</v>
      </c>
      <c r="P26" s="701">
        <v>12.055797999999999</v>
      </c>
      <c r="Q26" s="702">
        <v>12.055797999999999</v>
      </c>
      <c r="R26" s="701">
        <v>274.86705799999999</v>
      </c>
      <c r="S26" s="703">
        <v>7.2882569999999998</v>
      </c>
      <c r="T26" s="704">
        <v>0</v>
      </c>
      <c r="U26" s="700">
        <v>269.23794800000002</v>
      </c>
      <c r="V26" s="701">
        <v>7.7670510000000004</v>
      </c>
      <c r="W26" s="702">
        <v>7.7670510000000004</v>
      </c>
      <c r="X26" s="701">
        <v>269.18429700000002</v>
      </c>
      <c r="Y26" s="703">
        <v>4.5190390000000003</v>
      </c>
      <c r="Z26" s="704">
        <v>0</v>
      </c>
    </row>
    <row r="27" spans="1:26" ht="26.4">
      <c r="A27" s="693"/>
      <c r="B27" s="694" t="s">
        <v>667</v>
      </c>
      <c r="C27" s="700">
        <v>2327.555742</v>
      </c>
      <c r="D27" s="701">
        <v>78.037526</v>
      </c>
      <c r="E27" s="702">
        <v>78.037526</v>
      </c>
      <c r="F27" s="701">
        <v>2327.10284</v>
      </c>
      <c r="G27" s="703">
        <v>61.745303999999997</v>
      </c>
      <c r="H27" s="704">
        <v>0</v>
      </c>
      <c r="I27" s="700">
        <v>2462.3073989999998</v>
      </c>
      <c r="J27" s="701">
        <v>60.187582999999997</v>
      </c>
      <c r="K27" s="702">
        <v>60.187582999999997</v>
      </c>
      <c r="L27" s="701">
        <v>2461.854045</v>
      </c>
      <c r="M27" s="703">
        <v>53.290832000000002</v>
      </c>
      <c r="N27" s="704">
        <v>0</v>
      </c>
      <c r="O27" s="700">
        <v>2522.8734690000001</v>
      </c>
      <c r="P27" s="701">
        <v>64.270062999999993</v>
      </c>
      <c r="Q27" s="702">
        <v>64.270062999999993</v>
      </c>
      <c r="R27" s="701">
        <v>2522.4327170000001</v>
      </c>
      <c r="S27" s="703">
        <v>50.739254000000003</v>
      </c>
      <c r="T27" s="704">
        <v>0</v>
      </c>
      <c r="U27" s="700">
        <v>2505.006273</v>
      </c>
      <c r="V27" s="701">
        <v>48.218111999999998</v>
      </c>
      <c r="W27" s="702">
        <v>48.218111999999998</v>
      </c>
      <c r="X27" s="701">
        <v>2504.5972750000001</v>
      </c>
      <c r="Y27" s="703">
        <v>41.845343999999997</v>
      </c>
      <c r="Z27" s="704">
        <v>0</v>
      </c>
    </row>
    <row r="28" spans="1:26">
      <c r="A28" s="693"/>
      <c r="B28" s="694" t="s">
        <v>668</v>
      </c>
      <c r="C28" s="700">
        <v>930.89433499999996</v>
      </c>
      <c r="D28" s="701">
        <v>75.078507999999999</v>
      </c>
      <c r="E28" s="702">
        <v>75.078507999999999</v>
      </c>
      <c r="F28" s="701">
        <v>930.71406500000001</v>
      </c>
      <c r="G28" s="703">
        <v>49.658709000000002</v>
      </c>
      <c r="H28" s="704">
        <v>0</v>
      </c>
      <c r="I28" s="700">
        <v>921.86623599999996</v>
      </c>
      <c r="J28" s="701">
        <v>62.513708999999999</v>
      </c>
      <c r="K28" s="702">
        <v>62.513708999999999</v>
      </c>
      <c r="L28" s="701">
        <v>921.69095900000002</v>
      </c>
      <c r="M28" s="703">
        <v>45.267516000000001</v>
      </c>
      <c r="N28" s="704">
        <v>0</v>
      </c>
      <c r="O28" s="700">
        <v>988.50963100000001</v>
      </c>
      <c r="P28" s="701">
        <v>59.122301</v>
      </c>
      <c r="Q28" s="702">
        <v>59.122301</v>
      </c>
      <c r="R28" s="701">
        <v>988.34230500000001</v>
      </c>
      <c r="S28" s="703">
        <v>41.451262</v>
      </c>
      <c r="T28" s="704">
        <v>0</v>
      </c>
      <c r="U28" s="700">
        <v>1009.6418190000001</v>
      </c>
      <c r="V28" s="701">
        <v>81.421384000000003</v>
      </c>
      <c r="W28" s="702">
        <v>81.421384000000003</v>
      </c>
      <c r="X28" s="701">
        <v>1009.47694</v>
      </c>
      <c r="Y28" s="703">
        <v>59.413642000000003</v>
      </c>
      <c r="Z28" s="704">
        <v>0</v>
      </c>
    </row>
    <row r="29" spans="1:26">
      <c r="A29" s="693"/>
      <c r="B29" s="694" t="s">
        <v>669</v>
      </c>
      <c r="C29" s="700">
        <v>2469.582152</v>
      </c>
      <c r="D29" s="701">
        <v>56.686597999999996</v>
      </c>
      <c r="E29" s="702">
        <v>56.686597999999996</v>
      </c>
      <c r="F29" s="701">
        <v>2469.3899510000001</v>
      </c>
      <c r="G29" s="703">
        <v>58.009461000000002</v>
      </c>
      <c r="H29" s="704">
        <v>0</v>
      </c>
      <c r="I29" s="700">
        <v>2617.9114519999998</v>
      </c>
      <c r="J29" s="701">
        <v>62.480544000000002</v>
      </c>
      <c r="K29" s="702">
        <v>62.480544000000002</v>
      </c>
      <c r="L29" s="701">
        <v>2617.7162210000001</v>
      </c>
      <c r="M29" s="703">
        <v>66.307192000000001</v>
      </c>
      <c r="N29" s="704">
        <v>0</v>
      </c>
      <c r="O29" s="700">
        <v>2722.4136349999999</v>
      </c>
      <c r="P29" s="701">
        <v>60.205440000000003</v>
      </c>
      <c r="Q29" s="702">
        <v>60.205440000000003</v>
      </c>
      <c r="R29" s="701">
        <v>2722.1606670000001</v>
      </c>
      <c r="S29" s="703">
        <v>61.839990999999998</v>
      </c>
      <c r="T29" s="704">
        <v>0</v>
      </c>
      <c r="U29" s="700">
        <v>3335.5010609999999</v>
      </c>
      <c r="V29" s="701">
        <v>49.347199000000003</v>
      </c>
      <c r="W29" s="702">
        <v>49.347199000000003</v>
      </c>
      <c r="X29" s="701">
        <v>3335.3150059999998</v>
      </c>
      <c r="Y29" s="703">
        <v>69.950107000000003</v>
      </c>
      <c r="Z29" s="704">
        <v>0</v>
      </c>
    </row>
    <row r="30" spans="1:26" ht="13.8" thickBot="1">
      <c r="A30" s="693"/>
      <c r="B30" s="694" t="s">
        <v>379</v>
      </c>
      <c r="C30" s="705">
        <v>220768.34596599999</v>
      </c>
      <c r="D30" s="706">
        <v>12458.266903</v>
      </c>
      <c r="E30" s="707">
        <v>12458.266903</v>
      </c>
      <c r="F30" s="706">
        <v>219944.38202600001</v>
      </c>
      <c r="G30" s="708">
        <v>8420.9083499999997</v>
      </c>
      <c r="H30" s="709">
        <v>17.371919999999999</v>
      </c>
      <c r="I30" s="705">
        <v>225043.429538</v>
      </c>
      <c r="J30" s="706">
        <v>9534.3887529999993</v>
      </c>
      <c r="K30" s="707">
        <v>9534.3887529999993</v>
      </c>
      <c r="L30" s="706">
        <v>224303.30281200001</v>
      </c>
      <c r="M30" s="708">
        <v>7114.9996329999994</v>
      </c>
      <c r="N30" s="709">
        <v>16.721706000000001</v>
      </c>
      <c r="O30" s="705">
        <v>222983.048763</v>
      </c>
      <c r="P30" s="706">
        <v>8729.5458980000003</v>
      </c>
      <c r="Q30" s="707">
        <v>8729.5458980000003</v>
      </c>
      <c r="R30" s="706">
        <v>222206.68701699999</v>
      </c>
      <c r="S30" s="708">
        <v>6875.059706</v>
      </c>
      <c r="T30" s="709">
        <v>14.9078</v>
      </c>
      <c r="U30" s="705">
        <v>224828.31381200001</v>
      </c>
      <c r="V30" s="706">
        <v>6493.5681400000003</v>
      </c>
      <c r="W30" s="707">
        <v>6493.5681400000003</v>
      </c>
      <c r="X30" s="706">
        <v>224054.49810500001</v>
      </c>
      <c r="Y30" s="708">
        <v>5022.6987609999987</v>
      </c>
      <c r="Z30" s="709">
        <v>16.540398</v>
      </c>
    </row>
    <row r="32" spans="1:26" ht="55.5" customHeight="1">
      <c r="B32" s="960" t="s">
        <v>670</v>
      </c>
      <c r="C32" s="960"/>
      <c r="D32" s="960"/>
      <c r="E32" s="960"/>
      <c r="F32" s="960"/>
      <c r="G32" s="960"/>
      <c r="H32" s="960"/>
      <c r="I32" s="960"/>
      <c r="J32" s="960"/>
      <c r="K32" s="960"/>
      <c r="L32" s="960"/>
      <c r="M32" s="960"/>
      <c r="N32" s="960"/>
    </row>
  </sheetData>
  <sheetProtection algorithmName="SHA-512" hashValue="pClnaQScVQQCn2HeplAksU+Yx7r/kSnQKQ4zu5KRxaoB2EcwJUwz38y+MwNb7ZBVS9wLv8mp4qAW3hAOfCQz3g==" saltValue="Pj3oBoZSexK49omXkZI5kw==" spinCount="100000" sheet="1" objects="1" scenarios="1" formatCells="0" formatColumns="0" formatRows="0"/>
  <mergeCells count="24">
    <mergeCell ref="C2:N2"/>
    <mergeCell ref="C3:N3"/>
    <mergeCell ref="C4:N4"/>
    <mergeCell ref="C7:H7"/>
    <mergeCell ref="I7:N7"/>
    <mergeCell ref="U7:Z7"/>
    <mergeCell ref="C8:F8"/>
    <mergeCell ref="G8:G10"/>
    <mergeCell ref="H8:H10"/>
    <mergeCell ref="I8:L8"/>
    <mergeCell ref="M8:M10"/>
    <mergeCell ref="N8:N10"/>
    <mergeCell ref="O8:R8"/>
    <mergeCell ref="S8:S10"/>
    <mergeCell ref="T8:T10"/>
    <mergeCell ref="O7:T7"/>
    <mergeCell ref="B32:N32"/>
    <mergeCell ref="U8:X8"/>
    <mergeCell ref="Y8:Y10"/>
    <mergeCell ref="Z8:Z10"/>
    <mergeCell ref="F9:F10"/>
    <mergeCell ref="L9:L10"/>
    <mergeCell ref="R9:R10"/>
    <mergeCell ref="X9:X10"/>
  </mergeCells>
  <pageMargins left="0.70866141732283472" right="0.70866141732283472" top="0.74803149606299213" bottom="0.74803149606299213" header="0.31496062992125984" footer="0.31496062992125984"/>
  <pageSetup scale="29" fitToHeight="0" orientation="landscape" horizontalDpi="1200" verticalDpi="1200" r:id="rId1"/>
  <headerFooter>
    <oddHeader>&amp;L&amp;"Calibri"&amp;12&amp;K000000 EBA Regular Use&amp;1#_x000D_</oddHeader>
  </headerFooter>
  <colBreaks count="1" manualBreakCount="1">
    <brk id="2" max="34"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V26"/>
  <sheetViews>
    <sheetView zoomScale="60" zoomScaleNormal="60" workbookViewId="0"/>
  </sheetViews>
  <sheetFormatPr defaultColWidth="9.109375" defaultRowHeight="13.2"/>
  <cols>
    <col min="1" max="1" width="9.109375" style="684"/>
    <col min="2" max="2" width="46.88671875" style="684" customWidth="1"/>
    <col min="3" max="22" width="17.109375" style="684" customWidth="1"/>
    <col min="23" max="16384" width="9.109375" style="684"/>
  </cols>
  <sheetData>
    <row r="1" spans="1:22">
      <c r="C1" s="685">
        <v>202109</v>
      </c>
      <c r="D1" s="685">
        <v>202109</v>
      </c>
      <c r="E1" s="685">
        <v>202109</v>
      </c>
      <c r="F1" s="685">
        <v>202109</v>
      </c>
      <c r="G1" s="685">
        <v>202109</v>
      </c>
      <c r="H1" s="685">
        <v>202112</v>
      </c>
      <c r="I1" s="685">
        <v>202112</v>
      </c>
      <c r="J1" s="685">
        <v>202112</v>
      </c>
      <c r="K1" s="685">
        <v>202112</v>
      </c>
      <c r="L1" s="685">
        <v>202112</v>
      </c>
      <c r="M1" s="685">
        <v>202203</v>
      </c>
      <c r="N1" s="685">
        <v>202203</v>
      </c>
      <c r="O1" s="685">
        <v>202203</v>
      </c>
      <c r="P1" s="685">
        <v>202203</v>
      </c>
      <c r="Q1" s="685">
        <v>202203</v>
      </c>
      <c r="R1" s="685">
        <v>202206</v>
      </c>
      <c r="S1" s="685">
        <v>202206</v>
      </c>
      <c r="T1" s="685">
        <v>202206</v>
      </c>
      <c r="U1" s="685">
        <v>202206</v>
      </c>
      <c r="V1" s="685">
        <v>202206</v>
      </c>
    </row>
    <row r="2" spans="1:22" ht="20.399999999999999">
      <c r="C2" s="981" t="s">
        <v>1</v>
      </c>
      <c r="D2" s="981"/>
      <c r="E2" s="981"/>
      <c r="F2" s="981"/>
      <c r="G2" s="981"/>
      <c r="H2" s="957"/>
      <c r="I2" s="957"/>
      <c r="J2" s="957"/>
      <c r="K2" s="957"/>
      <c r="L2" s="957"/>
    </row>
    <row r="3" spans="1:22" ht="15">
      <c r="C3" s="982" t="s">
        <v>671</v>
      </c>
      <c r="D3" s="982"/>
      <c r="E3" s="982"/>
      <c r="F3" s="982"/>
      <c r="G3" s="982"/>
      <c r="H3" s="957"/>
      <c r="I3" s="957"/>
      <c r="J3" s="957"/>
      <c r="K3" s="957"/>
      <c r="L3" s="957"/>
    </row>
    <row r="4" spans="1:22" ht="16.5" customHeight="1">
      <c r="C4" s="983" t="str">
        <f>Cover!C5</f>
        <v>Intesa Sanpaolo S.p.A.</v>
      </c>
      <c r="D4" s="983"/>
      <c r="E4" s="983"/>
      <c r="F4" s="983"/>
      <c r="G4" s="983"/>
      <c r="H4" s="957"/>
      <c r="I4" s="957"/>
      <c r="J4" s="957"/>
      <c r="K4" s="957"/>
      <c r="L4" s="957"/>
    </row>
    <row r="6" spans="1:22" ht="13.8" thickBot="1"/>
    <row r="7" spans="1:22">
      <c r="C7" s="971" t="s">
        <v>672</v>
      </c>
      <c r="D7" s="972"/>
      <c r="E7" s="972"/>
      <c r="F7" s="972"/>
      <c r="G7" s="973"/>
      <c r="H7" s="971" t="s">
        <v>13</v>
      </c>
      <c r="I7" s="972"/>
      <c r="J7" s="972"/>
      <c r="K7" s="972"/>
      <c r="L7" s="973"/>
      <c r="M7" s="971" t="s">
        <v>14</v>
      </c>
      <c r="N7" s="972"/>
      <c r="O7" s="972"/>
      <c r="P7" s="972"/>
      <c r="Q7" s="973"/>
      <c r="R7" s="971" t="s">
        <v>15</v>
      </c>
      <c r="S7" s="972"/>
      <c r="T7" s="972"/>
      <c r="U7" s="972"/>
      <c r="V7" s="973"/>
    </row>
    <row r="8" spans="1:22" ht="23.25" customHeight="1">
      <c r="C8" s="977" t="s">
        <v>673</v>
      </c>
      <c r="D8" s="978"/>
      <c r="E8" s="978"/>
      <c r="F8" s="978"/>
      <c r="G8" s="979"/>
      <c r="H8" s="977" t="s">
        <v>673</v>
      </c>
      <c r="I8" s="978"/>
      <c r="J8" s="978"/>
      <c r="K8" s="978"/>
      <c r="L8" s="979"/>
      <c r="M8" s="977" t="s">
        <v>673</v>
      </c>
      <c r="N8" s="978"/>
      <c r="O8" s="978"/>
      <c r="P8" s="978"/>
      <c r="Q8" s="979"/>
      <c r="R8" s="977" t="s">
        <v>673</v>
      </c>
      <c r="S8" s="978"/>
      <c r="T8" s="978"/>
      <c r="U8" s="978"/>
      <c r="V8" s="979"/>
    </row>
    <row r="9" spans="1:22" ht="28.35" customHeight="1">
      <c r="C9" s="687"/>
      <c r="D9" s="710" t="s">
        <v>674</v>
      </c>
      <c r="E9" s="711"/>
      <c r="F9" s="980" t="s">
        <v>675</v>
      </c>
      <c r="G9" s="979"/>
      <c r="H9" s="687"/>
      <c r="I9" s="710" t="s">
        <v>674</v>
      </c>
      <c r="J9" s="711"/>
      <c r="K9" s="980" t="s">
        <v>675</v>
      </c>
      <c r="L9" s="979"/>
      <c r="M9" s="687"/>
      <c r="N9" s="710" t="s">
        <v>674</v>
      </c>
      <c r="O9" s="711"/>
      <c r="P9" s="980" t="s">
        <v>675</v>
      </c>
      <c r="Q9" s="979"/>
      <c r="R9" s="687"/>
      <c r="S9" s="710" t="s">
        <v>674</v>
      </c>
      <c r="T9" s="711"/>
      <c r="U9" s="980" t="s">
        <v>675</v>
      </c>
      <c r="V9" s="979"/>
    </row>
    <row r="10" spans="1:22" ht="71.099999999999994" customHeight="1" thickBot="1">
      <c r="B10" s="690" t="s">
        <v>296</v>
      </c>
      <c r="C10" s="691"/>
      <c r="D10" s="692"/>
      <c r="E10" s="692" t="s">
        <v>676</v>
      </c>
      <c r="F10" s="712"/>
      <c r="G10" s="713" t="s">
        <v>677</v>
      </c>
      <c r="H10" s="691"/>
      <c r="I10" s="692"/>
      <c r="J10" s="692" t="s">
        <v>676</v>
      </c>
      <c r="K10" s="712"/>
      <c r="L10" s="713" t="s">
        <v>677</v>
      </c>
      <c r="M10" s="691"/>
      <c r="N10" s="692"/>
      <c r="O10" s="692" t="s">
        <v>676</v>
      </c>
      <c r="P10" s="712"/>
      <c r="Q10" s="713" t="s">
        <v>677</v>
      </c>
      <c r="R10" s="691"/>
      <c r="S10" s="692"/>
      <c r="T10" s="692" t="s">
        <v>676</v>
      </c>
      <c r="U10" s="712"/>
      <c r="V10" s="713" t="s">
        <v>677</v>
      </c>
    </row>
    <row r="11" spans="1:22" ht="27" customHeight="1">
      <c r="A11" s="693"/>
      <c r="B11" s="694" t="s">
        <v>368</v>
      </c>
      <c r="C11" s="714">
        <v>0</v>
      </c>
      <c r="D11" s="697">
        <v>0</v>
      </c>
      <c r="E11" s="697">
        <v>0</v>
      </c>
      <c r="F11" s="697">
        <v>0</v>
      </c>
      <c r="G11" s="715">
        <v>0</v>
      </c>
      <c r="H11" s="714">
        <v>0</v>
      </c>
      <c r="I11" s="697">
        <v>0</v>
      </c>
      <c r="J11" s="697">
        <v>0</v>
      </c>
      <c r="K11" s="697">
        <v>0</v>
      </c>
      <c r="L11" s="715">
        <v>0</v>
      </c>
      <c r="M11" s="714">
        <v>0</v>
      </c>
      <c r="N11" s="697">
        <v>0</v>
      </c>
      <c r="O11" s="697">
        <v>0</v>
      </c>
      <c r="P11" s="697">
        <v>0</v>
      </c>
      <c r="Q11" s="715">
        <v>0</v>
      </c>
      <c r="R11" s="714">
        <v>0</v>
      </c>
      <c r="S11" s="697">
        <v>0</v>
      </c>
      <c r="T11" s="697">
        <v>0</v>
      </c>
      <c r="U11" s="697">
        <v>0</v>
      </c>
      <c r="V11" s="715">
        <v>0</v>
      </c>
    </row>
    <row r="12" spans="1:22" ht="27" customHeight="1">
      <c r="A12" s="693"/>
      <c r="B12" s="694" t="s">
        <v>678</v>
      </c>
      <c r="C12" s="716">
        <v>0</v>
      </c>
      <c r="D12" s="702">
        <v>0</v>
      </c>
      <c r="E12" s="702">
        <v>0</v>
      </c>
      <c r="F12" s="702">
        <v>0</v>
      </c>
      <c r="G12" s="717">
        <v>0</v>
      </c>
      <c r="H12" s="716">
        <v>0</v>
      </c>
      <c r="I12" s="702">
        <v>0</v>
      </c>
      <c r="J12" s="702">
        <v>0</v>
      </c>
      <c r="K12" s="702">
        <v>0</v>
      </c>
      <c r="L12" s="717">
        <v>0</v>
      </c>
      <c r="M12" s="716">
        <v>0</v>
      </c>
      <c r="N12" s="702">
        <v>0</v>
      </c>
      <c r="O12" s="702">
        <v>0</v>
      </c>
      <c r="P12" s="702">
        <v>0</v>
      </c>
      <c r="Q12" s="717">
        <v>0</v>
      </c>
      <c r="R12" s="716">
        <v>0</v>
      </c>
      <c r="S12" s="702">
        <v>0</v>
      </c>
      <c r="T12" s="702">
        <v>0</v>
      </c>
      <c r="U12" s="702">
        <v>0</v>
      </c>
      <c r="V12" s="717">
        <v>0</v>
      </c>
    </row>
    <row r="13" spans="1:22" ht="27" customHeight="1">
      <c r="A13" s="693"/>
      <c r="B13" s="694" t="s">
        <v>679</v>
      </c>
      <c r="C13" s="716">
        <v>0</v>
      </c>
      <c r="D13" s="702">
        <v>0</v>
      </c>
      <c r="E13" s="702">
        <v>0</v>
      </c>
      <c r="F13" s="702">
        <v>0</v>
      </c>
      <c r="G13" s="717">
        <v>0</v>
      </c>
      <c r="H13" s="716">
        <v>0</v>
      </c>
      <c r="I13" s="702">
        <v>0</v>
      </c>
      <c r="J13" s="702">
        <v>0</v>
      </c>
      <c r="K13" s="702">
        <v>0</v>
      </c>
      <c r="L13" s="717">
        <v>0</v>
      </c>
      <c r="M13" s="716">
        <v>0</v>
      </c>
      <c r="N13" s="702">
        <v>0</v>
      </c>
      <c r="O13" s="702">
        <v>0</v>
      </c>
      <c r="P13" s="702">
        <v>0</v>
      </c>
      <c r="Q13" s="717">
        <v>0</v>
      </c>
      <c r="R13" s="716">
        <v>0</v>
      </c>
      <c r="S13" s="702">
        <v>0</v>
      </c>
      <c r="T13" s="702">
        <v>0</v>
      </c>
      <c r="U13" s="702">
        <v>0</v>
      </c>
      <c r="V13" s="717">
        <v>0</v>
      </c>
    </row>
    <row r="14" spans="1:22" ht="27" customHeight="1">
      <c r="A14" s="693"/>
      <c r="B14" s="694" t="s">
        <v>680</v>
      </c>
      <c r="C14" s="716">
        <v>0</v>
      </c>
      <c r="D14" s="702">
        <v>0</v>
      </c>
      <c r="E14" s="718"/>
      <c r="F14" s="702">
        <v>0</v>
      </c>
      <c r="G14" s="717">
        <v>0</v>
      </c>
      <c r="H14" s="716">
        <v>0</v>
      </c>
      <c r="I14" s="702">
        <v>0</v>
      </c>
      <c r="J14" s="718"/>
      <c r="K14" s="702">
        <v>0</v>
      </c>
      <c r="L14" s="717">
        <v>0</v>
      </c>
      <c r="M14" s="716">
        <v>0</v>
      </c>
      <c r="N14" s="702">
        <v>0</v>
      </c>
      <c r="O14" s="718"/>
      <c r="P14" s="702">
        <v>0</v>
      </c>
      <c r="Q14" s="717">
        <v>0</v>
      </c>
      <c r="R14" s="716">
        <v>0</v>
      </c>
      <c r="S14" s="702">
        <v>0</v>
      </c>
      <c r="T14" s="718"/>
      <c r="U14" s="702">
        <v>0</v>
      </c>
      <c r="V14" s="717">
        <v>0</v>
      </c>
    </row>
    <row r="15" spans="1:22" ht="27" customHeight="1">
      <c r="A15" s="693"/>
      <c r="B15" s="694" t="s">
        <v>681</v>
      </c>
      <c r="C15" s="716">
        <v>0</v>
      </c>
      <c r="D15" s="702">
        <v>0</v>
      </c>
      <c r="E15" s="718"/>
      <c r="F15" s="702">
        <v>0</v>
      </c>
      <c r="G15" s="717">
        <v>0</v>
      </c>
      <c r="H15" s="716">
        <v>0</v>
      </c>
      <c r="I15" s="702">
        <v>0</v>
      </c>
      <c r="J15" s="718"/>
      <c r="K15" s="702">
        <v>0</v>
      </c>
      <c r="L15" s="717">
        <v>0</v>
      </c>
      <c r="M15" s="716">
        <v>0</v>
      </c>
      <c r="N15" s="702">
        <v>0</v>
      </c>
      <c r="O15" s="718"/>
      <c r="P15" s="702">
        <v>0</v>
      </c>
      <c r="Q15" s="717">
        <v>0</v>
      </c>
      <c r="R15" s="716">
        <v>0</v>
      </c>
      <c r="S15" s="702">
        <v>0</v>
      </c>
      <c r="T15" s="718"/>
      <c r="U15" s="702">
        <v>0</v>
      </c>
      <c r="V15" s="717">
        <v>0</v>
      </c>
    </row>
    <row r="16" spans="1:22" ht="27" customHeight="1">
      <c r="A16" s="693"/>
      <c r="B16" s="694" t="s">
        <v>682</v>
      </c>
      <c r="C16" s="716">
        <v>0</v>
      </c>
      <c r="D16" s="702">
        <v>0</v>
      </c>
      <c r="E16" s="718"/>
      <c r="F16" s="702">
        <v>0</v>
      </c>
      <c r="G16" s="717">
        <v>0</v>
      </c>
      <c r="H16" s="716">
        <v>0</v>
      </c>
      <c r="I16" s="702">
        <v>0</v>
      </c>
      <c r="J16" s="718"/>
      <c r="K16" s="702">
        <v>0</v>
      </c>
      <c r="L16" s="717">
        <v>0</v>
      </c>
      <c r="M16" s="716">
        <v>0</v>
      </c>
      <c r="N16" s="702">
        <v>0</v>
      </c>
      <c r="O16" s="718"/>
      <c r="P16" s="702">
        <v>0</v>
      </c>
      <c r="Q16" s="717">
        <v>0</v>
      </c>
      <c r="R16" s="716">
        <v>0</v>
      </c>
      <c r="S16" s="702">
        <v>0</v>
      </c>
      <c r="T16" s="718"/>
      <c r="U16" s="702">
        <v>0</v>
      </c>
      <c r="V16" s="717">
        <v>0</v>
      </c>
    </row>
    <row r="17" spans="1:22" ht="27" customHeight="1">
      <c r="A17" s="693"/>
      <c r="B17" s="694" t="s">
        <v>683</v>
      </c>
      <c r="C17" s="716">
        <v>0</v>
      </c>
      <c r="D17" s="702">
        <v>0</v>
      </c>
      <c r="E17" s="702">
        <v>0</v>
      </c>
      <c r="F17" s="702">
        <v>0</v>
      </c>
      <c r="G17" s="717">
        <v>0</v>
      </c>
      <c r="H17" s="716">
        <v>0</v>
      </c>
      <c r="I17" s="702">
        <v>0</v>
      </c>
      <c r="J17" s="702">
        <v>0</v>
      </c>
      <c r="K17" s="702">
        <v>0</v>
      </c>
      <c r="L17" s="717">
        <v>0</v>
      </c>
      <c r="M17" s="716">
        <v>0</v>
      </c>
      <c r="N17" s="702">
        <v>0</v>
      </c>
      <c r="O17" s="702">
        <v>0</v>
      </c>
      <c r="P17" s="702">
        <v>0</v>
      </c>
      <c r="Q17" s="717">
        <v>0</v>
      </c>
      <c r="R17" s="716">
        <v>0</v>
      </c>
      <c r="S17" s="702">
        <v>0</v>
      </c>
      <c r="T17" s="702">
        <v>0</v>
      </c>
      <c r="U17" s="702">
        <v>0</v>
      </c>
      <c r="V17" s="717">
        <v>0</v>
      </c>
    </row>
    <row r="18" spans="1:22">
      <c r="A18" s="693"/>
      <c r="B18" s="694" t="s">
        <v>684</v>
      </c>
      <c r="C18" s="719"/>
      <c r="D18" s="718"/>
      <c r="E18" s="718"/>
      <c r="F18" s="718"/>
      <c r="G18" s="720"/>
      <c r="H18" s="719"/>
      <c r="I18" s="718"/>
      <c r="J18" s="718"/>
      <c r="K18" s="718"/>
      <c r="L18" s="720"/>
      <c r="M18" s="719"/>
      <c r="N18" s="718"/>
      <c r="O18" s="718"/>
      <c r="P18" s="718"/>
      <c r="Q18" s="720"/>
      <c r="R18" s="719"/>
      <c r="S18" s="718"/>
      <c r="T18" s="718"/>
      <c r="U18" s="718"/>
      <c r="V18" s="720"/>
    </row>
    <row r="19" spans="1:22" ht="27" customHeight="1">
      <c r="A19" s="693"/>
      <c r="B19" s="694" t="s">
        <v>685</v>
      </c>
      <c r="C19" s="716">
        <v>0</v>
      </c>
      <c r="D19" s="702">
        <v>0</v>
      </c>
      <c r="E19" s="702">
        <v>0</v>
      </c>
      <c r="F19" s="702">
        <v>0</v>
      </c>
      <c r="G19" s="717">
        <v>0</v>
      </c>
      <c r="H19" s="716">
        <v>0</v>
      </c>
      <c r="I19" s="702">
        <v>0</v>
      </c>
      <c r="J19" s="702">
        <v>0</v>
      </c>
      <c r="K19" s="702">
        <v>0</v>
      </c>
      <c r="L19" s="717">
        <v>0</v>
      </c>
      <c r="M19" s="716">
        <v>0</v>
      </c>
      <c r="N19" s="702">
        <v>0</v>
      </c>
      <c r="O19" s="702">
        <v>0</v>
      </c>
      <c r="P19" s="702">
        <v>0</v>
      </c>
      <c r="Q19" s="717">
        <v>0</v>
      </c>
      <c r="R19" s="716">
        <v>0</v>
      </c>
      <c r="S19" s="702">
        <v>0</v>
      </c>
      <c r="T19" s="702">
        <v>0</v>
      </c>
      <c r="U19" s="702">
        <v>0</v>
      </c>
      <c r="V19" s="717">
        <v>0</v>
      </c>
    </row>
    <row r="20" spans="1:22" ht="27" customHeight="1">
      <c r="A20" s="693"/>
      <c r="B20" s="694" t="s">
        <v>686</v>
      </c>
      <c r="C20" s="716">
        <v>0</v>
      </c>
      <c r="D20" s="702">
        <v>0</v>
      </c>
      <c r="E20" s="702">
        <v>0</v>
      </c>
      <c r="F20" s="702">
        <v>0</v>
      </c>
      <c r="G20" s="717">
        <v>0</v>
      </c>
      <c r="H20" s="716">
        <v>0</v>
      </c>
      <c r="I20" s="702">
        <v>0</v>
      </c>
      <c r="J20" s="702">
        <v>0</v>
      </c>
      <c r="K20" s="702">
        <v>0</v>
      </c>
      <c r="L20" s="717">
        <v>0</v>
      </c>
      <c r="M20" s="716">
        <v>0</v>
      </c>
      <c r="N20" s="702">
        <v>0</v>
      </c>
      <c r="O20" s="702">
        <v>0</v>
      </c>
      <c r="P20" s="702">
        <v>0</v>
      </c>
      <c r="Q20" s="717">
        <v>0</v>
      </c>
      <c r="R20" s="716">
        <v>0</v>
      </c>
      <c r="S20" s="702">
        <v>0</v>
      </c>
      <c r="T20" s="702">
        <v>0</v>
      </c>
      <c r="U20" s="702">
        <v>0</v>
      </c>
      <c r="V20" s="717">
        <v>0</v>
      </c>
    </row>
    <row r="21" spans="1:22" ht="27" customHeight="1">
      <c r="A21" s="693"/>
      <c r="B21" s="694" t="s">
        <v>687</v>
      </c>
      <c r="C21" s="716">
        <v>0</v>
      </c>
      <c r="D21" s="702">
        <v>0</v>
      </c>
      <c r="E21" s="702">
        <v>0</v>
      </c>
      <c r="F21" s="702">
        <v>0</v>
      </c>
      <c r="G21" s="717">
        <v>0</v>
      </c>
      <c r="H21" s="716">
        <v>0</v>
      </c>
      <c r="I21" s="702">
        <v>0</v>
      </c>
      <c r="J21" s="702">
        <v>0</v>
      </c>
      <c r="K21" s="702">
        <v>0</v>
      </c>
      <c r="L21" s="717">
        <v>0</v>
      </c>
      <c r="M21" s="716">
        <v>0</v>
      </c>
      <c r="N21" s="702">
        <v>0</v>
      </c>
      <c r="O21" s="702">
        <v>0</v>
      </c>
      <c r="P21" s="702">
        <v>0</v>
      </c>
      <c r="Q21" s="717">
        <v>0</v>
      </c>
      <c r="R21" s="716">
        <v>0</v>
      </c>
      <c r="S21" s="702">
        <v>0</v>
      </c>
      <c r="T21" s="702">
        <v>0</v>
      </c>
      <c r="U21" s="702">
        <v>0</v>
      </c>
      <c r="V21" s="717">
        <v>0</v>
      </c>
    </row>
    <row r="22" spans="1:22" ht="27" customHeight="1">
      <c r="A22" s="693"/>
      <c r="B22" s="694" t="s">
        <v>686</v>
      </c>
      <c r="C22" s="716">
        <v>0</v>
      </c>
      <c r="D22" s="702">
        <v>0</v>
      </c>
      <c r="E22" s="702">
        <v>0</v>
      </c>
      <c r="F22" s="702">
        <v>0</v>
      </c>
      <c r="G22" s="717">
        <v>0</v>
      </c>
      <c r="H22" s="716">
        <v>0</v>
      </c>
      <c r="I22" s="702">
        <v>0</v>
      </c>
      <c r="J22" s="702">
        <v>0</v>
      </c>
      <c r="K22" s="702">
        <v>0</v>
      </c>
      <c r="L22" s="717">
        <v>0</v>
      </c>
      <c r="M22" s="716">
        <v>0</v>
      </c>
      <c r="N22" s="702">
        <v>0</v>
      </c>
      <c r="O22" s="702">
        <v>0</v>
      </c>
      <c r="P22" s="702">
        <v>0</v>
      </c>
      <c r="Q22" s="717">
        <v>0</v>
      </c>
      <c r="R22" s="716">
        <v>0</v>
      </c>
      <c r="S22" s="702">
        <v>0</v>
      </c>
      <c r="T22" s="702">
        <v>0</v>
      </c>
      <c r="U22" s="702">
        <v>0</v>
      </c>
      <c r="V22" s="717">
        <v>0</v>
      </c>
    </row>
    <row r="23" spans="1:22" ht="27" customHeight="1">
      <c r="A23" s="693"/>
      <c r="B23" s="694" t="s">
        <v>688</v>
      </c>
      <c r="C23" s="716">
        <v>0</v>
      </c>
      <c r="D23" s="702">
        <v>0</v>
      </c>
      <c r="E23" s="702">
        <v>0</v>
      </c>
      <c r="F23" s="702">
        <v>0</v>
      </c>
      <c r="G23" s="717">
        <v>0</v>
      </c>
      <c r="H23" s="716">
        <v>0</v>
      </c>
      <c r="I23" s="702">
        <v>0</v>
      </c>
      <c r="J23" s="702">
        <v>0</v>
      </c>
      <c r="K23" s="702">
        <v>0</v>
      </c>
      <c r="L23" s="717">
        <v>0</v>
      </c>
      <c r="M23" s="716">
        <v>0</v>
      </c>
      <c r="N23" s="702">
        <v>0</v>
      </c>
      <c r="O23" s="702">
        <v>0</v>
      </c>
      <c r="P23" s="702">
        <v>0</v>
      </c>
      <c r="Q23" s="717">
        <v>0</v>
      </c>
      <c r="R23" s="716">
        <v>0</v>
      </c>
      <c r="S23" s="702">
        <v>0</v>
      </c>
      <c r="T23" s="702">
        <v>0</v>
      </c>
      <c r="U23" s="702">
        <v>0</v>
      </c>
      <c r="V23" s="717">
        <v>0</v>
      </c>
    </row>
    <row r="24" spans="1:22" ht="27" customHeight="1" thickBot="1">
      <c r="A24" s="693"/>
      <c r="B24" s="694" t="s">
        <v>689</v>
      </c>
      <c r="C24" s="721">
        <v>0</v>
      </c>
      <c r="D24" s="707">
        <v>0</v>
      </c>
      <c r="E24" s="707">
        <v>0</v>
      </c>
      <c r="F24" s="707">
        <v>0</v>
      </c>
      <c r="G24" s="722">
        <v>0</v>
      </c>
      <c r="H24" s="721">
        <v>0</v>
      </c>
      <c r="I24" s="707">
        <v>0</v>
      </c>
      <c r="J24" s="707">
        <v>0</v>
      </c>
      <c r="K24" s="707">
        <v>0</v>
      </c>
      <c r="L24" s="722">
        <v>0</v>
      </c>
      <c r="M24" s="721">
        <v>0</v>
      </c>
      <c r="N24" s="707">
        <v>0</v>
      </c>
      <c r="O24" s="707">
        <v>0</v>
      </c>
      <c r="P24" s="707">
        <v>0</v>
      </c>
      <c r="Q24" s="722">
        <v>0</v>
      </c>
      <c r="R24" s="721">
        <v>0</v>
      </c>
      <c r="S24" s="707">
        <v>0</v>
      </c>
      <c r="T24" s="707">
        <v>0</v>
      </c>
      <c r="U24" s="707">
        <v>0</v>
      </c>
      <c r="V24" s="722">
        <v>0</v>
      </c>
    </row>
    <row r="25" spans="1:22" ht="8.25" customHeight="1"/>
    <row r="26" spans="1:22" ht="39" customHeight="1">
      <c r="B26" s="975" t="s">
        <v>690</v>
      </c>
      <c r="C26" s="975"/>
      <c r="D26" s="975"/>
      <c r="E26" s="975"/>
      <c r="F26" s="975"/>
      <c r="G26" s="975"/>
      <c r="H26" s="976"/>
      <c r="I26" s="976"/>
      <c r="J26" s="976"/>
      <c r="K26" s="976"/>
      <c r="L26" s="976"/>
    </row>
  </sheetData>
  <sheetProtection algorithmName="SHA-512" hashValue="qrpFcw9Ngp9jZVnyg3R39GHNeGwurFwnP74A7ODGDuKsIt+oRy7jonO5yX7ycVlMsSNVWBf/HO6lapu5pfmMQQ==" saltValue="WtdIFr1hxHQNgJ7y7clA4Q==" spinCount="100000" sheet="1" objects="1" scenarios="1" formatCells="0" formatColumns="0" formatRows="0"/>
  <mergeCells count="16">
    <mergeCell ref="C2:L2"/>
    <mergeCell ref="C3:L3"/>
    <mergeCell ref="C4:L4"/>
    <mergeCell ref="C7:G7"/>
    <mergeCell ref="H7:L7"/>
    <mergeCell ref="B26:L26"/>
    <mergeCell ref="R7:V7"/>
    <mergeCell ref="C8:G8"/>
    <mergeCell ref="H8:L8"/>
    <mergeCell ref="M8:Q8"/>
    <mergeCell ref="R8:V8"/>
    <mergeCell ref="F9:G9"/>
    <mergeCell ref="K9:L9"/>
    <mergeCell ref="P9:Q9"/>
    <mergeCell ref="U9:V9"/>
    <mergeCell ref="M7:Q7"/>
  </mergeCells>
  <pageMargins left="0.70866141732283472" right="0.70866141732283472" top="0.74803149606299213" bottom="0.74803149606299213" header="0.31496062992125984" footer="0.31496062992125984"/>
  <pageSetup scale="27" fitToHeight="0" orientation="landscape" horizontalDpi="1200" verticalDpi="1200" r:id="rId1"/>
  <headerFooter>
    <oddHeader>&amp;L&amp;"Calibri"&amp;12&amp;K000000 EBA Regular Use&amp;1#_x000D_</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H33"/>
  <sheetViews>
    <sheetView showGridLines="0" zoomScale="60" zoomScaleNormal="60" workbookViewId="0">
      <selection activeCell="G1" sqref="G1"/>
    </sheetView>
  </sheetViews>
  <sheetFormatPr defaultColWidth="11.44140625" defaultRowHeight="11.4"/>
  <cols>
    <col min="1" max="1" width="5.44140625" style="24" customWidth="1"/>
    <col min="2" max="2" width="86.44140625" style="25" customWidth="1"/>
    <col min="3" max="6" width="18.88671875" style="32" customWidth="1"/>
    <col min="7" max="7" width="37.5546875" style="27" customWidth="1"/>
    <col min="8" max="8" width="67.5546875" style="27" customWidth="1"/>
    <col min="9" max="16384" width="11.44140625" style="24"/>
  </cols>
  <sheetData>
    <row r="1" spans="2:8" s="23" customFormat="1">
      <c r="B1" s="20"/>
      <c r="C1" s="21">
        <v>202109</v>
      </c>
      <c r="D1" s="21">
        <v>202112</v>
      </c>
      <c r="E1" s="21">
        <v>202203</v>
      </c>
      <c r="F1" s="21">
        <v>202206</v>
      </c>
      <c r="G1" s="22"/>
      <c r="H1" s="22"/>
    </row>
    <row r="2" spans="2:8" ht="33" customHeight="1">
      <c r="B2" s="728" t="s">
        <v>1</v>
      </c>
      <c r="C2" s="728"/>
      <c r="D2" s="728"/>
      <c r="E2" s="728"/>
      <c r="F2" s="728"/>
      <c r="G2" s="728"/>
      <c r="H2" s="728"/>
    </row>
    <row r="3" spans="2:8" ht="21" customHeight="1">
      <c r="B3" s="729" t="s">
        <v>10</v>
      </c>
      <c r="C3" s="729"/>
      <c r="D3" s="729"/>
      <c r="E3" s="729"/>
      <c r="F3" s="729"/>
      <c r="G3" s="729"/>
      <c r="H3" s="729"/>
    </row>
    <row r="4" spans="2:8" ht="33.75" customHeight="1">
      <c r="B4" s="730" t="str">
        <f>Cover!C5</f>
        <v>Intesa Sanpaolo S.p.A.</v>
      </c>
      <c r="C4" s="730"/>
      <c r="D4" s="730"/>
      <c r="E4" s="730"/>
      <c r="F4" s="730"/>
      <c r="G4" s="730"/>
      <c r="H4" s="730"/>
    </row>
    <row r="5" spans="2:8" ht="12.75" customHeight="1" thickBot="1">
      <c r="C5" s="26"/>
      <c r="D5" s="26"/>
      <c r="E5" s="26"/>
      <c r="F5" s="26"/>
    </row>
    <row r="6" spans="2:8" s="32" customFormat="1" ht="35.25" customHeight="1" thickBot="1">
      <c r="B6" s="28" t="s">
        <v>11</v>
      </c>
      <c r="C6" s="29" t="s">
        <v>12</v>
      </c>
      <c r="D6" s="29" t="s">
        <v>13</v>
      </c>
      <c r="E6" s="29" t="s">
        <v>14</v>
      </c>
      <c r="F6" s="29" t="s">
        <v>15</v>
      </c>
      <c r="G6" s="30" t="s">
        <v>16</v>
      </c>
      <c r="H6" s="31" t="s">
        <v>17</v>
      </c>
    </row>
    <row r="7" spans="2:8" ht="38.1" customHeight="1">
      <c r="B7" s="725" t="s">
        <v>18</v>
      </c>
      <c r="C7" s="726"/>
      <c r="D7" s="726"/>
      <c r="E7" s="726"/>
      <c r="F7" s="726"/>
      <c r="G7" s="726"/>
      <c r="H7" s="727"/>
    </row>
    <row r="8" spans="2:8" ht="38.1" customHeight="1">
      <c r="B8" s="33" t="s">
        <v>19</v>
      </c>
      <c r="C8" s="34">
        <f>Capital!E8</f>
        <v>46991.947772</v>
      </c>
      <c r="D8" s="34">
        <f>Capital!F8</f>
        <v>47247.494992999993</v>
      </c>
      <c r="E8" s="34">
        <f>Capital!G8</f>
        <v>45628.835207000004</v>
      </c>
      <c r="F8" s="34">
        <f>Capital!H8</f>
        <v>41321.093342999986</v>
      </c>
      <c r="G8" s="35" t="s">
        <v>20</v>
      </c>
      <c r="H8" s="36" t="s">
        <v>21</v>
      </c>
    </row>
    <row r="9" spans="2:8" ht="42.6" customHeight="1">
      <c r="B9" s="33" t="s">
        <v>22</v>
      </c>
      <c r="C9" s="37">
        <f>Capital!E8-Capital!E54</f>
        <v>45475.456344999999</v>
      </c>
      <c r="D9" s="37">
        <f>Capital!F8-Capital!F54</f>
        <v>45735.936773999994</v>
      </c>
      <c r="E9" s="37">
        <f>Capital!G8-Capital!G54</f>
        <v>44873.824120000005</v>
      </c>
      <c r="F9" s="37">
        <f>Capital!H8-Capital!H54</f>
        <v>40566.277245999983</v>
      </c>
      <c r="G9" s="38" t="s">
        <v>23</v>
      </c>
      <c r="H9" s="36" t="s">
        <v>21</v>
      </c>
    </row>
    <row r="10" spans="2:8" ht="38.1" customHeight="1">
      <c r="B10" s="33" t="s">
        <v>24</v>
      </c>
      <c r="C10" s="37">
        <f>Capital!E42</f>
        <v>53255.795208999996</v>
      </c>
      <c r="D10" s="37">
        <f>Capital!F42</f>
        <v>53511.335535999991</v>
      </c>
      <c r="E10" s="37">
        <f>Capital!G42</f>
        <v>52876.541535000004</v>
      </c>
      <c r="F10" s="37">
        <f>Capital!H42</f>
        <v>48528.013342999984</v>
      </c>
      <c r="G10" s="39" t="s">
        <v>25</v>
      </c>
      <c r="H10" s="36" t="s">
        <v>26</v>
      </c>
    </row>
    <row r="11" spans="2:8" ht="38.1" customHeight="1">
      <c r="B11" s="33" t="s">
        <v>27</v>
      </c>
      <c r="C11" s="37">
        <f>Capital!E42-Capital!E54-Capital!E55</f>
        <v>51739.303781999995</v>
      </c>
      <c r="D11" s="37">
        <f>Capital!F42-Capital!F54-Capital!F55</f>
        <v>51999.777316999993</v>
      </c>
      <c r="E11" s="37">
        <f>Capital!G42-Capital!G54-Capital!G55</f>
        <v>52121.530448000005</v>
      </c>
      <c r="F11" s="37">
        <f>Capital!H42-Capital!H54-Capital!H55</f>
        <v>47773.197245999982</v>
      </c>
      <c r="G11" s="38" t="s">
        <v>28</v>
      </c>
      <c r="H11" s="36" t="s">
        <v>26</v>
      </c>
    </row>
    <row r="12" spans="2:8" s="42" customFormat="1" ht="38.1" customHeight="1">
      <c r="B12" s="33" t="s">
        <v>29</v>
      </c>
      <c r="C12" s="37">
        <f>Capital!E7</f>
        <v>62431.278388999999</v>
      </c>
      <c r="D12" s="37">
        <f>Capital!F7</f>
        <v>62452.467810999995</v>
      </c>
      <c r="E12" s="37">
        <f>Capital!G7</f>
        <v>61335.802301000003</v>
      </c>
      <c r="F12" s="37">
        <f>Capital!H7</f>
        <v>56845.214903999979</v>
      </c>
      <c r="G12" s="40" t="s">
        <v>30</v>
      </c>
      <c r="H12" s="41" t="s">
        <v>31</v>
      </c>
    </row>
    <row r="13" spans="2:8" ht="38.1" customHeight="1" thickBot="1">
      <c r="B13" s="43" t="s">
        <v>32</v>
      </c>
      <c r="C13" s="44">
        <f>Capital!E7-Capital!E54-Capital!E55-Capital!E56</f>
        <v>61821.212195</v>
      </c>
      <c r="D13" s="44">
        <f>Capital!F7-Capital!F54-Capital!F55-Capital!F56</f>
        <v>61856.502528999998</v>
      </c>
      <c r="E13" s="44">
        <f>Capital!G7-Capital!G54-Capital!G55-Capital!G56</f>
        <v>61327.383964000008</v>
      </c>
      <c r="F13" s="44">
        <f>Capital!H7-Capital!H54-Capital!H55-Capital!H56</f>
        <v>56836.991556999979</v>
      </c>
      <c r="G13" s="45" t="s">
        <v>33</v>
      </c>
      <c r="H13" s="46" t="s">
        <v>31</v>
      </c>
    </row>
    <row r="14" spans="2:8" ht="38.1" customHeight="1">
      <c r="B14" s="725" t="s">
        <v>34</v>
      </c>
      <c r="C14" s="726"/>
      <c r="D14" s="726"/>
      <c r="E14" s="726"/>
      <c r="F14" s="726"/>
      <c r="G14" s="726"/>
      <c r="H14" s="727"/>
    </row>
    <row r="15" spans="2:8" ht="38.1" customHeight="1">
      <c r="B15" s="47" t="s">
        <v>35</v>
      </c>
      <c r="C15" s="34">
        <f>Capital!E47</f>
        <v>328176.50839899998</v>
      </c>
      <c r="D15" s="34">
        <f>Capital!F47</f>
        <v>326902.78524699999</v>
      </c>
      <c r="E15" s="34">
        <f>Capital!G47</f>
        <v>330513.70719599997</v>
      </c>
      <c r="F15" s="34">
        <f>Capital!H47</f>
        <v>325341.24085100001</v>
      </c>
      <c r="G15" s="48" t="s">
        <v>36</v>
      </c>
      <c r="H15" s="49" t="s">
        <v>37</v>
      </c>
    </row>
    <row r="16" spans="2:8" ht="38.1" customHeight="1" thickBot="1">
      <c r="B16" s="43" t="s">
        <v>38</v>
      </c>
      <c r="C16" s="50">
        <f>Capital!E47-Capital!E57</f>
        <v>329098.30515799997</v>
      </c>
      <c r="D16" s="50">
        <f>Capital!F47-Capital!F57</f>
        <v>327833.68738899997</v>
      </c>
      <c r="E16" s="50">
        <f>Capital!G47-Capital!G57</f>
        <v>330941.49440799997</v>
      </c>
      <c r="F16" s="50">
        <f>Capital!H47-Capital!H57</f>
        <v>325736.49463800003</v>
      </c>
      <c r="G16" s="51" t="s">
        <v>39</v>
      </c>
      <c r="H16" s="52" t="s">
        <v>37</v>
      </c>
    </row>
    <row r="17" spans="2:8" ht="38.1" customHeight="1">
      <c r="B17" s="725" t="s">
        <v>40</v>
      </c>
      <c r="C17" s="726"/>
      <c r="D17" s="726"/>
      <c r="E17" s="726"/>
      <c r="F17" s="726"/>
      <c r="G17" s="726"/>
      <c r="H17" s="727"/>
    </row>
    <row r="18" spans="2:8" ht="38.1" customHeight="1">
      <c r="B18" s="33" t="s">
        <v>41</v>
      </c>
      <c r="C18" s="53">
        <f>Capital!E49</f>
        <v>0.14319107726890298</v>
      </c>
      <c r="D18" s="53">
        <f>Capital!F49</f>
        <v>0.14453072021794158</v>
      </c>
      <c r="E18" s="53">
        <f>Capital!G49</f>
        <v>0.13805429007499942</v>
      </c>
      <c r="F18" s="53">
        <f>Capital!H49</f>
        <v>0.12700847035228544</v>
      </c>
      <c r="G18" s="48" t="s">
        <v>42</v>
      </c>
      <c r="H18" s="54" t="s">
        <v>43</v>
      </c>
    </row>
    <row r="19" spans="2:8" ht="38.1" customHeight="1" thickBot="1">
      <c r="B19" s="33" t="s">
        <v>44</v>
      </c>
      <c r="C19" s="53">
        <f>C9/C16</f>
        <v>0.13818198280652721</v>
      </c>
      <c r="D19" s="53">
        <f>D9/D16</f>
        <v>0.13950957004528572</v>
      </c>
      <c r="E19" s="53">
        <f>E9/E16</f>
        <v>0.13559443248502856</v>
      </c>
      <c r="F19" s="53">
        <f>F9/F16</f>
        <v>0.12453709643766631</v>
      </c>
      <c r="G19" s="55" t="s">
        <v>45</v>
      </c>
      <c r="H19" s="54" t="s">
        <v>43</v>
      </c>
    </row>
    <row r="20" spans="2:8" ht="38.1" customHeight="1">
      <c r="B20" s="33" t="s">
        <v>46</v>
      </c>
      <c r="C20" s="53">
        <f>Capital!E50</f>
        <v>0.16227790181816157</v>
      </c>
      <c r="D20" s="53">
        <f>Capital!F50</f>
        <v>0.1636918923635603</v>
      </c>
      <c r="E20" s="53">
        <f>Capital!G50</f>
        <v>0.15998290050839967</v>
      </c>
      <c r="F20" s="53">
        <f>Capital!H50</f>
        <v>0.14916034996382421</v>
      </c>
      <c r="G20" s="48" t="s">
        <v>47</v>
      </c>
      <c r="H20" s="54" t="s">
        <v>43</v>
      </c>
    </row>
    <row r="21" spans="2:8" ht="38.1" customHeight="1" thickBot="1">
      <c r="B21" s="33" t="s">
        <v>48</v>
      </c>
      <c r="C21" s="53">
        <f>C11/C16</f>
        <v>0.15721534560064043</v>
      </c>
      <c r="D21" s="53">
        <f>D11/D16</f>
        <v>0.1586163329679364</v>
      </c>
      <c r="E21" s="53">
        <f>E11/E16</f>
        <v>0.15749469718578768</v>
      </c>
      <c r="F21" s="53">
        <f>F11/F16</f>
        <v>0.14666209660999655</v>
      </c>
      <c r="G21" s="56" t="s">
        <v>49</v>
      </c>
      <c r="H21" s="54" t="s">
        <v>43</v>
      </c>
    </row>
    <row r="22" spans="2:8" ht="38.1" customHeight="1">
      <c r="B22" s="33" t="s">
        <v>50</v>
      </c>
      <c r="C22" s="53">
        <f>Capital!E51</f>
        <v>0.19023689018317996</v>
      </c>
      <c r="D22" s="53">
        <f>Capital!F51</f>
        <v>0.19104293578842527</v>
      </c>
      <c r="E22" s="53">
        <f>Capital!G51</f>
        <v>0.1855771817192044</v>
      </c>
      <c r="F22" s="53">
        <f>Capital!H51</f>
        <v>0.17472489732721586</v>
      </c>
      <c r="G22" s="48" t="s">
        <v>51</v>
      </c>
      <c r="H22" s="54" t="s">
        <v>43</v>
      </c>
    </row>
    <row r="23" spans="2:8" ht="38.1" customHeight="1" thickBot="1">
      <c r="B23" s="57" t="s">
        <v>52</v>
      </c>
      <c r="C23" s="58">
        <f>C13/C16</f>
        <v>0.18785029040280124</v>
      </c>
      <c r="D23" s="58">
        <f>D13/D16</f>
        <v>0.18868256957254817</v>
      </c>
      <c r="E23" s="58">
        <f>E13/E16</f>
        <v>0.1853118602540447</v>
      </c>
      <c r="F23" s="58">
        <f>F13/F16</f>
        <v>0.17448763799145225</v>
      </c>
      <c r="G23" s="55" t="s">
        <v>53</v>
      </c>
      <c r="H23" s="54" t="s">
        <v>43</v>
      </c>
    </row>
    <row r="24" spans="2:8" ht="38.1" customHeight="1">
      <c r="B24" s="725" t="s">
        <v>54</v>
      </c>
      <c r="C24" s="726"/>
      <c r="D24" s="726"/>
      <c r="E24" s="726"/>
      <c r="F24" s="726"/>
      <c r="G24" s="726"/>
      <c r="H24" s="727"/>
    </row>
    <row r="25" spans="2:8" ht="38.1" customHeight="1">
      <c r="B25" s="33" t="s">
        <v>55</v>
      </c>
      <c r="C25" s="59">
        <f>Leverage!D9</f>
        <v>792110.511833</v>
      </c>
      <c r="D25" s="59">
        <f>Leverage!E9</f>
        <v>805560.741653</v>
      </c>
      <c r="E25" s="59">
        <f>Leverage!F9</f>
        <v>825225.46142800001</v>
      </c>
      <c r="F25" s="59">
        <f>Leverage!G9</f>
        <v>916977.22211199999</v>
      </c>
      <c r="G25" s="48" t="s">
        <v>56</v>
      </c>
      <c r="H25" s="36" t="s">
        <v>57</v>
      </c>
    </row>
    <row r="26" spans="2:8" ht="38.1" customHeight="1">
      <c r="B26" s="33" t="s">
        <v>58</v>
      </c>
      <c r="C26" s="53">
        <f>Leverage!D11</f>
        <v>6.7232784331775014E-2</v>
      </c>
      <c r="D26" s="53">
        <f>Leverage!E11</f>
        <v>6.6427437149178148E-2</v>
      </c>
      <c r="E26" s="53">
        <f>Leverage!F11</f>
        <v>6.40752667077195E-2</v>
      </c>
      <c r="F26" s="53">
        <f>Leverage!G11</f>
        <v>5.2921721688167264E-2</v>
      </c>
      <c r="G26" s="48" t="s">
        <v>59</v>
      </c>
      <c r="H26" s="36" t="s">
        <v>57</v>
      </c>
    </row>
    <row r="27" spans="2:8">
      <c r="B27" s="24"/>
      <c r="C27" s="24"/>
      <c r="D27" s="24"/>
      <c r="E27" s="24"/>
      <c r="F27" s="24"/>
    </row>
    <row r="28" spans="2:8">
      <c r="B28" s="24"/>
      <c r="C28" s="24"/>
      <c r="D28" s="24"/>
      <c r="E28" s="24"/>
      <c r="F28" s="24"/>
    </row>
    <row r="33" spans="2:6" s="27" customFormat="1">
      <c r="B33" s="24"/>
      <c r="C33" s="24"/>
      <c r="D33" s="24"/>
      <c r="E33" s="24"/>
      <c r="F33" s="24"/>
    </row>
  </sheetData>
  <sheetProtection algorithmName="SHA-512" hashValue="uBNM7sYtKcgFF21Q3fdJvRDBcAyDHNt31LUyOEZXBbQdvbKiAXrVh/h3Mj2+NAx4HoxPlGTWI+qOIkeSh+tZ2A==" saltValue="dAulUVgo4F++kaWiy+ZIoA==" spinCount="100000" sheet="1" objects="1" scenarios="1" formatCells="0" formatColumns="0" formatRows="0"/>
  <mergeCells count="7">
    <mergeCell ref="B24:H24"/>
    <mergeCell ref="B2:H2"/>
    <mergeCell ref="B3:H3"/>
    <mergeCell ref="B4:H4"/>
    <mergeCell ref="B7:H7"/>
    <mergeCell ref="B14:H14"/>
    <mergeCell ref="B17:H17"/>
  </mergeCells>
  <pageMargins left="0.70866141732283472" right="0.70866141732283472" top="0.74803149606299213" bottom="0.74803149606299213" header="0.31496062992125984" footer="0.31496062992125984"/>
  <pageSetup paperSize="9" scale="4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I34"/>
  <sheetViews>
    <sheetView showGridLines="0" zoomScale="70" zoomScaleNormal="70" workbookViewId="0"/>
  </sheetViews>
  <sheetFormatPr defaultColWidth="11.44140625" defaultRowHeight="11.4"/>
  <cols>
    <col min="1" max="1" width="5.44140625" style="24" customWidth="1"/>
    <col min="2" max="2" width="9.5546875" style="25" customWidth="1"/>
    <col min="3" max="3" width="92.5546875" style="24" customWidth="1"/>
    <col min="4" max="7" width="18.88671875" style="32" customWidth="1"/>
    <col min="8" max="8" width="17.109375" style="24" customWidth="1"/>
    <col min="9" max="9" width="35.44140625" style="24" customWidth="1"/>
    <col min="10" max="16384" width="11.44140625" style="24"/>
  </cols>
  <sheetData>
    <row r="1" spans="2:9" s="23" customFormat="1">
      <c r="B1" s="20"/>
      <c r="D1" s="21">
        <v>202109</v>
      </c>
      <c r="E1" s="21">
        <v>202112</v>
      </c>
      <c r="F1" s="21">
        <v>202203</v>
      </c>
      <c r="G1" s="21">
        <v>202206</v>
      </c>
    </row>
    <row r="2" spans="2:9" ht="33" customHeight="1">
      <c r="B2" s="24"/>
      <c r="C2" s="728" t="s">
        <v>1</v>
      </c>
      <c r="D2" s="728"/>
      <c r="E2" s="728"/>
      <c r="F2" s="60"/>
      <c r="G2" s="60"/>
    </row>
    <row r="3" spans="2:9" ht="21" customHeight="1">
      <c r="B3" s="24"/>
      <c r="C3" s="729" t="s">
        <v>60</v>
      </c>
      <c r="D3" s="729"/>
      <c r="E3" s="729"/>
      <c r="F3" s="61"/>
      <c r="G3" s="61"/>
    </row>
    <row r="4" spans="2:9" ht="33.75" customHeight="1">
      <c r="B4" s="24"/>
      <c r="C4" s="730" t="str">
        <f>Cover!C5</f>
        <v>Intesa Sanpaolo S.p.A.</v>
      </c>
      <c r="D4" s="730"/>
      <c r="E4" s="730"/>
      <c r="F4" s="62"/>
      <c r="G4" s="62"/>
    </row>
    <row r="5" spans="2:9" ht="12.75" customHeight="1" thickBot="1">
      <c r="C5" s="26"/>
      <c r="D5" s="26"/>
      <c r="E5" s="26"/>
      <c r="F5" s="26"/>
      <c r="G5" s="26"/>
    </row>
    <row r="6" spans="2:9" s="32" customFormat="1" ht="35.25" customHeight="1" thickBot="1">
      <c r="B6" s="63"/>
      <c r="C6" s="28" t="s">
        <v>11</v>
      </c>
      <c r="D6" s="29" t="s">
        <v>12</v>
      </c>
      <c r="E6" s="29" t="s">
        <v>13</v>
      </c>
      <c r="F6" s="29" t="s">
        <v>14</v>
      </c>
      <c r="G6" s="29" t="s">
        <v>15</v>
      </c>
      <c r="H6" s="64" t="s">
        <v>16</v>
      </c>
      <c r="I6" s="65" t="s">
        <v>17</v>
      </c>
    </row>
    <row r="7" spans="2:9" ht="38.25" customHeight="1">
      <c r="B7" s="66" t="s">
        <v>61</v>
      </c>
      <c r="C7" s="67" t="s">
        <v>62</v>
      </c>
      <c r="D7" s="68">
        <v>53255.795209000004</v>
      </c>
      <c r="E7" s="68">
        <v>53511.335535999999</v>
      </c>
      <c r="F7" s="68">
        <v>52876.541534999997</v>
      </c>
      <c r="G7" s="68">
        <v>48528.013342999999</v>
      </c>
      <c r="H7" s="69" t="s">
        <v>63</v>
      </c>
      <c r="I7" s="731" t="s">
        <v>57</v>
      </c>
    </row>
    <row r="8" spans="2:9" ht="38.25" customHeight="1" thickBot="1">
      <c r="B8" s="70" t="s">
        <v>64</v>
      </c>
      <c r="C8" s="71" t="s">
        <v>65</v>
      </c>
      <c r="D8" s="72">
        <v>51739.303782000003</v>
      </c>
      <c r="E8" s="72">
        <v>51999.777317</v>
      </c>
      <c r="F8" s="72">
        <v>52121.530447999998</v>
      </c>
      <c r="G8" s="72">
        <v>47773.197246000003</v>
      </c>
      <c r="H8" s="73" t="s">
        <v>66</v>
      </c>
      <c r="I8" s="732"/>
    </row>
    <row r="9" spans="2:9" ht="38.25" customHeight="1">
      <c r="B9" s="66" t="s">
        <v>67</v>
      </c>
      <c r="C9" s="67" t="s">
        <v>68</v>
      </c>
      <c r="D9" s="68">
        <v>792110.511833</v>
      </c>
      <c r="E9" s="68">
        <v>805560.741653</v>
      </c>
      <c r="F9" s="68">
        <v>825225.46142800001</v>
      </c>
      <c r="G9" s="68">
        <v>916977.22211199999</v>
      </c>
      <c r="H9" s="74" t="s">
        <v>56</v>
      </c>
      <c r="I9" s="732"/>
    </row>
    <row r="10" spans="2:9" ht="38.25" customHeight="1" thickBot="1">
      <c r="B10" s="75" t="s">
        <v>69</v>
      </c>
      <c r="C10" s="76" t="s">
        <v>70</v>
      </c>
      <c r="D10" s="72">
        <v>790700.52840700001</v>
      </c>
      <c r="E10" s="72">
        <v>804211.93509900011</v>
      </c>
      <c r="F10" s="72">
        <v>824325.65991000005</v>
      </c>
      <c r="G10" s="72">
        <v>916188.58593399997</v>
      </c>
      <c r="H10" s="77" t="s">
        <v>71</v>
      </c>
      <c r="I10" s="732"/>
    </row>
    <row r="11" spans="2:9" ht="38.25" customHeight="1" thickBot="1">
      <c r="B11" s="66" t="s">
        <v>72</v>
      </c>
      <c r="C11" s="67" t="s">
        <v>58</v>
      </c>
      <c r="D11" s="78">
        <f>D7/D9</f>
        <v>6.7232784331775014E-2</v>
      </c>
      <c r="E11" s="78">
        <f t="shared" ref="E11:G12" si="0">E7/E9</f>
        <v>6.6427437149178148E-2</v>
      </c>
      <c r="F11" s="78">
        <f t="shared" si="0"/>
        <v>6.40752667077195E-2</v>
      </c>
      <c r="G11" s="78">
        <f t="shared" si="0"/>
        <v>5.2921721688167264E-2</v>
      </c>
      <c r="H11" s="74" t="s">
        <v>73</v>
      </c>
      <c r="I11" s="79"/>
    </row>
    <row r="12" spans="2:9" s="42" customFormat="1" ht="38.25" customHeight="1" thickBot="1">
      <c r="B12" s="70" t="s">
        <v>74</v>
      </c>
      <c r="C12" s="71" t="s">
        <v>75</v>
      </c>
      <c r="D12" s="78">
        <f>D8/D10</f>
        <v>6.5434765658039434E-2</v>
      </c>
      <c r="E12" s="78">
        <f t="shared" si="0"/>
        <v>6.4659295699955904E-2</v>
      </c>
      <c r="F12" s="78">
        <f t="shared" si="0"/>
        <v>6.3229295147370065E-2</v>
      </c>
      <c r="G12" s="78">
        <f t="shared" si="0"/>
        <v>5.2143410188087054E-2</v>
      </c>
      <c r="H12" s="80" t="s">
        <v>76</v>
      </c>
      <c r="I12" s="81"/>
    </row>
    <row r="13" spans="2:9" ht="18.75" customHeight="1">
      <c r="B13" s="82"/>
      <c r="C13" s="83"/>
      <c r="D13" s="83"/>
      <c r="E13" s="83"/>
      <c r="F13" s="83"/>
      <c r="G13" s="83"/>
    </row>
    <row r="14" spans="2:9" ht="18.75" customHeight="1">
      <c r="B14" s="84"/>
      <c r="C14" s="84"/>
      <c r="D14" s="84"/>
      <c r="E14" s="84"/>
      <c r="F14" s="84"/>
      <c r="G14" s="84"/>
      <c r="H14" s="84"/>
      <c r="I14" s="84"/>
    </row>
    <row r="15" spans="2:9" ht="18.75" customHeight="1"/>
    <row r="16" spans="2:9" ht="18.75" customHeight="1"/>
    <row r="17" spans="2:8">
      <c r="H17" s="32"/>
    </row>
    <row r="27" spans="2:8" ht="13.2">
      <c r="B27" s="24"/>
      <c r="C27" s="85"/>
      <c r="D27" s="24"/>
      <c r="E27" s="24"/>
      <c r="F27" s="24"/>
      <c r="G27" s="24"/>
    </row>
    <row r="28" spans="2:8" ht="13.2">
      <c r="B28" s="24"/>
      <c r="C28" s="85"/>
      <c r="D28" s="24"/>
      <c r="E28" s="24"/>
      <c r="F28" s="24"/>
      <c r="G28" s="24"/>
    </row>
    <row r="29" spans="2:8" ht="13.2">
      <c r="B29" s="24"/>
      <c r="C29" s="85"/>
      <c r="D29" s="24"/>
      <c r="E29" s="24"/>
      <c r="F29" s="24"/>
      <c r="G29" s="24"/>
    </row>
    <row r="34" spans="3:3" s="24" customFormat="1">
      <c r="C34" s="24" t="s">
        <v>77</v>
      </c>
    </row>
  </sheetData>
  <sheetProtection algorithmName="SHA-512" hashValue="tbOEmUFrfpH0iE5vsy/nKDNcW99BBVp/tROKz627XgH+JRZ85AvdRr6g38AYxI6EhOOmhbNLdIEw3AyM3mrNaw==" saltValue="VCNS3XvtFp5lE/RBa+RUgg==" spinCount="100000" sheet="1" objects="1" scenarios="1" formatCells="0" formatColumns="0" formatRows="0"/>
  <mergeCells count="4">
    <mergeCell ref="C2:E2"/>
    <mergeCell ref="C3:E3"/>
    <mergeCell ref="C4:E4"/>
    <mergeCell ref="I7:I10"/>
  </mergeCells>
  <pageMargins left="0.70866141732283472" right="0.70866141732283472" top="0.74803149606299213" bottom="0.74803149606299213"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L64"/>
  <sheetViews>
    <sheetView showGridLines="0" topLeftCell="C1" zoomScale="70" zoomScaleNormal="70" workbookViewId="0">
      <selection activeCell="C1" sqref="C1"/>
    </sheetView>
  </sheetViews>
  <sheetFormatPr defaultColWidth="11.44140625" defaultRowHeight="15"/>
  <cols>
    <col min="1" max="1" width="2.5546875" style="24" customWidth="1"/>
    <col min="2" max="2" width="32.44140625" style="87" customWidth="1"/>
    <col min="3" max="3" width="9.5546875" style="25" customWidth="1"/>
    <col min="4" max="4" width="88.5546875" style="24" customWidth="1"/>
    <col min="5" max="8" width="26.5546875" style="32" customWidth="1"/>
    <col min="9" max="9" width="34.5546875" style="25" customWidth="1"/>
    <col min="10" max="10" width="77.44140625" style="24" customWidth="1"/>
    <col min="11" max="16384" width="11.44140625" style="24"/>
  </cols>
  <sheetData>
    <row r="1" spans="2:12" s="23" customFormat="1" ht="33" customHeight="1">
      <c r="B1" s="86"/>
      <c r="C1" s="20"/>
      <c r="E1" s="21">
        <v>202109</v>
      </c>
      <c r="F1" s="21">
        <v>202112</v>
      </c>
      <c r="G1" s="21">
        <v>202203</v>
      </c>
      <c r="H1" s="21">
        <v>202206</v>
      </c>
      <c r="I1" s="20"/>
    </row>
    <row r="2" spans="2:12" ht="21" customHeight="1">
      <c r="D2" s="60" t="s">
        <v>1</v>
      </c>
      <c r="E2" s="60"/>
      <c r="F2" s="60"/>
      <c r="G2" s="60"/>
      <c r="H2" s="60"/>
    </row>
    <row r="3" spans="2:12" ht="35.25" customHeight="1">
      <c r="D3" s="61" t="s">
        <v>78</v>
      </c>
      <c r="E3" s="61"/>
      <c r="F3" s="61"/>
      <c r="G3" s="61"/>
      <c r="H3" s="61"/>
    </row>
    <row r="4" spans="2:12" ht="35.25" customHeight="1">
      <c r="D4" s="62" t="str">
        <f>Cover!C5</f>
        <v>Intesa Sanpaolo S.p.A.</v>
      </c>
      <c r="E4" s="62"/>
      <c r="F4" s="62"/>
      <c r="G4" s="62"/>
      <c r="H4" s="62"/>
    </row>
    <row r="5" spans="2:12" ht="43.5" customHeight="1" thickBot="1">
      <c r="D5" s="88"/>
      <c r="E5" s="25"/>
      <c r="F5" s="25"/>
      <c r="G5" s="25"/>
      <c r="H5" s="25"/>
    </row>
    <row r="6" spans="2:12" s="32" customFormat="1" ht="35.25" customHeight="1" thickBot="1">
      <c r="C6" s="89"/>
      <c r="D6" s="28" t="s">
        <v>11</v>
      </c>
      <c r="E6" s="29" t="s">
        <v>12</v>
      </c>
      <c r="F6" s="29" t="s">
        <v>13</v>
      </c>
      <c r="G6" s="29" t="s">
        <v>14</v>
      </c>
      <c r="H6" s="29" t="s">
        <v>15</v>
      </c>
      <c r="I6" s="64" t="s">
        <v>16</v>
      </c>
      <c r="J6" s="65" t="s">
        <v>17</v>
      </c>
      <c r="L6" s="90"/>
    </row>
    <row r="7" spans="2:12" ht="38.25" customHeight="1">
      <c r="B7" s="733" t="s">
        <v>79</v>
      </c>
      <c r="C7" s="91" t="s">
        <v>80</v>
      </c>
      <c r="D7" s="92" t="s">
        <v>81</v>
      </c>
      <c r="E7" s="93">
        <f>+E42+E43</f>
        <v>62431.278388999999</v>
      </c>
      <c r="F7" s="93">
        <f>+F42+F43</f>
        <v>62452.467810999995</v>
      </c>
      <c r="G7" s="93">
        <f>+G42+G43</f>
        <v>61335.802301000003</v>
      </c>
      <c r="H7" s="93">
        <f>+H42+H43</f>
        <v>56845.214903999979</v>
      </c>
      <c r="I7" s="94" t="s">
        <v>30</v>
      </c>
      <c r="J7" s="95" t="s">
        <v>31</v>
      </c>
      <c r="K7" s="96"/>
      <c r="L7" s="97"/>
    </row>
    <row r="8" spans="2:12" ht="38.25" customHeight="1">
      <c r="B8" s="734"/>
      <c r="C8" s="91" t="s">
        <v>61</v>
      </c>
      <c r="D8" s="98" t="s">
        <v>82</v>
      </c>
      <c r="E8" s="99">
        <f>+E9+E10+E11+E12+E13+E14+E15+E16+E17+E18+E19+E20+E21+E22+E24+E25+E26+E27+E28+E29+E30+E31+E32+E33</f>
        <v>46991.947772</v>
      </c>
      <c r="F8" s="99">
        <f>+F9+F10+F11+F12+F13+F14+F15+F16+F17+F18+F19+F20+F21+F22+F24+F25+F26+F27+F28+F29+F30+F31+F32+F33</f>
        <v>47247.494992999993</v>
      </c>
      <c r="G8" s="99">
        <f>+G9+G10+G11+G12+G13+G14+G15+G16+G17+G18+G19+G20+G21+G22+G24+G25+G26+G27+G28+G29+G30+G31+G32+G33</f>
        <v>45628.835207000004</v>
      </c>
      <c r="H8" s="99">
        <f>+H9+H10+H11+H12+H13+H14+H15+H16+H17+H18+H19+H20+H21+H22+H24+H25+H26+H27+H28+H29+H30+H31+H32+H33</f>
        <v>41321.093342999986</v>
      </c>
      <c r="I8" s="100" t="s">
        <v>20</v>
      </c>
      <c r="J8" s="101" t="s">
        <v>21</v>
      </c>
      <c r="L8" s="97"/>
    </row>
    <row r="9" spans="2:12" ht="38.25" customHeight="1">
      <c r="B9" s="734"/>
      <c r="C9" s="102" t="s">
        <v>83</v>
      </c>
      <c r="D9" s="103" t="s">
        <v>84</v>
      </c>
      <c r="E9" s="104">
        <v>37079.81</v>
      </c>
      <c r="F9" s="104">
        <v>37104.256999999991</v>
      </c>
      <c r="G9" s="104">
        <v>37111.212999999989</v>
      </c>
      <c r="H9" s="104">
        <v>34873.415999999997</v>
      </c>
      <c r="I9" s="105" t="s">
        <v>85</v>
      </c>
      <c r="J9" s="106" t="s">
        <v>86</v>
      </c>
      <c r="L9" s="97"/>
    </row>
    <row r="10" spans="2:12" ht="38.25" customHeight="1">
      <c r="B10" s="734"/>
      <c r="C10" s="102" t="s">
        <v>87</v>
      </c>
      <c r="D10" s="103" t="s">
        <v>88</v>
      </c>
      <c r="E10" s="104">
        <v>21823.974936999999</v>
      </c>
      <c r="F10" s="104">
        <v>22081.409186000001</v>
      </c>
      <c r="G10" s="104">
        <v>22371.891787</v>
      </c>
      <c r="H10" s="104">
        <v>22028.781200000001</v>
      </c>
      <c r="I10" s="105" t="s">
        <v>89</v>
      </c>
      <c r="J10" s="106" t="s">
        <v>90</v>
      </c>
      <c r="L10" s="97"/>
    </row>
    <row r="11" spans="2:12" ht="38.25" customHeight="1">
      <c r="B11" s="734"/>
      <c r="C11" s="102" t="s">
        <v>91</v>
      </c>
      <c r="D11" s="103" t="s">
        <v>92</v>
      </c>
      <c r="E11" s="104">
        <v>109.063</v>
      </c>
      <c r="F11" s="104">
        <v>-233.61500000000001</v>
      </c>
      <c r="G11" s="104">
        <v>-1199.827</v>
      </c>
      <c r="H11" s="104">
        <v>-2125.98</v>
      </c>
      <c r="I11" s="100" t="s">
        <v>93</v>
      </c>
      <c r="J11" s="106" t="s">
        <v>94</v>
      </c>
      <c r="L11" s="97"/>
    </row>
    <row r="12" spans="2:12" ht="38.25" customHeight="1">
      <c r="B12" s="734"/>
      <c r="C12" s="102" t="s">
        <v>95</v>
      </c>
      <c r="D12" s="103" t="s">
        <v>96</v>
      </c>
      <c r="E12" s="104">
        <v>-3265</v>
      </c>
      <c r="F12" s="104">
        <v>-3265</v>
      </c>
      <c r="G12" s="104">
        <v>-3265</v>
      </c>
      <c r="H12" s="104">
        <v>-3265</v>
      </c>
      <c r="I12" s="105" t="s">
        <v>97</v>
      </c>
      <c r="J12" s="106" t="s">
        <v>98</v>
      </c>
      <c r="L12" s="97"/>
    </row>
    <row r="13" spans="2:12" ht="38.25" customHeight="1">
      <c r="B13" s="734"/>
      <c r="C13" s="102" t="s">
        <v>99</v>
      </c>
      <c r="D13" s="103" t="s">
        <v>100</v>
      </c>
      <c r="E13" s="104">
        <v>0</v>
      </c>
      <c r="F13" s="104">
        <v>0</v>
      </c>
      <c r="G13" s="104">
        <v>0</v>
      </c>
      <c r="H13" s="104">
        <v>0</v>
      </c>
      <c r="I13" s="107" t="s">
        <v>101</v>
      </c>
      <c r="J13" s="108" t="s">
        <v>102</v>
      </c>
      <c r="L13" s="97"/>
    </row>
    <row r="14" spans="2:12" ht="38.25" customHeight="1">
      <c r="B14" s="734"/>
      <c r="C14" s="102" t="s">
        <v>103</v>
      </c>
      <c r="D14" s="103" t="s">
        <v>104</v>
      </c>
      <c r="E14" s="104">
        <v>3.6806619999999999</v>
      </c>
      <c r="F14" s="104">
        <v>2.7539980000000002</v>
      </c>
      <c r="G14" s="104">
        <v>3.7864640000000001</v>
      </c>
      <c r="H14" s="104">
        <v>0</v>
      </c>
      <c r="I14" s="100" t="s">
        <v>105</v>
      </c>
      <c r="J14" s="101" t="s">
        <v>106</v>
      </c>
      <c r="L14" s="97"/>
    </row>
    <row r="15" spans="2:12" ht="38.25" customHeight="1">
      <c r="B15" s="734"/>
      <c r="C15" s="102" t="s">
        <v>107</v>
      </c>
      <c r="D15" s="103" t="s">
        <v>108</v>
      </c>
      <c r="E15" s="104">
        <v>479.74557399999998</v>
      </c>
      <c r="F15" s="104">
        <v>492.17805099999998</v>
      </c>
      <c r="G15" s="104">
        <v>265.20121699999999</v>
      </c>
      <c r="H15" s="104">
        <v>-114.54623100000001</v>
      </c>
      <c r="I15" s="100" t="s">
        <v>109</v>
      </c>
      <c r="J15" s="101" t="s">
        <v>110</v>
      </c>
      <c r="L15" s="97"/>
    </row>
    <row r="16" spans="2:12" ht="38.25" customHeight="1">
      <c r="B16" s="734"/>
      <c r="C16" s="102" t="s">
        <v>111</v>
      </c>
      <c r="D16" s="103" t="s">
        <v>112</v>
      </c>
      <c r="E16" s="104">
        <v>-8162.7909999999993</v>
      </c>
      <c r="F16" s="104">
        <v>-7754.2790000000005</v>
      </c>
      <c r="G16" s="104">
        <v>-7789.463522</v>
      </c>
      <c r="H16" s="104">
        <v>-8131.6808999999994</v>
      </c>
      <c r="I16" s="100" t="s">
        <v>113</v>
      </c>
      <c r="J16" s="101" t="s">
        <v>114</v>
      </c>
      <c r="L16" s="97"/>
    </row>
    <row r="17" spans="2:12" ht="38.25" customHeight="1">
      <c r="B17" s="734"/>
      <c r="C17" s="102" t="s">
        <v>115</v>
      </c>
      <c r="D17" s="103" t="s">
        <v>116</v>
      </c>
      <c r="E17" s="104">
        <v>-1871.0532639999999</v>
      </c>
      <c r="F17" s="104">
        <v>-1913.6609229999999</v>
      </c>
      <c r="G17" s="104">
        <v>-1914.8451190000001</v>
      </c>
      <c r="H17" s="104">
        <v>-1924.4720480000001</v>
      </c>
      <c r="I17" s="100" t="s">
        <v>117</v>
      </c>
      <c r="J17" s="101" t="s">
        <v>118</v>
      </c>
      <c r="L17" s="97"/>
    </row>
    <row r="18" spans="2:12" ht="38.25" customHeight="1">
      <c r="B18" s="734"/>
      <c r="C18" s="102" t="s">
        <v>119</v>
      </c>
      <c r="D18" s="103" t="s">
        <v>120</v>
      </c>
      <c r="E18" s="104">
        <v>-280.10823599999998</v>
      </c>
      <c r="F18" s="104">
        <v>-318.37547000000001</v>
      </c>
      <c r="G18" s="104">
        <v>-300.87892599999998</v>
      </c>
      <c r="H18" s="104">
        <v>-292.83659599999999</v>
      </c>
      <c r="I18" s="100" t="s">
        <v>121</v>
      </c>
      <c r="J18" s="101" t="s">
        <v>122</v>
      </c>
      <c r="L18" s="97"/>
    </row>
    <row r="19" spans="2:12" ht="38.25" customHeight="1">
      <c r="B19" s="734"/>
      <c r="C19" s="102" t="s">
        <v>123</v>
      </c>
      <c r="D19" s="103" t="s">
        <v>124</v>
      </c>
      <c r="E19" s="104">
        <v>0</v>
      </c>
      <c r="F19" s="104">
        <v>0</v>
      </c>
      <c r="G19" s="104">
        <v>0</v>
      </c>
      <c r="H19" s="104">
        <v>0</v>
      </c>
      <c r="I19" s="100" t="s">
        <v>125</v>
      </c>
      <c r="J19" s="101" t="s">
        <v>126</v>
      </c>
      <c r="L19" s="97"/>
    </row>
    <row r="20" spans="2:12" ht="38.25" customHeight="1">
      <c r="B20" s="734"/>
      <c r="C20" s="102" t="s">
        <v>127</v>
      </c>
      <c r="D20" s="103" t="s">
        <v>128</v>
      </c>
      <c r="E20" s="104">
        <v>0</v>
      </c>
      <c r="F20" s="104">
        <v>0</v>
      </c>
      <c r="G20" s="104">
        <v>0</v>
      </c>
      <c r="H20" s="104">
        <v>0</v>
      </c>
      <c r="I20" s="100" t="s">
        <v>129</v>
      </c>
      <c r="J20" s="101" t="s">
        <v>130</v>
      </c>
      <c r="L20" s="97"/>
    </row>
    <row r="21" spans="2:12" ht="38.25" customHeight="1">
      <c r="B21" s="734"/>
      <c r="C21" s="102" t="s">
        <v>131</v>
      </c>
      <c r="D21" s="103" t="s">
        <v>132</v>
      </c>
      <c r="E21" s="104">
        <v>0</v>
      </c>
      <c r="F21" s="104">
        <v>0</v>
      </c>
      <c r="G21" s="104">
        <v>0</v>
      </c>
      <c r="H21" s="104">
        <v>0</v>
      </c>
      <c r="I21" s="100" t="s">
        <v>133</v>
      </c>
      <c r="J21" s="101" t="s">
        <v>134</v>
      </c>
      <c r="L21" s="97"/>
    </row>
    <row r="22" spans="2:12" ht="78.75" customHeight="1">
      <c r="B22" s="734"/>
      <c r="C22" s="102" t="s">
        <v>135</v>
      </c>
      <c r="D22" s="103" t="s">
        <v>136</v>
      </c>
      <c r="E22" s="104">
        <v>-137.82795999999999</v>
      </c>
      <c r="F22" s="104">
        <v>-155.26190099999999</v>
      </c>
      <c r="G22" s="104">
        <v>-100.41907500000001</v>
      </c>
      <c r="H22" s="104">
        <v>-110.047394</v>
      </c>
      <c r="I22" s="100" t="s">
        <v>137</v>
      </c>
      <c r="J22" s="101" t="s">
        <v>138</v>
      </c>
      <c r="L22" s="97"/>
    </row>
    <row r="23" spans="2:12" ht="38.25" customHeight="1">
      <c r="B23" s="734"/>
      <c r="C23" s="102" t="s">
        <v>139</v>
      </c>
      <c r="D23" s="103" t="s">
        <v>140</v>
      </c>
      <c r="E23" s="104">
        <v>-137.82795999999999</v>
      </c>
      <c r="F23" s="104">
        <v>-155.26190099999999</v>
      </c>
      <c r="G23" s="104">
        <v>-100.41907500000001</v>
      </c>
      <c r="H23" s="104">
        <v>-110.047394</v>
      </c>
      <c r="I23" s="100" t="s">
        <v>141</v>
      </c>
      <c r="J23" s="101" t="s">
        <v>142</v>
      </c>
      <c r="L23" s="97"/>
    </row>
    <row r="24" spans="2:12" ht="38.25" customHeight="1">
      <c r="B24" s="734"/>
      <c r="C24" s="102" t="s">
        <v>143</v>
      </c>
      <c r="D24" s="103" t="s">
        <v>144</v>
      </c>
      <c r="E24" s="104">
        <v>0</v>
      </c>
      <c r="F24" s="104">
        <v>0</v>
      </c>
      <c r="G24" s="104">
        <v>0</v>
      </c>
      <c r="H24" s="104">
        <v>0</v>
      </c>
      <c r="I24" s="100" t="s">
        <v>145</v>
      </c>
      <c r="J24" s="101" t="s">
        <v>146</v>
      </c>
      <c r="L24" s="97"/>
    </row>
    <row r="25" spans="2:12" ht="38.25" customHeight="1">
      <c r="B25" s="734"/>
      <c r="C25" s="102" t="s">
        <v>147</v>
      </c>
      <c r="D25" s="103" t="s">
        <v>148</v>
      </c>
      <c r="E25" s="104">
        <v>0</v>
      </c>
      <c r="F25" s="104">
        <v>0</v>
      </c>
      <c r="G25" s="104">
        <v>0</v>
      </c>
      <c r="H25" s="104">
        <v>0</v>
      </c>
      <c r="I25" s="100" t="s">
        <v>149</v>
      </c>
      <c r="J25" s="101" t="s">
        <v>150</v>
      </c>
      <c r="L25" s="97"/>
    </row>
    <row r="26" spans="2:12" ht="38.25" customHeight="1">
      <c r="B26" s="734"/>
      <c r="C26" s="102" t="s">
        <v>151</v>
      </c>
      <c r="D26" s="103" t="s">
        <v>152</v>
      </c>
      <c r="E26" s="104">
        <v>0</v>
      </c>
      <c r="F26" s="104">
        <v>0</v>
      </c>
      <c r="G26" s="104">
        <v>0</v>
      </c>
      <c r="H26" s="104">
        <v>0</v>
      </c>
      <c r="I26" s="100" t="s">
        <v>153</v>
      </c>
      <c r="J26" s="101" t="s">
        <v>154</v>
      </c>
      <c r="L26" s="97"/>
    </row>
    <row r="27" spans="2:12" ht="38.25" customHeight="1">
      <c r="B27" s="734"/>
      <c r="C27" s="102" t="s">
        <v>155</v>
      </c>
      <c r="D27" s="103" t="s">
        <v>156</v>
      </c>
      <c r="E27" s="104">
        <v>0</v>
      </c>
      <c r="F27" s="104">
        <v>0</v>
      </c>
      <c r="G27" s="104">
        <v>0</v>
      </c>
      <c r="H27" s="104">
        <v>0</v>
      </c>
      <c r="I27" s="100" t="s">
        <v>157</v>
      </c>
      <c r="J27" s="101" t="s">
        <v>158</v>
      </c>
      <c r="L27" s="97"/>
    </row>
    <row r="28" spans="2:12" ht="38.25" customHeight="1">
      <c r="B28" s="734"/>
      <c r="C28" s="102" t="s">
        <v>159</v>
      </c>
      <c r="D28" s="103" t="s">
        <v>160</v>
      </c>
      <c r="E28" s="104">
        <v>-27.844367999999999</v>
      </c>
      <c r="F28" s="104">
        <v>-28.178166999999998</v>
      </c>
      <c r="G28" s="104">
        <v>-32.757705999999999</v>
      </c>
      <c r="H28" s="104">
        <v>-34.041231000000003</v>
      </c>
      <c r="I28" s="100" t="s">
        <v>161</v>
      </c>
      <c r="J28" s="106" t="s">
        <v>162</v>
      </c>
      <c r="L28" s="97"/>
    </row>
    <row r="29" spans="2:12" ht="38.25" customHeight="1">
      <c r="B29" s="734"/>
      <c r="C29" s="102" t="s">
        <v>163</v>
      </c>
      <c r="D29" s="103" t="s">
        <v>164</v>
      </c>
      <c r="E29" s="104">
        <v>0</v>
      </c>
      <c r="F29" s="104">
        <v>0</v>
      </c>
      <c r="G29" s="104">
        <v>0</v>
      </c>
      <c r="H29" s="104">
        <v>0</v>
      </c>
      <c r="I29" s="100" t="s">
        <v>165</v>
      </c>
      <c r="J29" s="106" t="s">
        <v>166</v>
      </c>
      <c r="L29" s="97"/>
    </row>
    <row r="30" spans="2:12" ht="38.25" customHeight="1">
      <c r="B30" s="734"/>
      <c r="C30" s="102" t="s">
        <v>167</v>
      </c>
      <c r="D30" s="103" t="s">
        <v>168</v>
      </c>
      <c r="E30" s="104">
        <v>-241.642</v>
      </c>
      <c r="F30" s="104">
        <v>-241.642</v>
      </c>
      <c r="G30" s="104">
        <v>0</v>
      </c>
      <c r="H30" s="104">
        <v>0</v>
      </c>
      <c r="I30" s="100" t="s">
        <v>169</v>
      </c>
      <c r="J30" s="106" t="s">
        <v>170</v>
      </c>
      <c r="L30" s="97"/>
    </row>
    <row r="31" spans="2:12" ht="38.25" customHeight="1">
      <c r="B31" s="734"/>
      <c r="C31" s="102" t="s">
        <v>171</v>
      </c>
      <c r="D31" s="103" t="s">
        <v>172</v>
      </c>
      <c r="E31" s="104">
        <v>0</v>
      </c>
      <c r="F31" s="104">
        <v>0</v>
      </c>
      <c r="G31" s="104">
        <v>0</v>
      </c>
      <c r="H31" s="104">
        <v>0</v>
      </c>
      <c r="I31" s="100" t="s">
        <v>173</v>
      </c>
      <c r="J31" s="106" t="s">
        <v>174</v>
      </c>
      <c r="L31" s="97"/>
    </row>
    <row r="32" spans="2:12" ht="38.25" customHeight="1">
      <c r="B32" s="734"/>
      <c r="C32" s="102" t="s">
        <v>175</v>
      </c>
      <c r="D32" s="103" t="s">
        <v>176</v>
      </c>
      <c r="E32" s="104">
        <v>-34.551000000000002</v>
      </c>
      <c r="F32" s="104">
        <v>-34.649000000000001</v>
      </c>
      <c r="G32" s="104">
        <v>-275.077</v>
      </c>
      <c r="H32" s="104">
        <v>-337.31555400000002</v>
      </c>
      <c r="I32" s="100" t="s">
        <v>177</v>
      </c>
      <c r="J32" s="106" t="s">
        <v>43</v>
      </c>
      <c r="L32" s="97"/>
    </row>
    <row r="33" spans="2:12" s="42" customFormat="1" ht="38.25" customHeight="1">
      <c r="B33" s="734"/>
      <c r="C33" s="102" t="s">
        <v>178</v>
      </c>
      <c r="D33" s="103" t="s">
        <v>179</v>
      </c>
      <c r="E33" s="109">
        <f>+E34+E35+E36</f>
        <v>1516.4914269999999</v>
      </c>
      <c r="F33" s="109">
        <f>+F34+F35+F36</f>
        <v>1511.558219</v>
      </c>
      <c r="G33" s="109">
        <f>+G34+G35+G36</f>
        <v>755.01108699999997</v>
      </c>
      <c r="H33" s="109">
        <f>+H34+H35+H36</f>
        <v>754.81609700000001</v>
      </c>
      <c r="I33" s="100" t="s">
        <v>180</v>
      </c>
      <c r="J33" s="106" t="s">
        <v>43</v>
      </c>
      <c r="K33" s="24"/>
      <c r="L33" s="110"/>
    </row>
    <row r="34" spans="2:12" s="115" customFormat="1" ht="38.25" customHeight="1">
      <c r="B34" s="734"/>
      <c r="C34" s="102" t="s">
        <v>181</v>
      </c>
      <c r="D34" s="111" t="s">
        <v>182</v>
      </c>
      <c r="E34" s="112">
        <v>0</v>
      </c>
      <c r="F34" s="112">
        <v>0</v>
      </c>
      <c r="G34" s="112">
        <v>0</v>
      </c>
      <c r="H34" s="112">
        <v>0</v>
      </c>
      <c r="I34" s="113" t="s">
        <v>183</v>
      </c>
      <c r="J34" s="108" t="s">
        <v>184</v>
      </c>
      <c r="K34" s="24"/>
      <c r="L34" s="114"/>
    </row>
    <row r="35" spans="2:12" ht="38.25" customHeight="1">
      <c r="B35" s="734"/>
      <c r="C35" s="102" t="s">
        <v>185</v>
      </c>
      <c r="D35" s="111" t="s">
        <v>186</v>
      </c>
      <c r="E35" s="104">
        <v>0</v>
      </c>
      <c r="F35" s="104">
        <v>0</v>
      </c>
      <c r="G35" s="104">
        <v>0</v>
      </c>
      <c r="H35" s="104">
        <v>0</v>
      </c>
      <c r="I35" s="100" t="s">
        <v>187</v>
      </c>
      <c r="J35" s="101" t="s">
        <v>188</v>
      </c>
      <c r="L35" s="97"/>
    </row>
    <row r="36" spans="2:12" ht="38.25" customHeight="1">
      <c r="B36" s="734"/>
      <c r="C36" s="102" t="s">
        <v>189</v>
      </c>
      <c r="D36" s="111" t="s">
        <v>190</v>
      </c>
      <c r="E36" s="116">
        <v>1516.4914269999999</v>
      </c>
      <c r="F36" s="116">
        <v>1511.558219</v>
      </c>
      <c r="G36" s="116">
        <v>755.01108699999997</v>
      </c>
      <c r="H36" s="116">
        <v>754.81609700000001</v>
      </c>
      <c r="I36" s="100" t="s">
        <v>191</v>
      </c>
      <c r="J36" s="101" t="s">
        <v>192</v>
      </c>
      <c r="L36" s="97"/>
    </row>
    <row r="37" spans="2:12" ht="38.25" customHeight="1">
      <c r="B37" s="734"/>
      <c r="C37" s="91" t="s">
        <v>64</v>
      </c>
      <c r="D37" s="103" t="s">
        <v>193</v>
      </c>
      <c r="E37" s="99">
        <f>+E38+E39+E40+E41</f>
        <v>6263.8474369999994</v>
      </c>
      <c r="F37" s="99">
        <f>+F38+F39+F40+F41</f>
        <v>6263.8405429999993</v>
      </c>
      <c r="G37" s="99">
        <f>+G38+G39+G40+G41</f>
        <v>7247.7063279999993</v>
      </c>
      <c r="H37" s="99">
        <f>+H38+H39+H40+H41</f>
        <v>7206.92</v>
      </c>
      <c r="I37" s="100" t="s">
        <v>194</v>
      </c>
      <c r="J37" s="101" t="s">
        <v>195</v>
      </c>
    </row>
    <row r="38" spans="2:12" ht="38.25" customHeight="1">
      <c r="B38" s="734"/>
      <c r="C38" s="102" t="s">
        <v>196</v>
      </c>
      <c r="D38" s="103" t="s">
        <v>197</v>
      </c>
      <c r="E38" s="116">
        <v>6263.8474369999994</v>
      </c>
      <c r="F38" s="116">
        <v>6263.8405429999993</v>
      </c>
      <c r="G38" s="116">
        <v>7247.7063279999993</v>
      </c>
      <c r="H38" s="116">
        <v>7206.92</v>
      </c>
      <c r="I38" s="105" t="s">
        <v>198</v>
      </c>
      <c r="J38" s="106"/>
    </row>
    <row r="39" spans="2:12" ht="38.25" customHeight="1">
      <c r="B39" s="734"/>
      <c r="C39" s="102" t="s">
        <v>199</v>
      </c>
      <c r="D39" s="103" t="s">
        <v>200</v>
      </c>
      <c r="E39" s="116">
        <v>0</v>
      </c>
      <c r="F39" s="116">
        <v>0</v>
      </c>
      <c r="G39" s="116">
        <v>0</v>
      </c>
      <c r="H39" s="116">
        <v>0</v>
      </c>
      <c r="I39" s="105" t="s">
        <v>201</v>
      </c>
      <c r="J39" s="106"/>
    </row>
    <row r="40" spans="2:12" ht="115.5" customHeight="1">
      <c r="B40" s="734"/>
      <c r="C40" s="102" t="s">
        <v>202</v>
      </c>
      <c r="D40" s="103" t="s">
        <v>203</v>
      </c>
      <c r="E40" s="116">
        <v>0</v>
      </c>
      <c r="F40" s="116">
        <v>0</v>
      </c>
      <c r="G40" s="116">
        <v>0</v>
      </c>
      <c r="H40" s="116">
        <v>0</v>
      </c>
      <c r="I40" s="105" t="s">
        <v>204</v>
      </c>
      <c r="J40" s="106"/>
    </row>
    <row r="41" spans="2:12" ht="74.25" customHeight="1" thickBot="1">
      <c r="B41" s="734"/>
      <c r="C41" s="117" t="s">
        <v>205</v>
      </c>
      <c r="D41" s="118" t="s">
        <v>206</v>
      </c>
      <c r="E41" s="116">
        <v>0</v>
      </c>
      <c r="F41" s="116">
        <v>0</v>
      </c>
      <c r="G41" s="116">
        <v>0</v>
      </c>
      <c r="H41" s="116">
        <v>0</v>
      </c>
      <c r="I41" s="119" t="s">
        <v>207</v>
      </c>
      <c r="J41" s="120"/>
    </row>
    <row r="42" spans="2:12" ht="38.25" customHeight="1" thickBot="1">
      <c r="B42" s="734"/>
      <c r="C42" s="121" t="s">
        <v>208</v>
      </c>
      <c r="D42" s="122" t="s">
        <v>209</v>
      </c>
      <c r="E42" s="123">
        <f>+E8+E37</f>
        <v>53255.795208999996</v>
      </c>
      <c r="F42" s="123">
        <f>+F8+F37</f>
        <v>53511.335535999991</v>
      </c>
      <c r="G42" s="123">
        <f>+G8+G37</f>
        <v>52876.541535000004</v>
      </c>
      <c r="H42" s="123">
        <f>+H8+H37</f>
        <v>48528.013342999984</v>
      </c>
      <c r="I42" s="124" t="s">
        <v>25</v>
      </c>
      <c r="J42" s="125" t="s">
        <v>26</v>
      </c>
    </row>
    <row r="43" spans="2:12" ht="38.25" customHeight="1">
      <c r="B43" s="734"/>
      <c r="C43" s="126" t="s">
        <v>210</v>
      </c>
      <c r="D43" s="127" t="s">
        <v>211</v>
      </c>
      <c r="E43" s="128">
        <f>+E44+E45+E46</f>
        <v>9175.4831799999993</v>
      </c>
      <c r="F43" s="128">
        <f>+F44+F45+F46</f>
        <v>8941.1322749999999</v>
      </c>
      <c r="G43" s="128">
        <f>+G44+G45+G46</f>
        <v>8459.2607660000012</v>
      </c>
      <c r="H43" s="128">
        <f>+H44+H45+H46</f>
        <v>8317.201560999998</v>
      </c>
      <c r="I43" s="105" t="s">
        <v>212</v>
      </c>
      <c r="J43" s="106" t="s">
        <v>213</v>
      </c>
    </row>
    <row r="44" spans="2:12" ht="38.25" customHeight="1">
      <c r="B44" s="734"/>
      <c r="C44" s="102" t="s">
        <v>214</v>
      </c>
      <c r="D44" s="103" t="s">
        <v>215</v>
      </c>
      <c r="E44" s="116">
        <v>9491.1821799999998</v>
      </c>
      <c r="F44" s="116">
        <v>9164.1322749999999</v>
      </c>
      <c r="G44" s="116">
        <v>8503.3349280000002</v>
      </c>
      <c r="H44" s="116">
        <v>8416.4025969999984</v>
      </c>
      <c r="I44" s="105" t="s">
        <v>216</v>
      </c>
      <c r="J44" s="106"/>
    </row>
    <row r="45" spans="2:12" ht="151.5" customHeight="1">
      <c r="B45" s="734"/>
      <c r="C45" s="102" t="s">
        <v>217</v>
      </c>
      <c r="D45" s="103" t="s">
        <v>218</v>
      </c>
      <c r="E45" s="112">
        <v>590.72623300000009</v>
      </c>
      <c r="F45" s="112">
        <v>692.59293700000001</v>
      </c>
      <c r="G45" s="112">
        <v>702.51858800000002</v>
      </c>
      <c r="H45" s="112">
        <v>647.39171399999998</v>
      </c>
      <c r="I45" s="105" t="s">
        <v>219</v>
      </c>
      <c r="J45" s="106"/>
    </row>
    <row r="46" spans="2:12" ht="50.25" customHeight="1" thickBot="1">
      <c r="B46" s="735"/>
      <c r="C46" s="102" t="s">
        <v>220</v>
      </c>
      <c r="D46" s="103" t="s">
        <v>221</v>
      </c>
      <c r="E46" s="112">
        <v>-906.42523300000005</v>
      </c>
      <c r="F46" s="112">
        <v>-915.59293700000001</v>
      </c>
      <c r="G46" s="112">
        <v>-746.59275000000002</v>
      </c>
      <c r="H46" s="112">
        <v>-746.59275000000002</v>
      </c>
      <c r="I46" s="105" t="s">
        <v>222</v>
      </c>
      <c r="J46" s="106"/>
    </row>
    <row r="47" spans="2:12" ht="38.25" customHeight="1">
      <c r="B47" s="733" t="s">
        <v>223</v>
      </c>
      <c r="C47" s="129" t="s">
        <v>224</v>
      </c>
      <c r="D47" s="92" t="s">
        <v>225</v>
      </c>
      <c r="E47" s="130">
        <v>328176.50839899998</v>
      </c>
      <c r="F47" s="130">
        <v>326902.78524699999</v>
      </c>
      <c r="G47" s="130">
        <v>330513.70719599997</v>
      </c>
      <c r="H47" s="130">
        <v>325341.24085100001</v>
      </c>
      <c r="I47" s="131" t="s">
        <v>36</v>
      </c>
      <c r="J47" s="132" t="s">
        <v>37</v>
      </c>
    </row>
    <row r="48" spans="2:12" ht="38.25" customHeight="1" thickBot="1">
      <c r="B48" s="735"/>
      <c r="C48" s="133" t="s">
        <v>67</v>
      </c>
      <c r="D48" s="134" t="s">
        <v>226</v>
      </c>
      <c r="E48" s="135">
        <v>-921.79675899999995</v>
      </c>
      <c r="F48" s="135">
        <v>-930.90214200000003</v>
      </c>
      <c r="G48" s="135">
        <v>-427.78721200000001</v>
      </c>
      <c r="H48" s="135">
        <v>-395.25378699999999</v>
      </c>
      <c r="I48" s="136" t="s">
        <v>227</v>
      </c>
      <c r="J48" s="137"/>
    </row>
    <row r="49" spans="2:11" s="42" customFormat="1" ht="38.25" customHeight="1">
      <c r="B49" s="733" t="s">
        <v>228</v>
      </c>
      <c r="C49" s="138" t="s">
        <v>72</v>
      </c>
      <c r="D49" s="92" t="s">
        <v>229</v>
      </c>
      <c r="E49" s="139">
        <f>+E8/E47</f>
        <v>0.14319107726890298</v>
      </c>
      <c r="F49" s="139">
        <f>+F8/F47</f>
        <v>0.14453072021794158</v>
      </c>
      <c r="G49" s="139">
        <f>+G8/G47</f>
        <v>0.13805429007499942</v>
      </c>
      <c r="H49" s="139">
        <f>+H8/H47</f>
        <v>0.12700847035228544</v>
      </c>
      <c r="I49" s="140" t="s">
        <v>42</v>
      </c>
      <c r="J49" s="141" t="s">
        <v>43</v>
      </c>
      <c r="K49" s="24"/>
    </row>
    <row r="50" spans="2:11" ht="38.25" customHeight="1">
      <c r="B50" s="734"/>
      <c r="C50" s="142" t="s">
        <v>74</v>
      </c>
      <c r="D50" s="98" t="s">
        <v>230</v>
      </c>
      <c r="E50" s="143">
        <f>+E42/E47</f>
        <v>0.16227790181816157</v>
      </c>
      <c r="F50" s="143">
        <f>+F42/F47</f>
        <v>0.1636918923635603</v>
      </c>
      <c r="G50" s="143">
        <f>+G42/G47</f>
        <v>0.15998290050839967</v>
      </c>
      <c r="H50" s="143">
        <f>+H42/H47</f>
        <v>0.14916034996382421</v>
      </c>
      <c r="I50" s="144" t="s">
        <v>47</v>
      </c>
      <c r="J50" s="145" t="s">
        <v>43</v>
      </c>
    </row>
    <row r="51" spans="2:11" ht="38.25" customHeight="1" thickBot="1">
      <c r="B51" s="735"/>
      <c r="C51" s="146" t="s">
        <v>231</v>
      </c>
      <c r="D51" s="147" t="s">
        <v>232</v>
      </c>
      <c r="E51" s="148">
        <f>+E7/E47</f>
        <v>0.19023689018317996</v>
      </c>
      <c r="F51" s="148">
        <f>+F7/F47</f>
        <v>0.19104293578842527</v>
      </c>
      <c r="G51" s="148">
        <f>+G7/G47</f>
        <v>0.1855771817192044</v>
      </c>
      <c r="H51" s="148">
        <f>+H7/H47</f>
        <v>0.17472489732721586</v>
      </c>
      <c r="I51" s="149" t="s">
        <v>51</v>
      </c>
      <c r="J51" s="150" t="s">
        <v>43</v>
      </c>
    </row>
    <row r="52" spans="2:11" s="42" customFormat="1" ht="38.25" customHeight="1" thickBot="1">
      <c r="B52" s="151" t="s">
        <v>233</v>
      </c>
      <c r="C52" s="152" t="s">
        <v>234</v>
      </c>
      <c r="D52" s="122" t="s">
        <v>235</v>
      </c>
      <c r="E52" s="123">
        <f>E8-E21-E33+MIN(E37+E21-E39-E41+MIN(E43+E39-E46,0),0)</f>
        <v>45475.456344999999</v>
      </c>
      <c r="F52" s="123">
        <f>F8-F21-F33+MIN(F37+F21-F39-F41+MIN(F43+F39-F46,0),0)</f>
        <v>45735.936773999994</v>
      </c>
      <c r="G52" s="123">
        <f>G8-G21-G33+MIN(G37+G21-G39-G41+MIN(G43+G39-G46,0),0)</f>
        <v>44873.824120000005</v>
      </c>
      <c r="H52" s="123">
        <f>H8-H21-H33+MIN(H37+H21-H39-H41+MIN(H43+H39-H46,0),0)</f>
        <v>40566.277245999983</v>
      </c>
      <c r="I52" s="153" t="s">
        <v>236</v>
      </c>
      <c r="J52" s="154" t="s">
        <v>43</v>
      </c>
      <c r="K52" s="24"/>
    </row>
    <row r="53" spans="2:11" s="42" customFormat="1" ht="38.25" customHeight="1" thickBot="1">
      <c r="B53" s="151" t="s">
        <v>237</v>
      </c>
      <c r="C53" s="152" t="s">
        <v>238</v>
      </c>
      <c r="D53" s="122" t="s">
        <v>239</v>
      </c>
      <c r="E53" s="155">
        <f>E52/(E47-E48)</f>
        <v>0.13818198280652721</v>
      </c>
      <c r="F53" s="155">
        <f>F52/(F47-F48)</f>
        <v>0.13950957004528572</v>
      </c>
      <c r="G53" s="155">
        <f>G52/(G47-G48)</f>
        <v>0.13559443248502856</v>
      </c>
      <c r="H53" s="155">
        <f>H52/(H47-H48)</f>
        <v>0.12453709643766631</v>
      </c>
      <c r="I53" s="156" t="s">
        <v>240</v>
      </c>
      <c r="J53" s="154" t="s">
        <v>43</v>
      </c>
      <c r="K53" s="24"/>
    </row>
    <row r="54" spans="2:11" s="42" customFormat="1" ht="38.25" customHeight="1" thickBot="1">
      <c r="B54" s="733" t="s">
        <v>241</v>
      </c>
      <c r="C54" s="152" t="s">
        <v>242</v>
      </c>
      <c r="D54" s="122" t="s">
        <v>243</v>
      </c>
      <c r="E54" s="157">
        <v>1516.4914269999999</v>
      </c>
      <c r="F54" s="157">
        <v>1511.558219</v>
      </c>
      <c r="G54" s="157">
        <v>755.01108699999997</v>
      </c>
      <c r="H54" s="157">
        <v>754.81609700000001</v>
      </c>
      <c r="I54" s="124" t="s">
        <v>244</v>
      </c>
      <c r="J54" s="154"/>
      <c r="K54" s="24"/>
    </row>
    <row r="55" spans="2:11" ht="38.25" customHeight="1" thickBot="1">
      <c r="B55" s="734"/>
      <c r="C55" s="152" t="s">
        <v>242</v>
      </c>
      <c r="D55" s="122" t="s">
        <v>245</v>
      </c>
      <c r="E55" s="157">
        <v>0</v>
      </c>
      <c r="F55" s="157">
        <v>0</v>
      </c>
      <c r="G55" s="157">
        <v>0</v>
      </c>
      <c r="H55" s="157">
        <v>0</v>
      </c>
      <c r="I55" s="124" t="s">
        <v>246</v>
      </c>
      <c r="J55" s="154"/>
    </row>
    <row r="56" spans="2:11" ht="38.25" customHeight="1" thickBot="1">
      <c r="B56" s="734"/>
      <c r="C56" s="152" t="s">
        <v>242</v>
      </c>
      <c r="D56" s="122" t="s">
        <v>247</v>
      </c>
      <c r="E56" s="157">
        <v>-906.42523300000005</v>
      </c>
      <c r="F56" s="157">
        <v>-915.59293700000001</v>
      </c>
      <c r="G56" s="157">
        <v>-746.59275000000002</v>
      </c>
      <c r="H56" s="157">
        <v>-746.59275000000002</v>
      </c>
      <c r="I56" s="124" t="s">
        <v>248</v>
      </c>
      <c r="J56" s="154"/>
    </row>
    <row r="57" spans="2:11" ht="38.25" customHeight="1" thickBot="1">
      <c r="B57" s="735"/>
      <c r="C57" s="152" t="s">
        <v>242</v>
      </c>
      <c r="D57" s="122" t="s">
        <v>249</v>
      </c>
      <c r="E57" s="157">
        <v>-921.79675899999995</v>
      </c>
      <c r="F57" s="157">
        <v>-930.90214200000003</v>
      </c>
      <c r="G57" s="157">
        <v>-427.78721200000001</v>
      </c>
      <c r="H57" s="157">
        <v>-395.25378699999999</v>
      </c>
      <c r="I57" s="124" t="s">
        <v>250</v>
      </c>
      <c r="J57" s="154"/>
    </row>
    <row r="59" spans="2:11" ht="13.2">
      <c r="B59" s="158" t="s">
        <v>251</v>
      </c>
    </row>
    <row r="60" spans="2:11" ht="13.2">
      <c r="B60" s="159" t="s">
        <v>252</v>
      </c>
    </row>
    <row r="61" spans="2:11" ht="13.2">
      <c r="B61" s="159"/>
      <c r="C61" s="160"/>
      <c r="D61" s="159"/>
      <c r="E61" s="161"/>
      <c r="F61" s="161"/>
      <c r="G61" s="161"/>
      <c r="H61" s="161"/>
      <c r="I61" s="160"/>
      <c r="J61" s="159"/>
    </row>
    <row r="62" spans="2:11" ht="15.75" customHeight="1">
      <c r="B62" s="162"/>
      <c r="C62" s="162"/>
      <c r="D62" s="162"/>
      <c r="E62" s="162"/>
      <c r="F62" s="162"/>
      <c r="G62" s="162"/>
      <c r="H62" s="162"/>
      <c r="I62" s="162"/>
      <c r="J62" s="162"/>
    </row>
    <row r="63" spans="2:11" ht="15.75" customHeight="1">
      <c r="B63" s="162"/>
      <c r="C63" s="160"/>
      <c r="D63" s="159"/>
      <c r="E63" s="161"/>
      <c r="F63" s="161"/>
      <c r="G63" s="161"/>
      <c r="H63" s="161"/>
      <c r="I63" s="160"/>
      <c r="J63" s="159"/>
    </row>
    <row r="64" spans="2:11" ht="15.75" customHeight="1">
      <c r="B64" s="162"/>
      <c r="C64" s="160"/>
      <c r="D64" s="159"/>
      <c r="E64" s="161"/>
      <c r="F64" s="161"/>
      <c r="G64" s="161"/>
      <c r="H64" s="161"/>
      <c r="I64" s="160"/>
      <c r="J64" s="159"/>
    </row>
  </sheetData>
  <sheetProtection algorithmName="SHA-512" hashValue="OviK1aSEk6yx4Pm+mWkyvMDhph1CCEfOhQ2dP/aJpyiaBMokuEsJsdpMHL/sWNOgr/aI0gsnXSwWmf6k8q+/3Q==" saltValue="ovoKTOf7btLy+MZk4eCWxQ==" spinCount="100000" sheet="1" objects="1" scenarios="1" formatCells="0" formatColumns="0" formatRows="0"/>
  <mergeCells count="4">
    <mergeCell ref="B7:B46"/>
    <mergeCell ref="B47:B48"/>
    <mergeCell ref="B49:B51"/>
    <mergeCell ref="B54:B57"/>
  </mergeCells>
  <pageMargins left="0.70866141732283472" right="0.70866141732283472" top="0.74803149606299213" bottom="0.74803149606299213" header="0.31496062992125984" footer="0.31496062992125984"/>
  <pageSetup paperSize="9" scale="2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H34"/>
  <sheetViews>
    <sheetView showGridLines="0" zoomScale="70" zoomScaleNormal="70" workbookViewId="0"/>
  </sheetViews>
  <sheetFormatPr defaultColWidth="32.88671875" defaultRowHeight="24" customHeight="1"/>
  <cols>
    <col min="1" max="1" width="3.44140625" style="3" customWidth="1"/>
    <col min="2" max="2" width="103.44140625" style="6" customWidth="1"/>
    <col min="3" max="3" width="41" style="6" customWidth="1"/>
    <col min="4" max="6" width="40" style="6" customWidth="1"/>
    <col min="7" max="7" width="81.5546875" style="3" customWidth="1"/>
    <col min="8" max="8" width="32.88671875" style="11"/>
    <col min="9" max="16384" width="32.88671875" style="3"/>
  </cols>
  <sheetData>
    <row r="1" spans="2:8" s="17" customFormat="1" ht="12.75" customHeight="1">
      <c r="C1" s="21">
        <v>202109</v>
      </c>
      <c r="D1" s="21">
        <v>202112</v>
      </c>
      <c r="E1" s="21">
        <v>202203</v>
      </c>
      <c r="F1" s="21">
        <v>202206</v>
      </c>
      <c r="H1" s="163"/>
    </row>
    <row r="2" spans="2:8" ht="35.25" customHeight="1">
      <c r="B2" s="728" t="s">
        <v>1</v>
      </c>
      <c r="C2" s="728"/>
      <c r="D2" s="728"/>
      <c r="E2" s="60"/>
      <c r="F2" s="60"/>
    </row>
    <row r="3" spans="2:8" ht="27" customHeight="1">
      <c r="B3" s="729" t="s">
        <v>253</v>
      </c>
      <c r="C3" s="729"/>
      <c r="D3" s="729"/>
      <c r="E3" s="61"/>
      <c r="F3" s="61"/>
    </row>
    <row r="4" spans="2:8" ht="27" customHeight="1">
      <c r="B4" s="736" t="str">
        <f>Cover!C5</f>
        <v>Intesa Sanpaolo S.p.A.</v>
      </c>
      <c r="C4" s="736"/>
      <c r="D4" s="736"/>
      <c r="E4" s="164"/>
      <c r="F4" s="164"/>
    </row>
    <row r="5" spans="2:8" ht="23.1" customHeight="1">
      <c r="B5" s="165"/>
    </row>
    <row r="6" spans="2:8" ht="9" customHeight="1" thickBot="1">
      <c r="B6" s="165"/>
    </row>
    <row r="7" spans="2:8" ht="38.25" customHeight="1" thickBot="1">
      <c r="B7" s="166"/>
      <c r="C7" s="737" t="s">
        <v>254</v>
      </c>
      <c r="D7" s="738"/>
      <c r="E7" s="739"/>
      <c r="F7" s="740"/>
    </row>
    <row r="8" spans="2:8" ht="38.25" customHeight="1" thickBot="1">
      <c r="B8" s="28" t="s">
        <v>11</v>
      </c>
      <c r="C8" s="29" t="s">
        <v>12</v>
      </c>
      <c r="D8" s="29" t="s">
        <v>13</v>
      </c>
      <c r="E8" s="29" t="s">
        <v>14</v>
      </c>
      <c r="F8" s="29" t="s">
        <v>15</v>
      </c>
      <c r="G8" s="167" t="s">
        <v>16</v>
      </c>
    </row>
    <row r="9" spans="2:8" ht="80.25" customHeight="1">
      <c r="B9" s="168" t="s">
        <v>255</v>
      </c>
      <c r="C9" s="169">
        <v>270460.342825</v>
      </c>
      <c r="D9" s="169">
        <v>273598.57579400006</v>
      </c>
      <c r="E9" s="169">
        <v>274272.11020099994</v>
      </c>
      <c r="F9" s="169">
        <v>270212.16462900006</v>
      </c>
      <c r="G9" s="170" t="s">
        <v>256</v>
      </c>
      <c r="H9" s="171"/>
    </row>
    <row r="10" spans="2:8" ht="42" customHeight="1">
      <c r="B10" s="172" t="s">
        <v>257</v>
      </c>
      <c r="C10" s="173">
        <v>88930.211701000007</v>
      </c>
      <c r="D10" s="173">
        <v>88189.633296000015</v>
      </c>
      <c r="E10" s="173">
        <v>87074.060715000014</v>
      </c>
      <c r="F10" s="173">
        <v>87376.458878000005</v>
      </c>
      <c r="G10" s="174" t="s">
        <v>258</v>
      </c>
      <c r="H10" s="171"/>
    </row>
    <row r="11" spans="2:8" ht="42" customHeight="1">
      <c r="B11" s="172" t="s">
        <v>259</v>
      </c>
      <c r="C11" s="173">
        <v>1157.8004080000001</v>
      </c>
      <c r="D11" s="173">
        <v>1172.6908519999999</v>
      </c>
      <c r="E11" s="173">
        <v>1299.799831</v>
      </c>
      <c r="F11" s="173">
        <v>1329.986684</v>
      </c>
      <c r="G11" s="174" t="s">
        <v>260</v>
      </c>
      <c r="H11" s="171"/>
    </row>
    <row r="12" spans="2:8" ht="42" customHeight="1">
      <c r="B12" s="172" t="s">
        <v>261</v>
      </c>
      <c r="C12" s="173">
        <v>144967.53677999999</v>
      </c>
      <c r="D12" s="173">
        <v>146841.574952</v>
      </c>
      <c r="E12" s="173">
        <v>152419.854403</v>
      </c>
      <c r="F12" s="173">
        <v>149701.254935</v>
      </c>
      <c r="G12" s="174" t="s">
        <v>262</v>
      </c>
      <c r="H12" s="171"/>
    </row>
    <row r="13" spans="2:8" ht="42" customHeight="1">
      <c r="B13" s="172" t="s">
        <v>263</v>
      </c>
      <c r="C13" s="173">
        <v>35404.793936000002</v>
      </c>
      <c r="D13" s="173">
        <v>37394.676695000002</v>
      </c>
      <c r="E13" s="173">
        <v>33478.395251999995</v>
      </c>
      <c r="F13" s="173">
        <v>31804.464131000001</v>
      </c>
      <c r="G13" s="174" t="s">
        <v>264</v>
      </c>
      <c r="H13" s="171"/>
    </row>
    <row r="14" spans="2:8" ht="42" customHeight="1">
      <c r="B14" s="175" t="s">
        <v>265</v>
      </c>
      <c r="C14" s="176">
        <v>6269.3282499999996</v>
      </c>
      <c r="D14" s="176">
        <v>5642.919175</v>
      </c>
      <c r="E14" s="176">
        <v>5180.6290600000002</v>
      </c>
      <c r="F14" s="176">
        <v>4484.2320210000007</v>
      </c>
      <c r="G14" s="174" t="s">
        <v>266</v>
      </c>
      <c r="H14" s="171"/>
    </row>
    <row r="15" spans="2:8" ht="42" customHeight="1">
      <c r="B15" s="177" t="s">
        <v>267</v>
      </c>
      <c r="C15" s="173">
        <v>501.56419199999999</v>
      </c>
      <c r="D15" s="173">
        <v>463.41122000000001</v>
      </c>
      <c r="E15" s="173">
        <v>526.71107300000006</v>
      </c>
      <c r="F15" s="173">
        <v>553.53774599999997</v>
      </c>
      <c r="G15" s="174" t="s">
        <v>268</v>
      </c>
      <c r="H15" s="171"/>
    </row>
    <row r="16" spans="2:8" ht="42" customHeight="1">
      <c r="B16" s="175" t="s">
        <v>269</v>
      </c>
      <c r="C16" s="173">
        <v>0</v>
      </c>
      <c r="D16" s="173">
        <v>0</v>
      </c>
      <c r="E16" s="173">
        <v>0</v>
      </c>
      <c r="F16" s="173">
        <v>0</v>
      </c>
      <c r="G16" s="174" t="s">
        <v>270</v>
      </c>
      <c r="H16" s="171"/>
    </row>
    <row r="17" spans="2:8" ht="60" customHeight="1">
      <c r="B17" s="175" t="s">
        <v>271</v>
      </c>
      <c r="C17" s="173">
        <v>8395.6221879999994</v>
      </c>
      <c r="D17" s="173">
        <v>9101.1333149999991</v>
      </c>
      <c r="E17" s="173">
        <v>9788.7590010000004</v>
      </c>
      <c r="F17" s="173">
        <v>9559.1701969999995</v>
      </c>
      <c r="G17" s="174" t="s">
        <v>272</v>
      </c>
      <c r="H17" s="171"/>
    </row>
    <row r="18" spans="2:8" ht="42" customHeight="1">
      <c r="B18" s="175" t="s">
        <v>273</v>
      </c>
      <c r="C18" s="173">
        <v>15942.869318000003</v>
      </c>
      <c r="D18" s="173">
        <v>12576.743727999999</v>
      </c>
      <c r="E18" s="173">
        <v>15219.720273000001</v>
      </c>
      <c r="F18" s="173">
        <v>14047.671533000001</v>
      </c>
      <c r="G18" s="174" t="s">
        <v>274</v>
      </c>
      <c r="H18" s="171"/>
    </row>
    <row r="19" spans="2:8" ht="42" customHeight="1">
      <c r="B19" s="172" t="s">
        <v>257</v>
      </c>
      <c r="C19" s="173">
        <v>1516.0724299999999</v>
      </c>
      <c r="D19" s="173">
        <v>1603.024803</v>
      </c>
      <c r="E19" s="173">
        <v>4099.8053229999996</v>
      </c>
      <c r="F19" s="173">
        <v>3843.4778080000001</v>
      </c>
      <c r="G19" s="174" t="s">
        <v>275</v>
      </c>
      <c r="H19" s="171"/>
    </row>
    <row r="20" spans="2:8" ht="42" customHeight="1">
      <c r="B20" s="172" t="s">
        <v>276</v>
      </c>
      <c r="C20" s="173">
        <v>14426.796888000001</v>
      </c>
      <c r="D20" s="173">
        <v>10973.718924999999</v>
      </c>
      <c r="E20" s="173">
        <v>11119.914950000002</v>
      </c>
      <c r="F20" s="173">
        <v>10204.193724999999</v>
      </c>
      <c r="G20" s="174" t="s">
        <v>277</v>
      </c>
      <c r="H20" s="171"/>
    </row>
    <row r="21" spans="2:8" ht="92.4" customHeight="1">
      <c r="B21" s="172" t="s">
        <v>278</v>
      </c>
      <c r="C21" s="173">
        <v>910.77036249999992</v>
      </c>
      <c r="D21" s="173">
        <v>1136.855575</v>
      </c>
      <c r="E21" s="173">
        <v>1287.5443875000001</v>
      </c>
      <c r="F21" s="173">
        <v>1329.5430125</v>
      </c>
      <c r="G21" s="174" t="s">
        <v>279</v>
      </c>
      <c r="H21" s="171"/>
    </row>
    <row r="22" spans="2:8" ht="42" customHeight="1">
      <c r="B22" s="175" t="s">
        <v>280</v>
      </c>
      <c r="C22" s="173">
        <v>0</v>
      </c>
      <c r="D22" s="173">
        <v>0</v>
      </c>
      <c r="E22" s="173">
        <v>0</v>
      </c>
      <c r="F22" s="173">
        <v>0</v>
      </c>
      <c r="G22" s="174" t="s">
        <v>281</v>
      </c>
      <c r="H22" s="171"/>
    </row>
    <row r="23" spans="2:8" ht="42" customHeight="1">
      <c r="B23" s="175" t="s">
        <v>282</v>
      </c>
      <c r="C23" s="173">
        <v>26377.936738</v>
      </c>
      <c r="D23" s="173">
        <v>25305.252601</v>
      </c>
      <c r="E23" s="173">
        <v>25305.252601</v>
      </c>
      <c r="F23" s="173">
        <v>26334.718288</v>
      </c>
      <c r="G23" s="174" t="s">
        <v>283</v>
      </c>
      <c r="H23" s="171"/>
    </row>
    <row r="24" spans="2:8" ht="42" customHeight="1">
      <c r="B24" s="172" t="s">
        <v>284</v>
      </c>
      <c r="C24" s="173">
        <v>529.61627499999997</v>
      </c>
      <c r="D24" s="173">
        <v>598.03698799999995</v>
      </c>
      <c r="E24" s="173">
        <v>598.03698799999995</v>
      </c>
      <c r="F24" s="173">
        <v>598.03698799999995</v>
      </c>
      <c r="G24" s="174" t="s">
        <v>285</v>
      </c>
      <c r="H24" s="171"/>
    </row>
    <row r="25" spans="2:8" ht="42" customHeight="1">
      <c r="B25" s="172" t="s">
        <v>286</v>
      </c>
      <c r="C25" s="173">
        <v>3479.0382249999998</v>
      </c>
      <c r="D25" s="173">
        <v>2906.7229000000002</v>
      </c>
      <c r="E25" s="173">
        <v>2906.7229000000002</v>
      </c>
      <c r="F25" s="173">
        <v>2661.2553250000001</v>
      </c>
      <c r="G25" s="174" t="s">
        <v>287</v>
      </c>
      <c r="H25" s="171"/>
    </row>
    <row r="26" spans="2:8" ht="42" customHeight="1">
      <c r="B26" s="172" t="s">
        <v>288</v>
      </c>
      <c r="C26" s="173">
        <v>22369.282238</v>
      </c>
      <c r="D26" s="173">
        <v>21800.492713</v>
      </c>
      <c r="E26" s="173">
        <v>21800.492713</v>
      </c>
      <c r="F26" s="173">
        <v>23075.425974999998</v>
      </c>
      <c r="G26" s="174" t="s">
        <v>289</v>
      </c>
      <c r="H26" s="171"/>
    </row>
    <row r="27" spans="2:8" ht="42" customHeight="1">
      <c r="B27" s="175" t="s">
        <v>290</v>
      </c>
      <c r="C27" s="173">
        <v>228.844888</v>
      </c>
      <c r="D27" s="173">
        <v>214.749413</v>
      </c>
      <c r="E27" s="173">
        <v>220.52498800000001</v>
      </c>
      <c r="F27" s="173">
        <v>149.74643800000001</v>
      </c>
      <c r="G27" s="174" t="s">
        <v>291</v>
      </c>
      <c r="H27" s="171"/>
    </row>
    <row r="28" spans="2:8" ht="42" customHeight="1" thickBot="1">
      <c r="B28" s="178" t="s">
        <v>292</v>
      </c>
      <c r="C28" s="179">
        <f>+C9+C14+C15+C16+C17+C18+C22+C23++C27</f>
        <v>328176.50839900004</v>
      </c>
      <c r="D28" s="179">
        <f>+D9+D14+D15+D16+D17+D18+D22+D23++D27</f>
        <v>326902.78524600004</v>
      </c>
      <c r="E28" s="179">
        <f>+E9+E14+E15+E16+E17+E18+E22+E23++E27</f>
        <v>330513.70719699998</v>
      </c>
      <c r="F28" s="179">
        <f>+F9+F14+F15+F16+F17+F18+F22+F23++F27</f>
        <v>325341.24085200002</v>
      </c>
      <c r="G28" s="180"/>
      <c r="H28" s="171"/>
    </row>
    <row r="29" spans="2:8" ht="18.75" customHeight="1">
      <c r="B29" s="181" t="s">
        <v>293</v>
      </c>
      <c r="E29" s="182"/>
    </row>
    <row r="30" spans="2:8" ht="18.75" customHeight="1">
      <c r="B30" s="181" t="s">
        <v>294</v>
      </c>
      <c r="D30" s="181"/>
      <c r="F30" s="181"/>
      <c r="G30" s="181"/>
    </row>
    <row r="31" spans="2:8" ht="18.75" customHeight="1">
      <c r="D31" s="182"/>
      <c r="F31" s="182"/>
      <c r="G31" s="182"/>
    </row>
    <row r="32" spans="2:8" ht="18.75" customHeight="1"/>
    <row r="33" ht="18.75" customHeight="1"/>
    <row r="34" ht="18.75" customHeight="1"/>
  </sheetData>
  <sheetProtection algorithmName="SHA-512" hashValue="8c9WVBNljCQsL+rbRvZwgxujoTkGyQWu5JPOqc1TPHGT9ZAuPZB4HxW7XX4DJHTs9aq4FQSCAoMa+Qz64efVOQ==" saltValue="ma2BHlq1Jk2POaH28CifLQ==" spinCount="100000" sheet="1" objects="1" scenarios="1" formatCells="0" formatColumns="0" formatRows="0"/>
  <mergeCells count="4">
    <mergeCell ref="B2:D2"/>
    <mergeCell ref="B3:D3"/>
    <mergeCell ref="B4:D4"/>
    <mergeCell ref="C7:F7"/>
  </mergeCells>
  <pageMargins left="0.70866141732283472" right="0.70866141732283472" top="0.74803149606299213" bottom="0.74803149606299213" header="0.31496062992125984" footer="0.31496062992125984"/>
  <pageSetup paperSize="9" scale="3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57"/>
  <sheetViews>
    <sheetView showGridLines="0" zoomScale="60" zoomScaleNormal="60" zoomScaleSheetLayoutView="70" workbookViewId="0"/>
  </sheetViews>
  <sheetFormatPr defaultColWidth="9.109375" defaultRowHeight="13.2"/>
  <cols>
    <col min="1" max="1" width="2.5546875" style="3" customWidth="1"/>
    <col min="2" max="2" width="128.44140625" style="3" customWidth="1"/>
    <col min="3" max="6" width="65.44140625" style="3" customWidth="1"/>
    <col min="7" max="16384" width="9.109375" style="3"/>
  </cols>
  <sheetData>
    <row r="1" spans="2:6" s="17" customFormat="1" ht="13.8">
      <c r="B1" s="183"/>
      <c r="C1" s="21">
        <v>202109</v>
      </c>
      <c r="D1" s="21">
        <v>202112</v>
      </c>
      <c r="E1" s="21">
        <v>202203</v>
      </c>
      <c r="F1" s="21">
        <v>202206</v>
      </c>
    </row>
    <row r="2" spans="2:6" ht="24.6">
      <c r="B2" s="728" t="s">
        <v>1</v>
      </c>
      <c r="C2" s="728"/>
      <c r="D2" s="728"/>
      <c r="E2" s="60"/>
      <c r="F2" s="60"/>
    </row>
    <row r="3" spans="2:6" ht="20.25" customHeight="1">
      <c r="B3" s="741" t="s">
        <v>295</v>
      </c>
      <c r="C3" s="741"/>
      <c r="D3" s="741"/>
      <c r="E3" s="184"/>
      <c r="F3" s="184"/>
    </row>
    <row r="4" spans="2:6" ht="18" customHeight="1">
      <c r="B4" s="742" t="str">
        <f>Cover!C5</f>
        <v>Intesa Sanpaolo S.p.A.</v>
      </c>
      <c r="C4" s="742"/>
      <c r="D4" s="742"/>
      <c r="E4" s="185"/>
      <c r="F4" s="185"/>
    </row>
    <row r="5" spans="2:6">
      <c r="B5" s="186"/>
      <c r="C5" s="187"/>
      <c r="D5" s="187"/>
      <c r="E5" s="187"/>
      <c r="F5" s="187"/>
    </row>
    <row r="6" spans="2:6">
      <c r="C6" s="187"/>
      <c r="D6" s="187"/>
      <c r="E6" s="187"/>
      <c r="F6" s="187"/>
    </row>
    <row r="7" spans="2:6" ht="12.75" customHeight="1" thickBot="1">
      <c r="C7" s="188"/>
      <c r="D7" s="188"/>
    </row>
    <row r="8" spans="2:6" ht="27.75" customHeight="1" thickBot="1">
      <c r="B8" s="189" t="s">
        <v>296</v>
      </c>
      <c r="C8" s="29" t="s">
        <v>12</v>
      </c>
      <c r="D8" s="29" t="s">
        <v>13</v>
      </c>
      <c r="E8" s="29" t="s">
        <v>14</v>
      </c>
      <c r="F8" s="29" t="s">
        <v>15</v>
      </c>
    </row>
    <row r="9" spans="2:6" ht="18" customHeight="1">
      <c r="B9" s="190" t="s">
        <v>297</v>
      </c>
      <c r="C9" s="191">
        <v>7805.891759000001</v>
      </c>
      <c r="D9" s="191">
        <v>10420.472077</v>
      </c>
      <c r="E9" s="191">
        <v>2622.457852</v>
      </c>
      <c r="F9" s="191">
        <v>5436.6011030000009</v>
      </c>
    </row>
    <row r="10" spans="2:6" ht="18" customHeight="1">
      <c r="B10" s="192" t="s">
        <v>298</v>
      </c>
      <c r="C10" s="191">
        <v>959.36956599999996</v>
      </c>
      <c r="D10" s="191">
        <v>1281.2439320000001</v>
      </c>
      <c r="E10" s="191">
        <v>348.72686399999998</v>
      </c>
      <c r="F10" s="191">
        <v>727.16771900000003</v>
      </c>
    </row>
    <row r="11" spans="2:6" ht="18" customHeight="1">
      <c r="B11" s="192" t="s">
        <v>299</v>
      </c>
      <c r="C11" s="191">
        <v>6597.5566239999998</v>
      </c>
      <c r="D11" s="191">
        <v>8745.5654610000001</v>
      </c>
      <c r="E11" s="191">
        <v>2113.7744419999999</v>
      </c>
      <c r="F11" s="191">
        <v>4367.9227629999996</v>
      </c>
    </row>
    <row r="12" spans="2:6" ht="18" customHeight="1">
      <c r="B12" s="193" t="s">
        <v>300</v>
      </c>
      <c r="C12" s="191">
        <v>1837.088667</v>
      </c>
      <c r="D12" s="191">
        <v>2513.752414</v>
      </c>
      <c r="E12" s="191">
        <v>678.24930199999994</v>
      </c>
      <c r="F12" s="191">
        <v>1392.561447</v>
      </c>
    </row>
    <row r="13" spans="2:6" ht="18" customHeight="1">
      <c r="B13" s="192" t="s">
        <v>301</v>
      </c>
      <c r="C13" s="191">
        <v>546.88865899999996</v>
      </c>
      <c r="D13" s="191">
        <v>779.65580599999998</v>
      </c>
      <c r="E13" s="191">
        <v>258.10528399999998</v>
      </c>
      <c r="F13" s="191">
        <v>556.56316900000002</v>
      </c>
    </row>
    <row r="14" spans="2:6" ht="18" customHeight="1">
      <c r="B14" s="192" t="s">
        <v>302</v>
      </c>
      <c r="C14" s="191">
        <v>1004.434874</v>
      </c>
      <c r="D14" s="191">
        <v>1336.103417</v>
      </c>
      <c r="E14" s="191">
        <v>325.56803500000001</v>
      </c>
      <c r="F14" s="191">
        <v>667.95005800000001</v>
      </c>
    </row>
    <row r="15" spans="2:6" ht="18" customHeight="1">
      <c r="B15" s="194" t="s">
        <v>303</v>
      </c>
      <c r="C15" s="191">
        <v>0</v>
      </c>
      <c r="D15" s="191">
        <v>0</v>
      </c>
      <c r="E15" s="191">
        <v>0</v>
      </c>
      <c r="F15" s="191">
        <v>0</v>
      </c>
    </row>
    <row r="16" spans="2:6" ht="18" customHeight="1">
      <c r="B16" s="193" t="s">
        <v>304</v>
      </c>
      <c r="C16" s="191">
        <v>112.83292299999999</v>
      </c>
      <c r="D16" s="191">
        <v>161.425422</v>
      </c>
      <c r="E16" s="191">
        <v>34.490392</v>
      </c>
      <c r="F16" s="191">
        <v>140.48577599999999</v>
      </c>
    </row>
    <row r="17" spans="2:6" ht="18" customHeight="1">
      <c r="B17" s="193" t="s">
        <v>305</v>
      </c>
      <c r="C17" s="191">
        <v>7122.7171910000006</v>
      </c>
      <c r="D17" s="191">
        <v>9678.2320490000002</v>
      </c>
      <c r="E17" s="191">
        <v>2301.2697499999999</v>
      </c>
      <c r="F17" s="191">
        <v>4579.9989879999994</v>
      </c>
    </row>
    <row r="18" spans="2:6" ht="33.75" customHeight="1">
      <c r="B18" s="193" t="s">
        <v>306</v>
      </c>
      <c r="C18" s="176">
        <v>1007.405205</v>
      </c>
      <c r="D18" s="176">
        <v>1120.921004</v>
      </c>
      <c r="E18" s="176">
        <v>212.248389</v>
      </c>
      <c r="F18" s="176">
        <v>285.75702100000001</v>
      </c>
    </row>
    <row r="19" spans="2:6" ht="18" customHeight="1">
      <c r="B19" s="193" t="s">
        <v>307</v>
      </c>
      <c r="C19" s="191">
        <v>330.73595599999999</v>
      </c>
      <c r="D19" s="191">
        <v>406.83376700000002</v>
      </c>
      <c r="E19" s="191">
        <v>294.45504299999999</v>
      </c>
      <c r="F19" s="191">
        <v>536.27898300000004</v>
      </c>
    </row>
    <row r="20" spans="2:6" ht="18" customHeight="1">
      <c r="B20" s="193" t="s">
        <v>308</v>
      </c>
      <c r="C20" s="191">
        <v>151.78891000000002</v>
      </c>
      <c r="D20" s="191">
        <v>65.335842</v>
      </c>
      <c r="E20" s="191">
        <v>246.19201699999999</v>
      </c>
      <c r="F20" s="191">
        <v>546.62933700000008</v>
      </c>
    </row>
    <row r="21" spans="2:6" ht="18" customHeight="1">
      <c r="B21" s="193" t="s">
        <v>309</v>
      </c>
      <c r="C21" s="191">
        <v>35.332661999999999</v>
      </c>
      <c r="D21" s="191">
        <v>36.125171000000002</v>
      </c>
      <c r="E21" s="191">
        <v>-0.665157</v>
      </c>
      <c r="F21" s="191">
        <v>41.458910000000003</v>
      </c>
    </row>
    <row r="22" spans="2:6" ht="18" customHeight="1">
      <c r="B22" s="193" t="s">
        <v>310</v>
      </c>
      <c r="C22" s="191">
        <v>133.84186399999999</v>
      </c>
      <c r="D22" s="191">
        <v>180.036789</v>
      </c>
      <c r="E22" s="191">
        <v>-69.249967999999996</v>
      </c>
      <c r="F22" s="191">
        <v>-254.171784</v>
      </c>
    </row>
    <row r="23" spans="2:6" ht="18" customHeight="1" thickBot="1">
      <c r="B23" s="195" t="s">
        <v>311</v>
      </c>
      <c r="C23" s="196">
        <v>699.18825700000002</v>
      </c>
      <c r="D23" s="196">
        <v>952.86611700000003</v>
      </c>
      <c r="E23" s="196">
        <v>241.27655299999998</v>
      </c>
      <c r="F23" s="196">
        <v>464.34921000000008</v>
      </c>
    </row>
    <row r="24" spans="2:6" ht="18" customHeight="1" thickBot="1">
      <c r="B24" s="197" t="s">
        <v>312</v>
      </c>
      <c r="C24" s="198">
        <v>15562.646059999999</v>
      </c>
      <c r="D24" s="198">
        <v>20508.495824000001</v>
      </c>
      <c r="E24" s="198">
        <v>5204.2255689999993</v>
      </c>
      <c r="F24" s="198">
        <v>10384.826096999999</v>
      </c>
    </row>
    <row r="25" spans="2:6" ht="18" customHeight="1">
      <c r="B25" s="199" t="s">
        <v>313</v>
      </c>
      <c r="C25" s="200">
        <v>7612.3760129999991</v>
      </c>
      <c r="D25" s="200">
        <v>10898.101113999997</v>
      </c>
      <c r="E25" s="200">
        <v>2380.715021</v>
      </c>
      <c r="F25" s="200">
        <v>4944.1361260000003</v>
      </c>
    </row>
    <row r="26" spans="2:6" ht="18" customHeight="1">
      <c r="B26" s="199" t="s">
        <v>314</v>
      </c>
      <c r="C26" s="200">
        <v>729.70252800000003</v>
      </c>
      <c r="D26" s="200">
        <v>760.51356799999996</v>
      </c>
      <c r="E26" s="200">
        <v>376.326166</v>
      </c>
      <c r="F26" s="200">
        <v>390.23527000000001</v>
      </c>
    </row>
    <row r="27" spans="2:6" ht="18" customHeight="1">
      <c r="B27" s="193" t="s">
        <v>315</v>
      </c>
      <c r="C27" s="191">
        <v>1027.1911009999999</v>
      </c>
      <c r="D27" s="191">
        <v>1410.8171600000001</v>
      </c>
      <c r="E27" s="191">
        <v>355.40552400000001</v>
      </c>
      <c r="F27" s="191">
        <v>704.42272400000002</v>
      </c>
    </row>
    <row r="28" spans="2:6" ht="18" customHeight="1">
      <c r="B28" s="193" t="s">
        <v>316</v>
      </c>
      <c r="C28" s="191">
        <v>-25.522544</v>
      </c>
      <c r="D28" s="191">
        <v>-29.613247999999999</v>
      </c>
      <c r="E28" s="191">
        <v>-2.431165</v>
      </c>
      <c r="F28" s="191">
        <v>-0.86237799999999998</v>
      </c>
    </row>
    <row r="29" spans="2:6" ht="18" customHeight="1">
      <c r="B29" s="193" t="s">
        <v>317</v>
      </c>
      <c r="C29" s="191">
        <v>176.86590100000001</v>
      </c>
      <c r="D29" s="191">
        <v>100.484236</v>
      </c>
      <c r="E29" s="191">
        <v>33.080204999999999</v>
      </c>
      <c r="F29" s="191">
        <v>98.520375000000001</v>
      </c>
    </row>
    <row r="30" spans="2:6" ht="18" customHeight="1">
      <c r="B30" s="192" t="s">
        <v>318</v>
      </c>
      <c r="C30" s="191">
        <v>0</v>
      </c>
      <c r="D30" s="191">
        <v>0</v>
      </c>
      <c r="E30" s="191">
        <v>0</v>
      </c>
      <c r="F30" s="191">
        <v>0</v>
      </c>
    </row>
    <row r="31" spans="2:6" ht="18" customHeight="1">
      <c r="B31" s="192" t="s">
        <v>319</v>
      </c>
      <c r="C31" s="191">
        <v>-73.139261000000005</v>
      </c>
      <c r="D31" s="191">
        <v>-137.363787</v>
      </c>
      <c r="E31" s="191">
        <v>53.036301999999999</v>
      </c>
      <c r="F31" s="191">
        <v>51.879379999999998</v>
      </c>
    </row>
    <row r="32" spans="2:6" ht="18" customHeight="1">
      <c r="B32" s="192" t="s">
        <v>320</v>
      </c>
      <c r="C32" s="191">
        <v>250.00516200000001</v>
      </c>
      <c r="D32" s="191">
        <v>237.84802300000001</v>
      </c>
      <c r="E32" s="191">
        <v>-19.956097</v>
      </c>
      <c r="F32" s="191">
        <v>46.640994999999997</v>
      </c>
    </row>
    <row r="33" spans="2:6" ht="31.95" customHeight="1">
      <c r="B33" s="201" t="s">
        <v>321</v>
      </c>
      <c r="C33" s="176">
        <v>0</v>
      </c>
      <c r="D33" s="176">
        <v>91.600313999999997</v>
      </c>
      <c r="E33" s="176">
        <v>0</v>
      </c>
      <c r="F33" s="176">
        <v>0</v>
      </c>
    </row>
    <row r="34" spans="2:6" ht="31.95" customHeight="1">
      <c r="B34" s="201" t="s">
        <v>322</v>
      </c>
      <c r="C34" s="176">
        <v>0</v>
      </c>
      <c r="D34" s="176">
        <v>0</v>
      </c>
      <c r="E34" s="176">
        <v>0</v>
      </c>
      <c r="F34" s="176">
        <v>0</v>
      </c>
    </row>
    <row r="35" spans="2:6" ht="18" customHeight="1">
      <c r="B35" s="202" t="s">
        <v>323</v>
      </c>
      <c r="C35" s="191">
        <v>0</v>
      </c>
      <c r="D35" s="191">
        <v>0</v>
      </c>
      <c r="E35" s="191">
        <v>0</v>
      </c>
      <c r="F35" s="191">
        <v>0</v>
      </c>
    </row>
    <row r="36" spans="2:6" ht="18" customHeight="1">
      <c r="B36" s="203" t="s">
        <v>324</v>
      </c>
      <c r="C36" s="191">
        <v>1607.2570499999999</v>
      </c>
      <c r="D36" s="191">
        <v>2883.5165360000001</v>
      </c>
      <c r="E36" s="191">
        <v>693.82670099999996</v>
      </c>
      <c r="F36" s="191">
        <v>1285.9670269999999</v>
      </c>
    </row>
    <row r="37" spans="2:6" ht="18" customHeight="1">
      <c r="B37" s="192" t="s">
        <v>325</v>
      </c>
      <c r="C37" s="176">
        <v>12.108764000000001</v>
      </c>
      <c r="D37" s="176">
        <v>30.332777</v>
      </c>
      <c r="E37" s="176">
        <v>33.277138999999998</v>
      </c>
      <c r="F37" s="176">
        <v>46.855431000000003</v>
      </c>
    </row>
    <row r="38" spans="2:6" ht="18" customHeight="1">
      <c r="B38" s="192" t="s">
        <v>326</v>
      </c>
      <c r="C38" s="176">
        <v>1595.1482860000001</v>
      </c>
      <c r="D38" s="176">
        <v>2853.183759</v>
      </c>
      <c r="E38" s="176">
        <v>660.54956200000004</v>
      </c>
      <c r="F38" s="176">
        <v>1239.111596</v>
      </c>
    </row>
    <row r="39" spans="2:6" ht="33" customHeight="1">
      <c r="B39" s="203" t="s">
        <v>327</v>
      </c>
      <c r="C39" s="176">
        <v>30.165603999999998</v>
      </c>
      <c r="D39" s="176">
        <v>84.448232999999988</v>
      </c>
      <c r="E39" s="176">
        <v>8.6769879999999997</v>
      </c>
      <c r="F39" s="176">
        <v>8.7835390000000011</v>
      </c>
    </row>
    <row r="40" spans="2:6" ht="18" customHeight="1">
      <c r="B40" s="192" t="s">
        <v>328</v>
      </c>
      <c r="C40" s="191">
        <v>0</v>
      </c>
      <c r="D40" s="191">
        <v>0</v>
      </c>
      <c r="E40" s="191">
        <v>0</v>
      </c>
      <c r="F40" s="191">
        <v>0</v>
      </c>
    </row>
    <row r="41" spans="2:6" ht="18" customHeight="1">
      <c r="B41" s="203" t="s">
        <v>329</v>
      </c>
      <c r="C41" s="191">
        <v>0</v>
      </c>
      <c r="D41" s="191">
        <v>0</v>
      </c>
      <c r="E41" s="191">
        <v>0</v>
      </c>
      <c r="F41" s="191">
        <v>0</v>
      </c>
    </row>
    <row r="42" spans="2:6" ht="18" customHeight="1">
      <c r="B42" s="203" t="s">
        <v>330</v>
      </c>
      <c r="C42" s="191">
        <v>713.83099600000003</v>
      </c>
      <c r="D42" s="191">
        <v>832.24584000000004</v>
      </c>
      <c r="E42" s="191">
        <v>225.97837699999999</v>
      </c>
      <c r="F42" s="191">
        <v>488.18229000000002</v>
      </c>
    </row>
    <row r="43" spans="2:6" ht="18" customHeight="1">
      <c r="B43" s="203" t="s">
        <v>331</v>
      </c>
      <c r="C43" s="191">
        <v>0</v>
      </c>
      <c r="D43" s="191">
        <v>0</v>
      </c>
      <c r="E43" s="191">
        <v>0</v>
      </c>
      <c r="F43" s="191">
        <v>0</v>
      </c>
    </row>
    <row r="44" spans="2:6" ht="18" customHeight="1">
      <c r="B44" s="203" t="s">
        <v>332</v>
      </c>
      <c r="C44" s="191">
        <v>5067.3963150000009</v>
      </c>
      <c r="D44" s="191">
        <v>5173.2475689999992</v>
      </c>
      <c r="E44" s="191">
        <v>1579.742176</v>
      </c>
      <c r="F44" s="191">
        <v>3440.0809479999998</v>
      </c>
    </row>
    <row r="45" spans="2:6" ht="18" customHeight="1">
      <c r="B45" s="203" t="s">
        <v>333</v>
      </c>
      <c r="C45" s="191">
        <v>4035.3522010000002</v>
      </c>
      <c r="D45" s="191">
        <v>4220.054736</v>
      </c>
      <c r="E45" s="191">
        <v>1028.2722080000001</v>
      </c>
      <c r="F45" s="191">
        <v>2364.1414110000001</v>
      </c>
    </row>
    <row r="46" spans="2:6" ht="18" customHeight="1" thickBot="1">
      <c r="B46" s="204" t="s">
        <v>334</v>
      </c>
      <c r="C46" s="196">
        <v>0</v>
      </c>
      <c r="D46" s="196">
        <v>-9.9999999999999995E-7</v>
      </c>
      <c r="E46" s="196">
        <v>0</v>
      </c>
      <c r="F46" s="196">
        <v>0</v>
      </c>
    </row>
    <row r="47" spans="2:6" ht="18" customHeight="1" thickBot="1">
      <c r="B47" s="205" t="s">
        <v>335</v>
      </c>
      <c r="C47" s="206">
        <v>4035.3522010000002</v>
      </c>
      <c r="D47" s="206">
        <v>4220.0547349999997</v>
      </c>
      <c r="E47" s="206">
        <v>1028.2722080000001</v>
      </c>
      <c r="F47" s="206">
        <v>2364.1414110000001</v>
      </c>
    </row>
    <row r="48" spans="2:6" ht="18" customHeight="1" thickBot="1">
      <c r="B48" s="207" t="s">
        <v>336</v>
      </c>
      <c r="C48" s="208">
        <v>4005.5851939999998</v>
      </c>
      <c r="D48" s="208">
        <v>4185.3038049999996</v>
      </c>
      <c r="E48" s="208">
        <v>1023.951957</v>
      </c>
      <c r="F48" s="208">
        <v>2353.9357359999999</v>
      </c>
    </row>
    <row r="49" spans="2:6" ht="13.5" customHeight="1">
      <c r="B49" s="209" t="s">
        <v>337</v>
      </c>
    </row>
    <row r="50" spans="2:6" ht="15.6">
      <c r="B50" s="3" t="s">
        <v>338</v>
      </c>
    </row>
    <row r="51" spans="2:6">
      <c r="B51" s="210"/>
    </row>
    <row r="52" spans="2:6" ht="12.75" customHeight="1">
      <c r="B52" s="211"/>
      <c r="C52" s="212"/>
      <c r="D52" s="212"/>
      <c r="E52" s="212"/>
      <c r="F52" s="212"/>
    </row>
    <row r="53" spans="2:6" ht="12.75" customHeight="1">
      <c r="B53" s="211"/>
      <c r="C53" s="212"/>
      <c r="D53" s="212"/>
      <c r="E53" s="212"/>
      <c r="F53" s="212"/>
    </row>
    <row r="54" spans="2:6" ht="12.75" customHeight="1">
      <c r="B54" s="211"/>
      <c r="C54" s="212"/>
      <c r="D54" s="212"/>
      <c r="E54" s="212"/>
      <c r="F54" s="212"/>
    </row>
    <row r="55" spans="2:6" ht="12.75" customHeight="1">
      <c r="B55" s="211"/>
      <c r="C55" s="212"/>
      <c r="D55" s="212"/>
      <c r="E55" s="212"/>
      <c r="F55" s="212"/>
    </row>
    <row r="56" spans="2:6" ht="12.75" customHeight="1">
      <c r="B56" s="212"/>
      <c r="C56" s="212"/>
      <c r="D56" s="212"/>
      <c r="E56" s="212"/>
      <c r="F56" s="212"/>
    </row>
    <row r="57" spans="2:6" ht="12.75" customHeight="1">
      <c r="B57" s="212"/>
      <c r="C57" s="212"/>
      <c r="D57" s="212"/>
      <c r="E57" s="212"/>
      <c r="F57" s="212"/>
    </row>
  </sheetData>
  <sheetProtection algorithmName="SHA-512" hashValue="th1kF5rke+YsBKytzEVI+eSfBb2GdecP+ZRDNivzH36bTLl9R0HcKbeBajmIDTmNV9hFTNCdeK8WwESiJOu6OA==" saltValue="33d/cp5mZUjCsVdtyBm1dQ==" spinCount="100000" sheet="1" objects="1" scenarios="1" formatCells="0" formatColumns="0" formatRows="0"/>
  <mergeCells count="3">
    <mergeCell ref="B2:D2"/>
    <mergeCell ref="B3:D3"/>
    <mergeCell ref="B4:D4"/>
  </mergeCells>
  <pageMargins left="0.70866141732283472" right="0.70866141732283472" top="0.74803149606299213" bottom="0.74803149606299213" header="0.31496062992125984" footer="0.31496062992125984"/>
  <pageSetup paperSize="9" scale="3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D66"/>
  <sheetViews>
    <sheetView showGridLines="0" zoomScale="50" zoomScaleNormal="50" zoomScaleSheetLayoutView="53" workbookViewId="0"/>
  </sheetViews>
  <sheetFormatPr defaultColWidth="0" defaultRowHeight="0" customHeight="1" zeroHeight="1"/>
  <cols>
    <col min="1" max="2" width="6.44140625" style="216" customWidth="1"/>
    <col min="3" max="4" width="27.44140625" style="216" customWidth="1"/>
    <col min="5" max="5" width="29.44140625" style="269" customWidth="1"/>
    <col min="6" max="30" width="15" style="216" customWidth="1"/>
    <col min="31" max="241" width="8.88671875" style="216" customWidth="1"/>
    <col min="242" max="243" width="6.44140625" style="216" customWidth="1"/>
    <col min="244" max="245" width="27.44140625" style="216" customWidth="1"/>
    <col min="246" max="259" width="18.5546875" style="216" customWidth="1"/>
    <col min="260" max="260" width="19.5546875" style="216" customWidth="1"/>
    <col min="261" max="497" width="0" style="216" hidden="1"/>
    <col min="498" max="499" width="6.44140625" style="216" customWidth="1"/>
    <col min="500" max="501" width="27.44140625" style="216" customWidth="1"/>
    <col min="502" max="515" width="18.5546875" style="216" customWidth="1"/>
    <col min="516" max="516" width="19.5546875" style="216" customWidth="1"/>
    <col min="517" max="753" width="0" style="216" hidden="1"/>
    <col min="754" max="755" width="6.44140625" style="216" customWidth="1"/>
    <col min="756" max="757" width="27.44140625" style="216" customWidth="1"/>
    <col min="758" max="771" width="18.5546875" style="216" customWidth="1"/>
    <col min="772" max="772" width="19.5546875" style="216" customWidth="1"/>
    <col min="773" max="1009" width="0" style="216" hidden="1"/>
    <col min="1010" max="1011" width="6.44140625" style="216" customWidth="1"/>
    <col min="1012" max="1013" width="27.44140625" style="216" customWidth="1"/>
    <col min="1014" max="1027" width="18.5546875" style="216" customWidth="1"/>
    <col min="1028" max="1028" width="19.5546875" style="216" customWidth="1"/>
    <col min="1029" max="1265" width="0" style="216" hidden="1"/>
    <col min="1266" max="1267" width="6.44140625" style="216" customWidth="1"/>
    <col min="1268" max="1269" width="27.44140625" style="216" customWidth="1"/>
    <col min="1270" max="1283" width="18.5546875" style="216" customWidth="1"/>
    <col min="1284" max="1284" width="19.5546875" style="216" customWidth="1"/>
    <col min="1285" max="1521" width="0" style="216" hidden="1"/>
    <col min="1522" max="1523" width="6.44140625" style="216" customWidth="1"/>
    <col min="1524" max="1525" width="27.44140625" style="216" customWidth="1"/>
    <col min="1526" max="1539" width="18.5546875" style="216" customWidth="1"/>
    <col min="1540" max="1540" width="19.5546875" style="216" customWidth="1"/>
    <col min="1541" max="1777" width="0" style="216" hidden="1"/>
    <col min="1778" max="1779" width="6.44140625" style="216" customWidth="1"/>
    <col min="1780" max="1781" width="27.44140625" style="216" customWidth="1"/>
    <col min="1782" max="1795" width="18.5546875" style="216" customWidth="1"/>
    <col min="1796" max="1796" width="19.5546875" style="216" customWidth="1"/>
    <col min="1797" max="2033" width="0" style="216" hidden="1"/>
    <col min="2034" max="2035" width="6.44140625" style="216" customWidth="1"/>
    <col min="2036" max="2037" width="27.44140625" style="216" customWidth="1"/>
    <col min="2038" max="2051" width="18.5546875" style="216" customWidth="1"/>
    <col min="2052" max="2052" width="19.5546875" style="216" customWidth="1"/>
    <col min="2053" max="2289" width="0" style="216" hidden="1"/>
    <col min="2290" max="2291" width="6.44140625" style="216" customWidth="1"/>
    <col min="2292" max="2293" width="27.44140625" style="216" customWidth="1"/>
    <col min="2294" max="2307" width="18.5546875" style="216" customWidth="1"/>
    <col min="2308" max="2308" width="19.5546875" style="216" customWidth="1"/>
    <col min="2309" max="2545" width="0" style="216" hidden="1"/>
    <col min="2546" max="2547" width="6.44140625" style="216" customWidth="1"/>
    <col min="2548" max="2549" width="27.44140625" style="216" customWidth="1"/>
    <col min="2550" max="2563" width="18.5546875" style="216" customWidth="1"/>
    <col min="2564" max="2564" width="19.5546875" style="216" customWidth="1"/>
    <col min="2565" max="2801" width="0" style="216" hidden="1"/>
    <col min="2802" max="2803" width="6.44140625" style="216" customWidth="1"/>
    <col min="2804" max="2805" width="27.44140625" style="216" customWidth="1"/>
    <col min="2806" max="2819" width="18.5546875" style="216" customWidth="1"/>
    <col min="2820" max="2820" width="19.5546875" style="216" customWidth="1"/>
    <col min="2821" max="3057" width="0" style="216" hidden="1"/>
    <col min="3058" max="3059" width="6.44140625" style="216" customWidth="1"/>
    <col min="3060" max="3061" width="27.44140625" style="216" customWidth="1"/>
    <col min="3062" max="3075" width="18.5546875" style="216" customWidth="1"/>
    <col min="3076" max="3076" width="19.5546875" style="216" customWidth="1"/>
    <col min="3077" max="3313" width="0" style="216" hidden="1"/>
    <col min="3314" max="3315" width="6.44140625" style="216" customWidth="1"/>
    <col min="3316" max="3317" width="27.44140625" style="216" customWidth="1"/>
    <col min="3318" max="3331" width="18.5546875" style="216" customWidth="1"/>
    <col min="3332" max="3332" width="19.5546875" style="216" customWidth="1"/>
    <col min="3333" max="3569" width="0" style="216" hidden="1"/>
    <col min="3570" max="3571" width="6.44140625" style="216" customWidth="1"/>
    <col min="3572" max="3573" width="27.44140625" style="216" customWidth="1"/>
    <col min="3574" max="3587" width="18.5546875" style="216" customWidth="1"/>
    <col min="3588" max="3588" width="19.5546875" style="216" customWidth="1"/>
    <col min="3589" max="3825" width="0" style="216" hidden="1"/>
    <col min="3826" max="3827" width="6.44140625" style="216" customWidth="1"/>
    <col min="3828" max="3829" width="27.44140625" style="216" customWidth="1"/>
    <col min="3830" max="3843" width="18.5546875" style="216" customWidth="1"/>
    <col min="3844" max="3844" width="19.5546875" style="216" customWidth="1"/>
    <col min="3845" max="4081" width="0" style="216" hidden="1"/>
    <col min="4082" max="4083" width="6.44140625" style="216" customWidth="1"/>
    <col min="4084" max="4085" width="27.44140625" style="216" customWidth="1"/>
    <col min="4086" max="4099" width="18.5546875" style="216" customWidth="1"/>
    <col min="4100" max="4100" width="19.5546875" style="216" customWidth="1"/>
    <col min="4101" max="4337" width="0" style="216" hidden="1"/>
    <col min="4338" max="4339" width="6.44140625" style="216" customWidth="1"/>
    <col min="4340" max="4341" width="27.44140625" style="216" customWidth="1"/>
    <col min="4342" max="4355" width="18.5546875" style="216" customWidth="1"/>
    <col min="4356" max="4356" width="19.5546875" style="216" customWidth="1"/>
    <col min="4357" max="4593" width="0" style="216" hidden="1"/>
    <col min="4594" max="4595" width="6.44140625" style="216" customWidth="1"/>
    <col min="4596" max="4597" width="27.44140625" style="216" customWidth="1"/>
    <col min="4598" max="4611" width="18.5546875" style="216" customWidth="1"/>
    <col min="4612" max="4612" width="19.5546875" style="216" customWidth="1"/>
    <col min="4613" max="4849" width="0" style="216" hidden="1"/>
    <col min="4850" max="4851" width="6.44140625" style="216" customWidth="1"/>
    <col min="4852" max="4853" width="27.44140625" style="216" customWidth="1"/>
    <col min="4854" max="4867" width="18.5546875" style="216" customWidth="1"/>
    <col min="4868" max="4868" width="19.5546875" style="216" customWidth="1"/>
    <col min="4869" max="5105" width="0" style="216" hidden="1"/>
    <col min="5106" max="5107" width="6.44140625" style="216" customWidth="1"/>
    <col min="5108" max="5109" width="27.44140625" style="216" customWidth="1"/>
    <col min="5110" max="5123" width="18.5546875" style="216" customWidth="1"/>
    <col min="5124" max="5124" width="19.5546875" style="216" customWidth="1"/>
    <col min="5125" max="5361" width="0" style="216" hidden="1"/>
    <col min="5362" max="5363" width="6.44140625" style="216" customWidth="1"/>
    <col min="5364" max="5365" width="27.44140625" style="216" customWidth="1"/>
    <col min="5366" max="5379" width="18.5546875" style="216" customWidth="1"/>
    <col min="5380" max="5380" width="19.5546875" style="216" customWidth="1"/>
    <col min="5381" max="5617" width="0" style="216" hidden="1"/>
    <col min="5618" max="5619" width="6.44140625" style="216" customWidth="1"/>
    <col min="5620" max="5621" width="27.44140625" style="216" customWidth="1"/>
    <col min="5622" max="5635" width="18.5546875" style="216" customWidth="1"/>
    <col min="5636" max="5636" width="19.5546875" style="216" customWidth="1"/>
    <col min="5637" max="5873" width="0" style="216" hidden="1"/>
    <col min="5874" max="5875" width="6.44140625" style="216" customWidth="1"/>
    <col min="5876" max="5877" width="27.44140625" style="216" customWidth="1"/>
    <col min="5878" max="5891" width="18.5546875" style="216" customWidth="1"/>
    <col min="5892" max="5892" width="19.5546875" style="216" customWidth="1"/>
    <col min="5893" max="6129" width="0" style="216" hidden="1"/>
    <col min="6130" max="6131" width="6.44140625" style="216" customWidth="1"/>
    <col min="6132" max="6133" width="27.44140625" style="216" customWidth="1"/>
    <col min="6134" max="6147" width="18.5546875" style="216" customWidth="1"/>
    <col min="6148" max="6148" width="19.5546875" style="216" customWidth="1"/>
    <col min="6149" max="6385" width="0" style="216" hidden="1"/>
    <col min="6386" max="6387" width="6.44140625" style="216" customWidth="1"/>
    <col min="6388" max="6389" width="27.44140625" style="216" customWidth="1"/>
    <col min="6390" max="6403" width="18.5546875" style="216" customWidth="1"/>
    <col min="6404" max="6404" width="19.5546875" style="216" customWidth="1"/>
    <col min="6405" max="6641" width="0" style="216" hidden="1"/>
    <col min="6642" max="6643" width="6.44140625" style="216" customWidth="1"/>
    <col min="6644" max="6645" width="27.44140625" style="216" customWidth="1"/>
    <col min="6646" max="6659" width="18.5546875" style="216" customWidth="1"/>
    <col min="6660" max="6660" width="19.5546875" style="216" customWidth="1"/>
    <col min="6661" max="6897" width="0" style="216" hidden="1"/>
    <col min="6898" max="6899" width="6.44140625" style="216" customWidth="1"/>
    <col min="6900" max="6901" width="27.44140625" style="216" customWidth="1"/>
    <col min="6902" max="6915" width="18.5546875" style="216" customWidth="1"/>
    <col min="6916" max="6916" width="19.5546875" style="216" customWidth="1"/>
    <col min="6917" max="7153" width="0" style="216" hidden="1"/>
    <col min="7154" max="7155" width="6.44140625" style="216" customWidth="1"/>
    <col min="7156" max="7157" width="27.44140625" style="216" customWidth="1"/>
    <col min="7158" max="7171" width="18.5546875" style="216" customWidth="1"/>
    <col min="7172" max="7172" width="19.5546875" style="216" customWidth="1"/>
    <col min="7173" max="7409" width="0" style="216" hidden="1"/>
    <col min="7410" max="7411" width="6.44140625" style="216" customWidth="1"/>
    <col min="7412" max="7413" width="27.44140625" style="216" customWidth="1"/>
    <col min="7414" max="7427" width="18.5546875" style="216" customWidth="1"/>
    <col min="7428" max="7428" width="19.5546875" style="216" customWidth="1"/>
    <col min="7429" max="7665" width="0" style="216" hidden="1"/>
    <col min="7666" max="7667" width="6.44140625" style="216" customWidth="1"/>
    <col min="7668" max="7669" width="27.44140625" style="216" customWidth="1"/>
    <col min="7670" max="7683" width="18.5546875" style="216" customWidth="1"/>
    <col min="7684" max="7684" width="19.5546875" style="216" customWidth="1"/>
    <col min="7685" max="7921" width="0" style="216" hidden="1"/>
    <col min="7922" max="7923" width="6.44140625" style="216" customWidth="1"/>
    <col min="7924" max="7925" width="27.44140625" style="216" customWidth="1"/>
    <col min="7926" max="7939" width="18.5546875" style="216" customWidth="1"/>
    <col min="7940" max="7940" width="19.5546875" style="216" customWidth="1"/>
    <col min="7941" max="8177" width="0" style="216" hidden="1"/>
    <col min="8178" max="8179" width="6.44140625" style="216" customWidth="1"/>
    <col min="8180" max="8181" width="27.44140625" style="216" customWidth="1"/>
    <col min="8182" max="8195" width="18.5546875" style="216" customWidth="1"/>
    <col min="8196" max="8196" width="19.5546875" style="216" customWidth="1"/>
    <col min="8197" max="8433" width="0" style="216" hidden="1"/>
    <col min="8434" max="8435" width="6.44140625" style="216" customWidth="1"/>
    <col min="8436" max="8437" width="27.44140625" style="216" customWidth="1"/>
    <col min="8438" max="8451" width="18.5546875" style="216" customWidth="1"/>
    <col min="8452" max="8452" width="19.5546875" style="216" customWidth="1"/>
    <col min="8453" max="8689" width="0" style="216" hidden="1"/>
    <col min="8690" max="8691" width="6.44140625" style="216" customWidth="1"/>
    <col min="8692" max="8693" width="27.44140625" style="216" customWidth="1"/>
    <col min="8694" max="8707" width="18.5546875" style="216" customWidth="1"/>
    <col min="8708" max="8708" width="19.5546875" style="216" customWidth="1"/>
    <col min="8709" max="8945" width="0" style="216" hidden="1"/>
    <col min="8946" max="8947" width="6.44140625" style="216" customWidth="1"/>
    <col min="8948" max="8949" width="27.44140625" style="216" customWidth="1"/>
    <col min="8950" max="8963" width="18.5546875" style="216" customWidth="1"/>
    <col min="8964" max="8964" width="19.5546875" style="216" customWidth="1"/>
    <col min="8965" max="9201" width="0" style="216" hidden="1"/>
    <col min="9202" max="9203" width="6.44140625" style="216" customWidth="1"/>
    <col min="9204" max="9205" width="27.44140625" style="216" customWidth="1"/>
    <col min="9206" max="9219" width="18.5546875" style="216" customWidth="1"/>
    <col min="9220" max="9220" width="19.5546875" style="216" customWidth="1"/>
    <col min="9221" max="9457" width="0" style="216" hidden="1"/>
    <col min="9458" max="9459" width="6.44140625" style="216" customWidth="1"/>
    <col min="9460" max="9461" width="27.44140625" style="216" customWidth="1"/>
    <col min="9462" max="9475" width="18.5546875" style="216" customWidth="1"/>
    <col min="9476" max="9476" width="19.5546875" style="216" customWidth="1"/>
    <col min="9477" max="9713" width="0" style="216" hidden="1"/>
    <col min="9714" max="9715" width="6.44140625" style="216" customWidth="1"/>
    <col min="9716" max="9717" width="27.44140625" style="216" customWidth="1"/>
    <col min="9718" max="9731" width="18.5546875" style="216" customWidth="1"/>
    <col min="9732" max="9732" width="19.5546875" style="216" customWidth="1"/>
    <col min="9733" max="9969" width="0" style="216" hidden="1"/>
    <col min="9970" max="9971" width="6.44140625" style="216" customWidth="1"/>
    <col min="9972" max="9973" width="27.44140625" style="216" customWidth="1"/>
    <col min="9974" max="9987" width="18.5546875" style="216" customWidth="1"/>
    <col min="9988" max="9988" width="19.5546875" style="216" customWidth="1"/>
    <col min="9989" max="10225" width="0" style="216" hidden="1"/>
    <col min="10226" max="10227" width="6.44140625" style="216" customWidth="1"/>
    <col min="10228" max="10229" width="27.44140625" style="216" customWidth="1"/>
    <col min="10230" max="10243" width="18.5546875" style="216" customWidth="1"/>
    <col min="10244" max="10244" width="19.5546875" style="216" customWidth="1"/>
    <col min="10245" max="10481" width="0" style="216" hidden="1"/>
    <col min="10482" max="10483" width="6.44140625" style="216" customWidth="1"/>
    <col min="10484" max="10485" width="27.44140625" style="216" customWidth="1"/>
    <col min="10486" max="10499" width="18.5546875" style="216" customWidth="1"/>
    <col min="10500" max="10500" width="19.5546875" style="216" customWidth="1"/>
    <col min="10501" max="10737" width="0" style="216" hidden="1"/>
    <col min="10738" max="10739" width="6.44140625" style="216" customWidth="1"/>
    <col min="10740" max="10741" width="27.44140625" style="216" customWidth="1"/>
    <col min="10742" max="10755" width="18.5546875" style="216" customWidth="1"/>
    <col min="10756" max="10756" width="19.5546875" style="216" customWidth="1"/>
    <col min="10757" max="10993" width="0" style="216" hidden="1"/>
    <col min="10994" max="10995" width="6.44140625" style="216" customWidth="1"/>
    <col min="10996" max="10997" width="27.44140625" style="216" customWidth="1"/>
    <col min="10998" max="11011" width="18.5546875" style="216" customWidth="1"/>
    <col min="11012" max="11012" width="19.5546875" style="216" customWidth="1"/>
    <col min="11013" max="11249" width="0" style="216" hidden="1"/>
    <col min="11250" max="11251" width="6.44140625" style="216" customWidth="1"/>
    <col min="11252" max="11253" width="27.44140625" style="216" customWidth="1"/>
    <col min="11254" max="11267" width="18.5546875" style="216" customWidth="1"/>
    <col min="11268" max="11268" width="19.5546875" style="216" customWidth="1"/>
    <col min="11269" max="11505" width="0" style="216" hidden="1"/>
    <col min="11506" max="11507" width="6.44140625" style="216" customWidth="1"/>
    <col min="11508" max="11509" width="27.44140625" style="216" customWidth="1"/>
    <col min="11510" max="11523" width="18.5546875" style="216" customWidth="1"/>
    <col min="11524" max="11524" width="19.5546875" style="216" customWidth="1"/>
    <col min="11525" max="11761" width="0" style="216" hidden="1"/>
    <col min="11762" max="11763" width="6.44140625" style="216" customWidth="1"/>
    <col min="11764" max="11765" width="27.44140625" style="216" customWidth="1"/>
    <col min="11766" max="11779" width="18.5546875" style="216" customWidth="1"/>
    <col min="11780" max="11780" width="19.5546875" style="216" customWidth="1"/>
    <col min="11781" max="12017" width="0" style="216" hidden="1"/>
    <col min="12018" max="12019" width="6.44140625" style="216" customWidth="1"/>
    <col min="12020" max="12021" width="27.44140625" style="216" customWidth="1"/>
    <col min="12022" max="12035" width="18.5546875" style="216" customWidth="1"/>
    <col min="12036" max="12036" width="19.5546875" style="216" customWidth="1"/>
    <col min="12037" max="12273" width="0" style="216" hidden="1"/>
    <col min="12274" max="12275" width="6.44140625" style="216" customWidth="1"/>
    <col min="12276" max="12277" width="27.44140625" style="216" customWidth="1"/>
    <col min="12278" max="12291" width="18.5546875" style="216" customWidth="1"/>
    <col min="12292" max="12292" width="19.5546875" style="216" customWidth="1"/>
    <col min="12293" max="12529" width="0" style="216" hidden="1"/>
    <col min="12530" max="12531" width="6.44140625" style="216" customWidth="1"/>
    <col min="12532" max="12533" width="27.44140625" style="216" customWidth="1"/>
    <col min="12534" max="12547" width="18.5546875" style="216" customWidth="1"/>
    <col min="12548" max="12548" width="19.5546875" style="216" customWidth="1"/>
    <col min="12549" max="12785" width="0" style="216" hidden="1"/>
    <col min="12786" max="12787" width="6.44140625" style="216" customWidth="1"/>
    <col min="12788" max="12789" width="27.44140625" style="216" customWidth="1"/>
    <col min="12790" max="12803" width="18.5546875" style="216" customWidth="1"/>
    <col min="12804" max="12804" width="19.5546875" style="216" customWidth="1"/>
    <col min="12805" max="13041" width="0" style="216" hidden="1"/>
    <col min="13042" max="13043" width="6.44140625" style="216" customWidth="1"/>
    <col min="13044" max="13045" width="27.44140625" style="216" customWidth="1"/>
    <col min="13046" max="13059" width="18.5546875" style="216" customWidth="1"/>
    <col min="13060" max="13060" width="19.5546875" style="216" customWidth="1"/>
    <col min="13061" max="13297" width="0" style="216" hidden="1"/>
    <col min="13298" max="13299" width="6.44140625" style="216" customWidth="1"/>
    <col min="13300" max="13301" width="27.44140625" style="216" customWidth="1"/>
    <col min="13302" max="13315" width="18.5546875" style="216" customWidth="1"/>
    <col min="13316" max="13316" width="19.5546875" style="216" customWidth="1"/>
    <col min="13317" max="13553" width="0" style="216" hidden="1"/>
    <col min="13554" max="13555" width="6.44140625" style="216" customWidth="1"/>
    <col min="13556" max="13557" width="27.44140625" style="216" customWidth="1"/>
    <col min="13558" max="13571" width="18.5546875" style="216" customWidth="1"/>
    <col min="13572" max="13572" width="19.5546875" style="216" customWidth="1"/>
    <col min="13573" max="13809" width="0" style="216" hidden="1"/>
    <col min="13810" max="13811" width="6.44140625" style="216" customWidth="1"/>
    <col min="13812" max="13813" width="27.44140625" style="216" customWidth="1"/>
    <col min="13814" max="13827" width="18.5546875" style="216" customWidth="1"/>
    <col min="13828" max="13828" width="19.5546875" style="216" customWidth="1"/>
    <col min="13829" max="14065" width="0" style="216" hidden="1"/>
    <col min="14066" max="14067" width="6.44140625" style="216" customWidth="1"/>
    <col min="14068" max="14069" width="27.44140625" style="216" customWidth="1"/>
    <col min="14070" max="14083" width="18.5546875" style="216" customWidth="1"/>
    <col min="14084" max="14084" width="19.5546875" style="216" customWidth="1"/>
    <col min="14085" max="14321" width="0" style="216" hidden="1"/>
    <col min="14322" max="14323" width="6.44140625" style="216" customWidth="1"/>
    <col min="14324" max="14325" width="27.44140625" style="216" customWidth="1"/>
    <col min="14326" max="14339" width="18.5546875" style="216" customWidth="1"/>
    <col min="14340" max="14340" width="19.5546875" style="216" customWidth="1"/>
    <col min="14341" max="14577" width="0" style="216" hidden="1"/>
    <col min="14578" max="14579" width="6.44140625" style="216" customWidth="1"/>
    <col min="14580" max="14581" width="27.44140625" style="216" customWidth="1"/>
    <col min="14582" max="14595" width="18.5546875" style="216" customWidth="1"/>
    <col min="14596" max="14596" width="19.5546875" style="216" customWidth="1"/>
    <col min="14597" max="14833" width="0" style="216" hidden="1"/>
    <col min="14834" max="14835" width="6.44140625" style="216" customWidth="1"/>
    <col min="14836" max="14837" width="27.44140625" style="216" customWidth="1"/>
    <col min="14838" max="14851" width="18.5546875" style="216" customWidth="1"/>
    <col min="14852" max="14852" width="19.5546875" style="216" customWidth="1"/>
    <col min="14853" max="15089" width="0" style="216" hidden="1"/>
    <col min="15090" max="15091" width="6.44140625" style="216" customWidth="1"/>
    <col min="15092" max="15093" width="27.44140625" style="216" customWidth="1"/>
    <col min="15094" max="15107" width="18.5546875" style="216" customWidth="1"/>
    <col min="15108" max="15108" width="19.5546875" style="216" customWidth="1"/>
    <col min="15109" max="15345" width="0" style="216" hidden="1"/>
    <col min="15346" max="15347" width="6.44140625" style="216" customWidth="1"/>
    <col min="15348" max="15349" width="27.44140625" style="216" customWidth="1"/>
    <col min="15350" max="15363" width="18.5546875" style="216" customWidth="1"/>
    <col min="15364" max="15364" width="19.5546875" style="216" customWidth="1"/>
    <col min="15365" max="15601" width="0" style="216" hidden="1"/>
    <col min="15602" max="15603" width="6.44140625" style="216" customWidth="1"/>
    <col min="15604" max="15605" width="27.44140625" style="216" customWidth="1"/>
    <col min="15606" max="15619" width="18.5546875" style="216" customWidth="1"/>
    <col min="15620" max="15620" width="19.5546875" style="216" customWidth="1"/>
    <col min="15621" max="15857" width="0" style="216" hidden="1"/>
    <col min="15858" max="15859" width="6.44140625" style="216" customWidth="1"/>
    <col min="15860" max="15861" width="27.44140625" style="216" customWidth="1"/>
    <col min="15862" max="15875" width="18.5546875" style="216" customWidth="1"/>
    <col min="15876" max="15876" width="19.5546875" style="216" customWidth="1"/>
    <col min="15877" max="16113" width="0" style="216" hidden="1"/>
    <col min="16114" max="16115" width="6.44140625" style="216" customWidth="1"/>
    <col min="16116" max="16117" width="27.44140625" style="216" customWidth="1"/>
    <col min="16118" max="16131" width="18.5546875" style="216" customWidth="1"/>
    <col min="16132" max="16132" width="19.5546875" style="216" customWidth="1"/>
    <col min="16133" max="16384" width="0" style="216" hidden="1"/>
  </cols>
  <sheetData>
    <row r="1" spans="3:23" s="213" customFormat="1" ht="13.2">
      <c r="E1" s="214">
        <v>202109</v>
      </c>
      <c r="F1" s="214">
        <v>202109</v>
      </c>
      <c r="G1" s="214">
        <v>202109</v>
      </c>
      <c r="H1" s="214">
        <v>202109</v>
      </c>
      <c r="I1" s="213">
        <v>202112</v>
      </c>
      <c r="J1" s="213">
        <v>202112</v>
      </c>
      <c r="K1" s="213">
        <v>202112</v>
      </c>
      <c r="L1" s="213">
        <v>202112</v>
      </c>
      <c r="M1" s="214">
        <v>202203</v>
      </c>
      <c r="N1" s="214">
        <v>202203</v>
      </c>
      <c r="O1" s="214">
        <v>202203</v>
      </c>
      <c r="P1" s="214">
        <v>202203</v>
      </c>
      <c r="Q1" s="213">
        <v>202206</v>
      </c>
      <c r="R1" s="213">
        <v>202206</v>
      </c>
      <c r="S1" s="213">
        <v>202206</v>
      </c>
      <c r="T1" s="213">
        <v>202206</v>
      </c>
    </row>
    <row r="2" spans="3:23" s="213" customFormat="1" ht="13.2">
      <c r="E2" s="215"/>
      <c r="F2" s="215"/>
      <c r="G2" s="215"/>
      <c r="H2" s="215"/>
      <c r="R2" s="213">
        <v>202006</v>
      </c>
    </row>
    <row r="3" spans="3:23" ht="32.1" customHeight="1">
      <c r="D3" s="794" t="s">
        <v>1</v>
      </c>
      <c r="E3" s="794"/>
      <c r="F3" s="794"/>
      <c r="G3" s="794"/>
      <c r="H3" s="794"/>
      <c r="I3" s="794"/>
      <c r="J3" s="794"/>
      <c r="K3" s="794"/>
      <c r="L3" s="794"/>
    </row>
    <row r="4" spans="3:23" ht="32.1" customHeight="1">
      <c r="D4" s="795" t="s">
        <v>339</v>
      </c>
      <c r="E4" s="795"/>
      <c r="F4" s="795"/>
      <c r="G4" s="795"/>
      <c r="H4" s="795"/>
      <c r="I4" s="795"/>
      <c r="J4" s="795"/>
      <c r="K4" s="795"/>
      <c r="L4" s="795"/>
    </row>
    <row r="5" spans="3:23" ht="32.1" customHeight="1">
      <c r="D5" s="796" t="str">
        <f>Cover!C5</f>
        <v>Intesa Sanpaolo S.p.A.</v>
      </c>
      <c r="E5" s="796"/>
      <c r="F5" s="796"/>
      <c r="G5" s="796"/>
      <c r="H5" s="796"/>
      <c r="I5" s="796"/>
      <c r="J5" s="796"/>
      <c r="K5" s="796"/>
      <c r="L5" s="796"/>
    </row>
    <row r="6" spans="3:23" ht="32.1" customHeight="1" thickBot="1">
      <c r="E6" s="216"/>
    </row>
    <row r="7" spans="3:23" ht="32.1" customHeight="1" thickBot="1">
      <c r="C7" s="774" t="s">
        <v>296</v>
      </c>
      <c r="D7" s="775"/>
      <c r="E7" s="790" t="s">
        <v>12</v>
      </c>
      <c r="F7" s="791"/>
      <c r="G7" s="791"/>
      <c r="H7" s="791"/>
      <c r="I7" s="790" t="s">
        <v>13</v>
      </c>
      <c r="J7" s="791"/>
      <c r="K7" s="791"/>
      <c r="L7" s="791"/>
      <c r="M7" s="790" t="s">
        <v>14</v>
      </c>
      <c r="N7" s="791"/>
      <c r="O7" s="791"/>
      <c r="P7" s="791"/>
      <c r="Q7" s="790" t="s">
        <v>15</v>
      </c>
      <c r="R7" s="791"/>
      <c r="S7" s="791"/>
      <c r="T7" s="791"/>
      <c r="U7" s="755" t="s">
        <v>340</v>
      </c>
      <c r="V7" s="792"/>
      <c r="W7" s="756"/>
    </row>
    <row r="8" spans="3:23" ht="32.1" customHeight="1">
      <c r="C8" s="755"/>
      <c r="D8" s="756"/>
      <c r="E8" s="781" t="s">
        <v>341</v>
      </c>
      <c r="F8" s="783" t="s">
        <v>342</v>
      </c>
      <c r="G8" s="783"/>
      <c r="H8" s="784"/>
      <c r="I8" s="781" t="s">
        <v>341</v>
      </c>
      <c r="J8" s="783" t="s">
        <v>342</v>
      </c>
      <c r="K8" s="783"/>
      <c r="L8" s="784"/>
      <c r="M8" s="781" t="s">
        <v>341</v>
      </c>
      <c r="N8" s="783" t="s">
        <v>342</v>
      </c>
      <c r="O8" s="783"/>
      <c r="P8" s="784"/>
      <c r="Q8" s="781" t="s">
        <v>341</v>
      </c>
      <c r="R8" s="783" t="s">
        <v>342</v>
      </c>
      <c r="S8" s="783"/>
      <c r="T8" s="784"/>
      <c r="U8" s="757"/>
      <c r="V8" s="793"/>
      <c r="W8" s="758"/>
    </row>
    <row r="9" spans="3:23" ht="91.35" customHeight="1" thickBot="1">
      <c r="C9" s="785" t="s">
        <v>343</v>
      </c>
      <c r="D9" s="786"/>
      <c r="E9" s="782"/>
      <c r="F9" s="217" t="s">
        <v>344</v>
      </c>
      <c r="G9" s="217" t="s">
        <v>345</v>
      </c>
      <c r="H9" s="218" t="s">
        <v>346</v>
      </c>
      <c r="I9" s="782"/>
      <c r="J9" s="217" t="s">
        <v>344</v>
      </c>
      <c r="K9" s="217" t="s">
        <v>345</v>
      </c>
      <c r="L9" s="218" t="s">
        <v>346</v>
      </c>
      <c r="M9" s="782"/>
      <c r="N9" s="217" t="s">
        <v>344</v>
      </c>
      <c r="O9" s="217" t="s">
        <v>345</v>
      </c>
      <c r="P9" s="218" t="s">
        <v>346</v>
      </c>
      <c r="Q9" s="782"/>
      <c r="R9" s="217" t="s">
        <v>344</v>
      </c>
      <c r="S9" s="217" t="s">
        <v>345</v>
      </c>
      <c r="T9" s="218" t="s">
        <v>346</v>
      </c>
      <c r="U9" s="757"/>
      <c r="V9" s="793"/>
      <c r="W9" s="758"/>
    </row>
    <row r="10" spans="3:23" ht="32.1" customHeight="1">
      <c r="C10" s="764" t="s">
        <v>347</v>
      </c>
      <c r="D10" s="765"/>
      <c r="E10" s="219">
        <v>153468.26388000001</v>
      </c>
      <c r="F10" s="220"/>
      <c r="G10" s="221"/>
      <c r="H10" s="222"/>
      <c r="I10" s="219">
        <v>140832.45973599999</v>
      </c>
      <c r="J10" s="220"/>
      <c r="K10" s="221"/>
      <c r="L10" s="222"/>
      <c r="M10" s="219">
        <v>141929.080376</v>
      </c>
      <c r="N10" s="220"/>
      <c r="O10" s="221"/>
      <c r="P10" s="222"/>
      <c r="Q10" s="219">
        <v>126274.771672</v>
      </c>
      <c r="R10" s="220"/>
      <c r="S10" s="221"/>
      <c r="T10" s="222"/>
      <c r="U10" s="787" t="s">
        <v>348</v>
      </c>
      <c r="V10" s="788"/>
      <c r="W10" s="789"/>
    </row>
    <row r="11" spans="3:23" ht="32.1" customHeight="1">
      <c r="C11" s="764" t="s">
        <v>349</v>
      </c>
      <c r="D11" s="765"/>
      <c r="E11" s="219">
        <v>55687.575915000001</v>
      </c>
      <c r="F11" s="223">
        <v>30377.647585999999</v>
      </c>
      <c r="G11" s="224">
        <v>25123.230667</v>
      </c>
      <c r="H11" s="225">
        <v>186.69766200000001</v>
      </c>
      <c r="I11" s="219">
        <v>47195.638634000003</v>
      </c>
      <c r="J11" s="223">
        <v>22625.448888999999</v>
      </c>
      <c r="K11" s="224">
        <v>24382.973988999998</v>
      </c>
      <c r="L11" s="225">
        <v>187.215756</v>
      </c>
      <c r="M11" s="219">
        <v>48261.453573999999</v>
      </c>
      <c r="N11" s="223">
        <v>22425.764556999999</v>
      </c>
      <c r="O11" s="224">
        <v>25695.722102</v>
      </c>
      <c r="P11" s="225">
        <v>139.966915</v>
      </c>
      <c r="Q11" s="219">
        <v>47213.002753000001</v>
      </c>
      <c r="R11" s="223">
        <v>16868.608163000001</v>
      </c>
      <c r="S11" s="224">
        <v>30138.940663000001</v>
      </c>
      <c r="T11" s="225">
        <v>205.45392699999999</v>
      </c>
      <c r="U11" s="778" t="s">
        <v>350</v>
      </c>
      <c r="V11" s="779"/>
      <c r="W11" s="780"/>
    </row>
    <row r="12" spans="3:23" ht="32.1" customHeight="1">
      <c r="C12" s="764" t="s">
        <v>351</v>
      </c>
      <c r="D12" s="765"/>
      <c r="E12" s="219">
        <v>6001.2174769999992</v>
      </c>
      <c r="F12" s="223">
        <v>1228.1118630000001</v>
      </c>
      <c r="G12" s="224">
        <v>1390.4407000000001</v>
      </c>
      <c r="H12" s="225">
        <v>3382.664914</v>
      </c>
      <c r="I12" s="219">
        <v>6139.1745099999998</v>
      </c>
      <c r="J12" s="223">
        <v>1646.459791</v>
      </c>
      <c r="K12" s="224">
        <v>1243.5408640000001</v>
      </c>
      <c r="L12" s="225">
        <v>3249.173855</v>
      </c>
      <c r="M12" s="219">
        <v>6343.9863550000009</v>
      </c>
      <c r="N12" s="223">
        <v>1729.5553649999999</v>
      </c>
      <c r="O12" s="224">
        <v>1271.0625190000001</v>
      </c>
      <c r="P12" s="225">
        <v>3343.3684710000002</v>
      </c>
      <c r="Q12" s="219">
        <v>6558.3396609999991</v>
      </c>
      <c r="R12" s="223">
        <v>1846.308</v>
      </c>
      <c r="S12" s="224">
        <v>1216.1040009999999</v>
      </c>
      <c r="T12" s="225">
        <v>3495.9276599999998</v>
      </c>
      <c r="U12" s="766" t="s">
        <v>352</v>
      </c>
      <c r="V12" s="767"/>
      <c r="W12" s="768"/>
    </row>
    <row r="13" spans="3:23" ht="32.1" customHeight="1">
      <c r="C13" s="764" t="s">
        <v>353</v>
      </c>
      <c r="D13" s="765"/>
      <c r="E13" s="219">
        <v>4.0386709999999999</v>
      </c>
      <c r="F13" s="223">
        <v>0</v>
      </c>
      <c r="G13" s="224">
        <v>1.2850790000000001</v>
      </c>
      <c r="H13" s="225">
        <v>2.7535919999999998</v>
      </c>
      <c r="I13" s="219">
        <v>4.3809889999999996</v>
      </c>
      <c r="J13" s="223">
        <v>0</v>
      </c>
      <c r="K13" s="224">
        <v>1.2885819999999999</v>
      </c>
      <c r="L13" s="225">
        <v>3.0924070000000001</v>
      </c>
      <c r="M13" s="219">
        <v>3.5880399999999999</v>
      </c>
      <c r="N13" s="223">
        <v>0</v>
      </c>
      <c r="O13" s="224">
        <v>1.2464919999999999</v>
      </c>
      <c r="P13" s="225">
        <v>2.341548</v>
      </c>
      <c r="Q13" s="219">
        <v>1.237452</v>
      </c>
      <c r="R13" s="223">
        <v>0</v>
      </c>
      <c r="S13" s="224">
        <v>1.237452</v>
      </c>
      <c r="T13" s="225">
        <v>0</v>
      </c>
      <c r="U13" s="766" t="s">
        <v>354</v>
      </c>
      <c r="V13" s="767"/>
      <c r="W13" s="768"/>
    </row>
    <row r="14" spans="3:23" ht="32.1" customHeight="1">
      <c r="C14" s="764" t="s">
        <v>355</v>
      </c>
      <c r="D14" s="765"/>
      <c r="E14" s="226">
        <v>64817.758751000001</v>
      </c>
      <c r="F14" s="227">
        <v>55729.209397999999</v>
      </c>
      <c r="G14" s="228">
        <v>8697.1492610000005</v>
      </c>
      <c r="H14" s="229">
        <v>391.40009199999997</v>
      </c>
      <c r="I14" s="226">
        <v>67594.885131000003</v>
      </c>
      <c r="J14" s="227">
        <v>59098.466626000001</v>
      </c>
      <c r="K14" s="228">
        <v>8004.2913929999986</v>
      </c>
      <c r="L14" s="229">
        <v>492.12711200000001</v>
      </c>
      <c r="M14" s="226">
        <v>66268.060459999993</v>
      </c>
      <c r="N14" s="227">
        <v>58012.163920999999</v>
      </c>
      <c r="O14" s="228">
        <v>7811.4282329999987</v>
      </c>
      <c r="P14" s="229">
        <v>444.46830599999998</v>
      </c>
      <c r="Q14" s="226">
        <v>60369.464774</v>
      </c>
      <c r="R14" s="227">
        <v>52152.556600999997</v>
      </c>
      <c r="S14" s="228">
        <v>7796.9897529999989</v>
      </c>
      <c r="T14" s="229">
        <v>419.91842000000003</v>
      </c>
      <c r="U14" s="778" t="s">
        <v>356</v>
      </c>
      <c r="V14" s="779"/>
      <c r="W14" s="780"/>
    </row>
    <row r="15" spans="3:23" ht="32.1" customHeight="1">
      <c r="C15" s="764" t="s">
        <v>357</v>
      </c>
      <c r="D15" s="765"/>
      <c r="E15" s="226">
        <v>528393.77525900002</v>
      </c>
      <c r="F15" s="230"/>
      <c r="G15" s="231"/>
      <c r="H15" s="232"/>
      <c r="I15" s="226">
        <v>542823.78892299999</v>
      </c>
      <c r="J15" s="230"/>
      <c r="K15" s="231"/>
      <c r="L15" s="232"/>
      <c r="M15" s="226">
        <v>555631.09712599998</v>
      </c>
      <c r="N15" s="230"/>
      <c r="O15" s="231"/>
      <c r="P15" s="232"/>
      <c r="Q15" s="226">
        <v>549909.87116900005</v>
      </c>
      <c r="R15" s="230"/>
      <c r="S15" s="231"/>
      <c r="T15" s="232"/>
      <c r="U15" s="778" t="s">
        <v>358</v>
      </c>
      <c r="V15" s="779"/>
      <c r="W15" s="780"/>
    </row>
    <row r="16" spans="3:23" ht="32.1" customHeight="1">
      <c r="C16" s="764" t="s">
        <v>359</v>
      </c>
      <c r="D16" s="765"/>
      <c r="E16" s="219">
        <v>1368.6063160000001</v>
      </c>
      <c r="F16" s="223">
        <v>0</v>
      </c>
      <c r="G16" s="224">
        <v>1368.606317</v>
      </c>
      <c r="H16" s="225">
        <v>0</v>
      </c>
      <c r="I16" s="219">
        <v>1732.057654</v>
      </c>
      <c r="J16" s="223">
        <v>0</v>
      </c>
      <c r="K16" s="224">
        <v>1732.057654</v>
      </c>
      <c r="L16" s="225">
        <v>0</v>
      </c>
      <c r="M16" s="219">
        <v>4661.4832319999996</v>
      </c>
      <c r="N16" s="223">
        <v>0</v>
      </c>
      <c r="O16" s="224">
        <v>4661.4832319999996</v>
      </c>
      <c r="P16" s="225">
        <v>0</v>
      </c>
      <c r="Q16" s="219">
        <v>8006.6282300000003</v>
      </c>
      <c r="R16" s="223">
        <v>0</v>
      </c>
      <c r="S16" s="224">
        <v>8006.6282300000003</v>
      </c>
      <c r="T16" s="225">
        <v>0</v>
      </c>
      <c r="U16" s="778" t="s">
        <v>360</v>
      </c>
      <c r="V16" s="779"/>
      <c r="W16" s="780"/>
    </row>
    <row r="17" spans="1:30" ht="32.1" customHeight="1">
      <c r="C17" s="764" t="s">
        <v>361</v>
      </c>
      <c r="D17" s="765"/>
      <c r="E17" s="219">
        <v>931.95928000000004</v>
      </c>
      <c r="F17" s="233"/>
      <c r="G17" s="234"/>
      <c r="H17" s="235"/>
      <c r="I17" s="219">
        <v>392.40742399999999</v>
      </c>
      <c r="J17" s="233"/>
      <c r="K17" s="234"/>
      <c r="L17" s="235"/>
      <c r="M17" s="219">
        <v>-2864.5647199999999</v>
      </c>
      <c r="N17" s="233"/>
      <c r="O17" s="234"/>
      <c r="P17" s="235"/>
      <c r="Q17" s="219">
        <v>-6312.6931849999992</v>
      </c>
      <c r="R17" s="233"/>
      <c r="S17" s="234"/>
      <c r="T17" s="235"/>
      <c r="U17" s="766" t="s">
        <v>362</v>
      </c>
      <c r="V17" s="767"/>
      <c r="W17" s="768"/>
    </row>
    <row r="18" spans="1:30" ht="32.1" customHeight="1">
      <c r="A18" s="236"/>
      <c r="C18" s="764" t="s">
        <v>363</v>
      </c>
      <c r="D18" s="765"/>
      <c r="E18" s="237">
        <v>54550.996442000011</v>
      </c>
      <c r="F18" s="233"/>
      <c r="G18" s="234"/>
      <c r="H18" s="235"/>
      <c r="I18" s="237">
        <v>55573.669821000003</v>
      </c>
      <c r="J18" s="233"/>
      <c r="K18" s="234"/>
      <c r="L18" s="235"/>
      <c r="M18" s="237">
        <v>55291.987340999993</v>
      </c>
      <c r="N18" s="233"/>
      <c r="O18" s="234"/>
      <c r="P18" s="235"/>
      <c r="Q18" s="237">
        <v>58969.434924000001</v>
      </c>
      <c r="R18" s="233"/>
      <c r="S18" s="234"/>
      <c r="T18" s="235"/>
      <c r="U18" s="766"/>
      <c r="V18" s="767"/>
      <c r="W18" s="768"/>
    </row>
    <row r="19" spans="1:30" ht="32.1" customHeight="1" thickBot="1">
      <c r="C19" s="769" t="s">
        <v>364</v>
      </c>
      <c r="D19" s="770"/>
      <c r="E19" s="238">
        <v>865224.19199099997</v>
      </c>
      <c r="F19" s="239"/>
      <c r="G19" s="240"/>
      <c r="H19" s="241"/>
      <c r="I19" s="238">
        <v>862288.46282200003</v>
      </c>
      <c r="J19" s="239"/>
      <c r="K19" s="240"/>
      <c r="L19" s="241"/>
      <c r="M19" s="238">
        <v>875526.17178400001</v>
      </c>
      <c r="N19" s="239"/>
      <c r="O19" s="240"/>
      <c r="P19" s="241"/>
      <c r="Q19" s="238">
        <v>850990.05744999996</v>
      </c>
      <c r="R19" s="239"/>
      <c r="S19" s="240"/>
      <c r="T19" s="241"/>
      <c r="U19" s="771" t="s">
        <v>365</v>
      </c>
      <c r="V19" s="772"/>
      <c r="W19" s="773"/>
    </row>
    <row r="20" spans="1:30" ht="32.1" customHeight="1">
      <c r="C20" s="242" t="s">
        <v>366</v>
      </c>
      <c r="E20" s="243"/>
      <c r="F20" s="244"/>
      <c r="G20" s="244"/>
      <c r="H20" s="244"/>
      <c r="Q20" s="244"/>
    </row>
    <row r="21" spans="1:30" s="214" customFormat="1" ht="32.1" customHeight="1" thickBot="1">
      <c r="E21" s="214">
        <v>202109</v>
      </c>
      <c r="F21" s="214">
        <v>202109</v>
      </c>
      <c r="G21" s="214">
        <v>202109</v>
      </c>
      <c r="H21" s="214">
        <v>202109</v>
      </c>
      <c r="I21" s="214">
        <v>202109</v>
      </c>
      <c r="J21" s="214">
        <v>202109</v>
      </c>
      <c r="K21" s="213">
        <v>202112</v>
      </c>
      <c r="L21" s="213">
        <v>202112</v>
      </c>
      <c r="M21" s="213">
        <v>202112</v>
      </c>
      <c r="N21" s="213">
        <v>202112</v>
      </c>
      <c r="O21" s="213">
        <v>202112</v>
      </c>
      <c r="P21" s="213">
        <v>202112</v>
      </c>
      <c r="Q21" s="214">
        <v>202203</v>
      </c>
      <c r="R21" s="214">
        <v>202203</v>
      </c>
      <c r="S21" s="214">
        <v>202203</v>
      </c>
      <c r="T21" s="214">
        <v>202203</v>
      </c>
      <c r="U21" s="214">
        <v>202203</v>
      </c>
      <c r="V21" s="214">
        <v>202203</v>
      </c>
      <c r="W21" s="213">
        <v>202206</v>
      </c>
      <c r="X21" s="213">
        <v>202206</v>
      </c>
      <c r="Y21" s="213">
        <v>202206</v>
      </c>
      <c r="Z21" s="213">
        <v>202206</v>
      </c>
      <c r="AA21" s="213">
        <v>202206</v>
      </c>
      <c r="AB21" s="213">
        <v>202206</v>
      </c>
    </row>
    <row r="22" spans="1:30" ht="32.1" customHeight="1" thickBot="1">
      <c r="C22" s="774" t="s">
        <v>296</v>
      </c>
      <c r="D22" s="775"/>
      <c r="E22" s="776" t="s">
        <v>12</v>
      </c>
      <c r="F22" s="777"/>
      <c r="G22" s="777"/>
      <c r="H22" s="777"/>
      <c r="I22" s="777"/>
      <c r="J22" s="777"/>
      <c r="K22" s="776" t="s">
        <v>13</v>
      </c>
      <c r="L22" s="777"/>
      <c r="M22" s="777"/>
      <c r="N22" s="777"/>
      <c r="O22" s="777"/>
      <c r="P22" s="777"/>
      <c r="Q22" s="776" t="s">
        <v>14</v>
      </c>
      <c r="R22" s="777"/>
      <c r="S22" s="777"/>
      <c r="T22" s="777"/>
      <c r="U22" s="777"/>
      <c r="V22" s="777"/>
      <c r="W22" s="776" t="s">
        <v>15</v>
      </c>
      <c r="X22" s="777"/>
      <c r="Y22" s="777"/>
      <c r="Z22" s="777"/>
      <c r="AA22" s="777"/>
      <c r="AB22" s="777"/>
      <c r="AC22" s="755" t="s">
        <v>340</v>
      </c>
      <c r="AD22" s="756"/>
    </row>
    <row r="23" spans="1:30" ht="32.1" customHeight="1">
      <c r="C23" s="759" t="s">
        <v>367</v>
      </c>
      <c r="D23" s="761"/>
      <c r="E23" s="763" t="s">
        <v>368</v>
      </c>
      <c r="F23" s="744"/>
      <c r="G23" s="744"/>
      <c r="H23" s="743" t="s">
        <v>369</v>
      </c>
      <c r="I23" s="744"/>
      <c r="J23" s="744"/>
      <c r="K23" s="763" t="s">
        <v>368</v>
      </c>
      <c r="L23" s="744"/>
      <c r="M23" s="744"/>
      <c r="N23" s="743" t="s">
        <v>369</v>
      </c>
      <c r="O23" s="744"/>
      <c r="P23" s="744"/>
      <c r="Q23" s="763" t="s">
        <v>368</v>
      </c>
      <c r="R23" s="744"/>
      <c r="S23" s="744"/>
      <c r="T23" s="743" t="s">
        <v>369</v>
      </c>
      <c r="U23" s="744"/>
      <c r="V23" s="744"/>
      <c r="W23" s="763" t="s">
        <v>370</v>
      </c>
      <c r="X23" s="744"/>
      <c r="Y23" s="744"/>
      <c r="Z23" s="743" t="s">
        <v>371</v>
      </c>
      <c r="AA23" s="744"/>
      <c r="AB23" s="744"/>
      <c r="AC23" s="757"/>
      <c r="AD23" s="758"/>
    </row>
    <row r="24" spans="1:30" ht="140.1" customHeight="1" thickBot="1">
      <c r="C24" s="760"/>
      <c r="D24" s="762"/>
      <c r="E24" s="245" t="s">
        <v>372</v>
      </c>
      <c r="F24" s="246" t="s">
        <v>373</v>
      </c>
      <c r="G24" s="247" t="s">
        <v>374</v>
      </c>
      <c r="H24" s="246" t="s">
        <v>375</v>
      </c>
      <c r="I24" s="246" t="s">
        <v>376</v>
      </c>
      <c r="J24" s="247" t="s">
        <v>374</v>
      </c>
      <c r="K24" s="245" t="s">
        <v>372</v>
      </c>
      <c r="L24" s="246" t="s">
        <v>373</v>
      </c>
      <c r="M24" s="247" t="s">
        <v>374</v>
      </c>
      <c r="N24" s="246" t="s">
        <v>375</v>
      </c>
      <c r="O24" s="246" t="s">
        <v>376</v>
      </c>
      <c r="P24" s="247" t="s">
        <v>374</v>
      </c>
      <c r="Q24" s="245" t="s">
        <v>372</v>
      </c>
      <c r="R24" s="246" t="s">
        <v>373</v>
      </c>
      <c r="S24" s="247" t="s">
        <v>374</v>
      </c>
      <c r="T24" s="246" t="s">
        <v>375</v>
      </c>
      <c r="U24" s="246" t="s">
        <v>376</v>
      </c>
      <c r="V24" s="247" t="s">
        <v>374</v>
      </c>
      <c r="W24" s="245" t="s">
        <v>372</v>
      </c>
      <c r="X24" s="246" t="s">
        <v>373</v>
      </c>
      <c r="Y24" s="247" t="s">
        <v>374</v>
      </c>
      <c r="Z24" s="246" t="s">
        <v>375</v>
      </c>
      <c r="AA24" s="246" t="s">
        <v>376</v>
      </c>
      <c r="AB24" s="247" t="s">
        <v>374</v>
      </c>
      <c r="AC24" s="757"/>
      <c r="AD24" s="758"/>
    </row>
    <row r="25" spans="1:30" ht="32.1" customHeight="1">
      <c r="C25" s="745" t="s">
        <v>355</v>
      </c>
      <c r="D25" s="248" t="s">
        <v>377</v>
      </c>
      <c r="E25" s="249">
        <v>58875.326380999999</v>
      </c>
      <c r="F25" s="250">
        <v>1259.6074960000001</v>
      </c>
      <c r="G25" s="251">
        <v>35.173800999999997</v>
      </c>
      <c r="H25" s="252">
        <v>-23.389751</v>
      </c>
      <c r="I25" s="250">
        <v>-12.527453</v>
      </c>
      <c r="J25" s="253">
        <v>-35.063628000000001</v>
      </c>
      <c r="K25" s="249">
        <v>63416.808877000003</v>
      </c>
      <c r="L25" s="250">
        <v>211.26854499999999</v>
      </c>
      <c r="M25" s="251">
        <v>35.414313</v>
      </c>
      <c r="N25" s="252">
        <v>-35.284713000000004</v>
      </c>
      <c r="O25" s="250">
        <v>-9.8502580000000002</v>
      </c>
      <c r="P25" s="253">
        <v>-35.303784999999998</v>
      </c>
      <c r="Q25" s="249">
        <v>62193.992332000002</v>
      </c>
      <c r="R25" s="250">
        <v>260.631303</v>
      </c>
      <c r="S25" s="251">
        <v>35.637852000000002</v>
      </c>
      <c r="T25" s="252">
        <v>-41.17109</v>
      </c>
      <c r="U25" s="250">
        <v>-19.881798</v>
      </c>
      <c r="V25" s="253">
        <v>-35.526560000000003</v>
      </c>
      <c r="W25" s="249">
        <v>56678.254283000002</v>
      </c>
      <c r="X25" s="250">
        <v>453.75822699999998</v>
      </c>
      <c r="Y25" s="251">
        <v>36.421030000000002</v>
      </c>
      <c r="Z25" s="252">
        <v>-44.257730000000002</v>
      </c>
      <c r="AA25" s="250">
        <v>-32.619076</v>
      </c>
      <c r="AB25" s="253">
        <v>-36.297409000000002</v>
      </c>
      <c r="AC25" s="747" t="s">
        <v>378</v>
      </c>
      <c r="AD25" s="748"/>
    </row>
    <row r="26" spans="1:30" ht="32.1" customHeight="1">
      <c r="C26" s="746"/>
      <c r="D26" s="254" t="s">
        <v>379</v>
      </c>
      <c r="E26" s="255">
        <v>1184.01127</v>
      </c>
      <c r="F26" s="256">
        <v>33.324416999999997</v>
      </c>
      <c r="G26" s="257">
        <v>0</v>
      </c>
      <c r="H26" s="258">
        <v>-1.2061900000000001</v>
      </c>
      <c r="I26" s="256">
        <v>-1.4189039999999999</v>
      </c>
      <c r="J26" s="259">
        <v>0</v>
      </c>
      <c r="K26" s="255">
        <v>723.41823599999998</v>
      </c>
      <c r="L26" s="256">
        <v>19.704930000000001</v>
      </c>
      <c r="M26" s="257">
        <v>0</v>
      </c>
      <c r="N26" s="258">
        <v>-2.6425510000000001</v>
      </c>
      <c r="O26" s="256">
        <v>-1.0180359999999999</v>
      </c>
      <c r="P26" s="259">
        <v>0</v>
      </c>
      <c r="Q26" s="255">
        <v>1461.85589</v>
      </c>
      <c r="R26" s="256">
        <v>17.337235</v>
      </c>
      <c r="S26" s="257">
        <v>0</v>
      </c>
      <c r="T26" s="258">
        <v>-10.307634</v>
      </c>
      <c r="U26" s="256">
        <v>-0.72787900000000005</v>
      </c>
      <c r="V26" s="259">
        <v>0</v>
      </c>
      <c r="W26" s="255">
        <v>1096.510777</v>
      </c>
      <c r="X26" s="256">
        <v>60.478696999999997</v>
      </c>
      <c r="Y26" s="257">
        <v>0</v>
      </c>
      <c r="Z26" s="258">
        <v>-5.7925110000000002</v>
      </c>
      <c r="AA26" s="256">
        <v>-1.013757</v>
      </c>
      <c r="AB26" s="259">
        <v>0</v>
      </c>
      <c r="AC26" s="749" t="s">
        <v>380</v>
      </c>
      <c r="AD26" s="750"/>
    </row>
    <row r="27" spans="1:30" ht="32.1" customHeight="1">
      <c r="C27" s="751" t="s">
        <v>357</v>
      </c>
      <c r="D27" s="254" t="s">
        <v>377</v>
      </c>
      <c r="E27" s="255">
        <v>41295.254240000002</v>
      </c>
      <c r="F27" s="256">
        <v>5288.5863750000008</v>
      </c>
      <c r="G27" s="257">
        <v>88.346366000000003</v>
      </c>
      <c r="H27" s="258">
        <v>-36.944516999999998</v>
      </c>
      <c r="I27" s="256">
        <v>-47.634622999999998</v>
      </c>
      <c r="J27" s="259">
        <v>-57.535642000000003</v>
      </c>
      <c r="K27" s="255">
        <v>43998.068704999998</v>
      </c>
      <c r="L27" s="256">
        <v>4748.0576199999996</v>
      </c>
      <c r="M27" s="257">
        <v>84.918360000000007</v>
      </c>
      <c r="N27" s="258">
        <v>-24.128211</v>
      </c>
      <c r="O27" s="256">
        <v>-55.883198</v>
      </c>
      <c r="P27" s="259">
        <v>-56.878092000000002</v>
      </c>
      <c r="Q27" s="255">
        <v>56633.153982000003</v>
      </c>
      <c r="R27" s="256">
        <v>4743.3562019999999</v>
      </c>
      <c r="S27" s="257">
        <v>83.938333</v>
      </c>
      <c r="T27" s="258">
        <v>-31.776145</v>
      </c>
      <c r="U27" s="256">
        <v>-63.32009</v>
      </c>
      <c r="V27" s="259">
        <v>-56.873688000000001</v>
      </c>
      <c r="W27" s="255">
        <v>49893.546872999999</v>
      </c>
      <c r="X27" s="256">
        <v>5003.9868990000014</v>
      </c>
      <c r="Y27" s="257">
        <v>78.669993000000005</v>
      </c>
      <c r="Z27" s="258">
        <v>-32.743057</v>
      </c>
      <c r="AA27" s="256">
        <v>-77.133368000000004</v>
      </c>
      <c r="AB27" s="259">
        <v>-55.727950999999997</v>
      </c>
      <c r="AC27" s="749" t="s">
        <v>378</v>
      </c>
      <c r="AD27" s="750"/>
    </row>
    <row r="28" spans="1:30" ht="32.1" customHeight="1" thickBot="1">
      <c r="C28" s="752"/>
      <c r="D28" s="260" t="s">
        <v>379</v>
      </c>
      <c r="E28" s="261">
        <v>410750.91593199997</v>
      </c>
      <c r="F28" s="262">
        <v>64498.626113999999</v>
      </c>
      <c r="G28" s="263">
        <v>17929.321307999999</v>
      </c>
      <c r="H28" s="264">
        <v>-835.81672800000001</v>
      </c>
      <c r="I28" s="262">
        <v>-1996.4912489999999</v>
      </c>
      <c r="J28" s="265">
        <v>-9029.3027050000001</v>
      </c>
      <c r="K28" s="261">
        <v>433055.02425399999</v>
      </c>
      <c r="L28" s="262">
        <v>56183.102156000001</v>
      </c>
      <c r="M28" s="263">
        <v>15025.214973</v>
      </c>
      <c r="N28" s="264">
        <v>-739.94177100000002</v>
      </c>
      <c r="O28" s="262">
        <v>-1735.3748419999999</v>
      </c>
      <c r="P28" s="265">
        <v>-8104.4640390000013</v>
      </c>
      <c r="Q28" s="261">
        <v>437430.86167900002</v>
      </c>
      <c r="R28" s="262">
        <v>52592.099730000002</v>
      </c>
      <c r="S28" s="263">
        <v>14142.820668</v>
      </c>
      <c r="T28" s="264">
        <v>-752.346632</v>
      </c>
      <c r="U28" s="262">
        <v>-2005.3700329999999</v>
      </c>
      <c r="V28" s="265">
        <v>-7525.263868</v>
      </c>
      <c r="W28" s="261">
        <v>435773.98820899997</v>
      </c>
      <c r="X28" s="262">
        <v>55704.896774000001</v>
      </c>
      <c r="Y28" s="263">
        <v>11177.143851000001</v>
      </c>
      <c r="Z28" s="264">
        <v>-722.35598700000003</v>
      </c>
      <c r="AA28" s="262">
        <v>-2049.793584</v>
      </c>
      <c r="AB28" s="265">
        <v>-5008.9831340000001</v>
      </c>
      <c r="AC28" s="753" t="s">
        <v>380</v>
      </c>
      <c r="AD28" s="754"/>
    </row>
    <row r="29" spans="1:30" s="266" customFormat="1" ht="23.1" customHeight="1">
      <c r="C29" s="242" t="s">
        <v>381</v>
      </c>
    </row>
    <row r="30" spans="1:30" s="266" customFormat="1" ht="23.1" customHeight="1">
      <c r="C30" s="267" t="s">
        <v>382</v>
      </c>
      <c r="D30" s="267"/>
      <c r="E30" s="267"/>
      <c r="F30" s="267"/>
      <c r="G30" s="267"/>
      <c r="H30" s="267"/>
      <c r="I30" s="267"/>
      <c r="J30" s="267"/>
      <c r="K30" s="267"/>
      <c r="L30" s="267"/>
      <c r="M30" s="267"/>
      <c r="N30" s="267"/>
      <c r="O30" s="267"/>
      <c r="P30" s="267"/>
      <c r="Q30" s="267"/>
      <c r="R30" s="267"/>
      <c r="S30" s="267"/>
    </row>
    <row r="31" spans="1:30" s="266" customFormat="1" ht="23.1" customHeight="1">
      <c r="C31" s="267"/>
      <c r="D31" s="267"/>
      <c r="E31" s="267"/>
      <c r="F31" s="267"/>
      <c r="G31" s="267"/>
      <c r="H31" s="267"/>
      <c r="I31" s="267"/>
      <c r="J31" s="267"/>
      <c r="K31" s="267"/>
      <c r="L31" s="267"/>
      <c r="M31" s="267"/>
      <c r="N31" s="267"/>
      <c r="O31" s="267"/>
      <c r="P31" s="267"/>
      <c r="Q31" s="267"/>
      <c r="R31" s="267"/>
      <c r="S31" s="267"/>
    </row>
    <row r="32" spans="1:30" ht="13.2">
      <c r="C32" s="268"/>
      <c r="D32" s="268"/>
      <c r="E32" s="268"/>
      <c r="F32" s="268"/>
      <c r="G32" s="268"/>
      <c r="H32" s="268"/>
      <c r="I32" s="268"/>
      <c r="J32" s="268"/>
      <c r="K32" s="268"/>
      <c r="L32" s="268"/>
      <c r="M32" s="268"/>
      <c r="N32" s="268"/>
      <c r="O32" s="268"/>
      <c r="P32" s="268"/>
      <c r="Q32" s="268"/>
      <c r="R32" s="268"/>
      <c r="S32" s="268"/>
    </row>
    <row r="33" spans="3:19" ht="13.2">
      <c r="C33" s="268"/>
      <c r="D33" s="268"/>
      <c r="E33" s="268"/>
      <c r="F33" s="268"/>
      <c r="G33" s="268"/>
      <c r="H33" s="268"/>
      <c r="I33" s="268"/>
      <c r="J33" s="268"/>
      <c r="K33" s="268"/>
      <c r="L33" s="268"/>
      <c r="M33" s="268"/>
      <c r="N33" s="268"/>
      <c r="O33" s="268"/>
      <c r="P33" s="268"/>
      <c r="Q33" s="268"/>
      <c r="R33" s="268"/>
      <c r="S33" s="268"/>
    </row>
    <row r="34" spans="3:19" ht="13.2"/>
    <row r="35" spans="3:19" ht="13.2"/>
    <row r="36" spans="3:19" ht="13.2"/>
    <row r="37" spans="3:19" ht="13.2" hidden="1"/>
    <row r="38" spans="3:19" ht="13.2" hidden="1"/>
    <row r="39" spans="3:19" ht="13.2" hidden="1"/>
    <row r="40" spans="3:19" ht="13.2" hidden="1"/>
    <row r="41" spans="3:19" ht="13.2" hidden="1"/>
    <row r="42" spans="3:19" ht="13.2" hidden="1"/>
    <row r="43" spans="3:19" ht="13.2" hidden="1"/>
    <row r="44" spans="3:19" ht="13.2" hidden="1"/>
    <row r="45" spans="3:19" ht="13.2" hidden="1"/>
    <row r="46" spans="3:19" ht="13.2" hidden="1"/>
    <row r="47" spans="3:19" ht="13.2" hidden="1"/>
    <row r="48" spans="3:19" ht="13.2" hidden="1"/>
    <row r="49" ht="13.2" hidden="1"/>
    <row r="50" ht="13.2" hidden="1"/>
    <row r="51" ht="13.2" hidden="1"/>
    <row r="52" ht="13.2" hidden="1"/>
    <row r="53" ht="13.2" hidden="1"/>
    <row r="54" ht="13.2" hidden="1"/>
    <row r="55" ht="13.2" hidden="1"/>
    <row r="56" ht="13.2" hidden="1"/>
    <row r="57" ht="13.2" hidden="1"/>
    <row r="58" ht="13.2" hidden="1"/>
    <row r="59" ht="13.2" hidden="1"/>
    <row r="60" ht="13.2" hidden="1"/>
    <row r="61" ht="13.2" hidden="1"/>
    <row r="62" ht="13.2" hidden="1"/>
    <row r="63" ht="13.2" hidden="1"/>
    <row r="64" ht="13.2" hidden="1"/>
    <row r="65" ht="13.2" hidden="1"/>
    <row r="66" ht="13.2"/>
  </sheetData>
  <sheetProtection algorithmName="SHA-512" hashValue="kXTHxLHHYfslvXfdMA5HezxorihU9aRu4gUlVsWr6U/vE83nv/CByGOsa7Rg8WQg5ITNzJUzDFqkJWVVGypW+g==" saltValue="dehSsQUkbkcK1ykuyOJc2Q==" spinCount="100000" sheet="1" objects="1" scenarios="1" formatCells="0" formatColumns="0" formatRows="0"/>
  <mergeCells count="61">
    <mergeCell ref="D3:L3"/>
    <mergeCell ref="D4:L4"/>
    <mergeCell ref="D5:L5"/>
    <mergeCell ref="C7:D7"/>
    <mergeCell ref="E7:H7"/>
    <mergeCell ref="I7:L7"/>
    <mergeCell ref="C11:D11"/>
    <mergeCell ref="U11:W11"/>
    <mergeCell ref="M7:P7"/>
    <mergeCell ref="Q7:T7"/>
    <mergeCell ref="U7:W9"/>
    <mergeCell ref="C8:D8"/>
    <mergeCell ref="E8:E9"/>
    <mergeCell ref="F8:H8"/>
    <mergeCell ref="I8:I9"/>
    <mergeCell ref="J8:L8"/>
    <mergeCell ref="M8:M9"/>
    <mergeCell ref="N8:P8"/>
    <mergeCell ref="Q8:Q9"/>
    <mergeCell ref="R8:T8"/>
    <mergeCell ref="C9:D9"/>
    <mergeCell ref="C10:D10"/>
    <mergeCell ref="U10:W10"/>
    <mergeCell ref="C12:D12"/>
    <mergeCell ref="U12:W12"/>
    <mergeCell ref="C13:D13"/>
    <mergeCell ref="U13:W13"/>
    <mergeCell ref="C14:D14"/>
    <mergeCell ref="U14:W14"/>
    <mergeCell ref="C15:D15"/>
    <mergeCell ref="U15:W15"/>
    <mergeCell ref="C16:D16"/>
    <mergeCell ref="U16:W16"/>
    <mergeCell ref="C17:D17"/>
    <mergeCell ref="U17:W17"/>
    <mergeCell ref="W23:Y23"/>
    <mergeCell ref="C18:D18"/>
    <mergeCell ref="U18:W18"/>
    <mergeCell ref="C19:D19"/>
    <mergeCell ref="U19:W19"/>
    <mergeCell ref="C22:D22"/>
    <mergeCell ref="E22:J22"/>
    <mergeCell ref="K22:P22"/>
    <mergeCell ref="Q22:V22"/>
    <mergeCell ref="W22:AB22"/>
    <mergeCell ref="Z23:AB23"/>
    <mergeCell ref="C25:C26"/>
    <mergeCell ref="AC25:AD25"/>
    <mergeCell ref="AC26:AD26"/>
    <mergeCell ref="C27:C28"/>
    <mergeCell ref="AC27:AD27"/>
    <mergeCell ref="AC28:AD28"/>
    <mergeCell ref="AC22:AD24"/>
    <mergeCell ref="C23:C24"/>
    <mergeCell ref="D23:D24"/>
    <mergeCell ref="E23:G23"/>
    <mergeCell ref="H23:J23"/>
    <mergeCell ref="K23:M23"/>
    <mergeCell ref="N23:P23"/>
    <mergeCell ref="Q23:S23"/>
    <mergeCell ref="T23:V23"/>
  </mergeCells>
  <printOptions horizontalCentered="1"/>
  <pageMargins left="0.23622047244094491" right="0.23622047244094491" top="0.74803149606299213" bottom="0.74803149606299213" header="0.31496062992125984" footer="0.31496062992125984"/>
  <pageSetup paperSize="9" scale="31" orientation="landscape" cellComments="asDisplayed"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WB130"/>
  <sheetViews>
    <sheetView zoomScale="60" zoomScaleNormal="60" workbookViewId="0"/>
  </sheetViews>
  <sheetFormatPr defaultColWidth="0" defaultRowHeight="0" customHeight="1" zeroHeight="1"/>
  <cols>
    <col min="1" max="2" width="6.44140625" style="270" customWidth="1"/>
    <col min="3" max="3" width="43" style="216" customWidth="1"/>
    <col min="4" max="4" width="49" style="216" customWidth="1"/>
    <col min="5" max="5" width="29" style="269" customWidth="1"/>
    <col min="6" max="8" width="29" style="216" customWidth="1"/>
    <col min="9" max="9" width="38.88671875" style="216" bestFit="1" customWidth="1"/>
    <col min="10" max="20" width="18.5546875" style="270" customWidth="1"/>
    <col min="21" max="21" width="19.5546875" style="270" customWidth="1"/>
    <col min="22" max="258" width="0" style="270" hidden="1"/>
    <col min="259" max="260" width="6.44140625" style="270" customWidth="1"/>
    <col min="261" max="262" width="27.44140625" style="270" customWidth="1"/>
    <col min="263" max="275" width="18.5546875" style="270" customWidth="1"/>
    <col min="276" max="276" width="19.5546875" style="270" customWidth="1"/>
    <col min="277" max="513" width="0" style="270" hidden="1"/>
    <col min="514" max="515" width="6.44140625" style="270" customWidth="1"/>
    <col min="516" max="517" width="27.44140625" style="270" customWidth="1"/>
    <col min="518" max="531" width="18.5546875" style="270" customWidth="1"/>
    <col min="532" max="532" width="19.5546875" style="270" customWidth="1"/>
    <col min="533" max="769" width="0" style="270" hidden="1"/>
    <col min="770" max="771" width="6.44140625" style="270" customWidth="1"/>
    <col min="772" max="773" width="27.44140625" style="270" customWidth="1"/>
    <col min="774" max="787" width="18.5546875" style="270" customWidth="1"/>
    <col min="788" max="788" width="19.5546875" style="270" customWidth="1"/>
    <col min="789" max="1025" width="0" style="270" hidden="1"/>
    <col min="1026" max="1027" width="6.44140625" style="270" customWidth="1"/>
    <col min="1028" max="1029" width="27.44140625" style="270" customWidth="1"/>
    <col min="1030" max="1043" width="18.5546875" style="270" customWidth="1"/>
    <col min="1044" max="1044" width="19.5546875" style="270" customWidth="1"/>
    <col min="1045" max="1281" width="0" style="270" hidden="1"/>
    <col min="1282" max="1283" width="6.44140625" style="270" customWidth="1"/>
    <col min="1284" max="1285" width="27.44140625" style="270" customWidth="1"/>
    <col min="1286" max="1299" width="18.5546875" style="270" customWidth="1"/>
    <col min="1300" max="1300" width="19.5546875" style="270" customWidth="1"/>
    <col min="1301" max="1537" width="0" style="270" hidden="1"/>
    <col min="1538" max="1539" width="6.44140625" style="270" customWidth="1"/>
    <col min="1540" max="1541" width="27.44140625" style="270" customWidth="1"/>
    <col min="1542" max="1555" width="18.5546875" style="270" customWidth="1"/>
    <col min="1556" max="1556" width="19.5546875" style="270" customWidth="1"/>
    <col min="1557" max="1793" width="0" style="270" hidden="1"/>
    <col min="1794" max="1795" width="6.44140625" style="270" customWidth="1"/>
    <col min="1796" max="1797" width="27.44140625" style="270" customWidth="1"/>
    <col min="1798" max="1811" width="18.5546875" style="270" customWidth="1"/>
    <col min="1812" max="1812" width="19.5546875" style="270" customWidth="1"/>
    <col min="1813" max="2049" width="0" style="270" hidden="1"/>
    <col min="2050" max="2051" width="6.44140625" style="270" customWidth="1"/>
    <col min="2052" max="2053" width="27.44140625" style="270" customWidth="1"/>
    <col min="2054" max="2067" width="18.5546875" style="270" customWidth="1"/>
    <col min="2068" max="2068" width="19.5546875" style="270" customWidth="1"/>
    <col min="2069" max="2305" width="0" style="270" hidden="1"/>
    <col min="2306" max="2307" width="6.44140625" style="270" customWidth="1"/>
    <col min="2308" max="2309" width="27.44140625" style="270" customWidth="1"/>
    <col min="2310" max="2323" width="18.5546875" style="270" customWidth="1"/>
    <col min="2324" max="2324" width="19.5546875" style="270" customWidth="1"/>
    <col min="2325" max="2561" width="0" style="270" hidden="1"/>
    <col min="2562" max="2563" width="6.44140625" style="270" customWidth="1"/>
    <col min="2564" max="2565" width="27.44140625" style="270" customWidth="1"/>
    <col min="2566" max="2579" width="18.5546875" style="270" customWidth="1"/>
    <col min="2580" max="2580" width="19.5546875" style="270" customWidth="1"/>
    <col min="2581" max="2817" width="0" style="270" hidden="1"/>
    <col min="2818" max="2819" width="6.44140625" style="270" customWidth="1"/>
    <col min="2820" max="2821" width="27.44140625" style="270" customWidth="1"/>
    <col min="2822" max="2835" width="18.5546875" style="270" customWidth="1"/>
    <col min="2836" max="2836" width="19.5546875" style="270" customWidth="1"/>
    <col min="2837" max="3073" width="0" style="270" hidden="1"/>
    <col min="3074" max="3075" width="6.44140625" style="270" customWidth="1"/>
    <col min="3076" max="3077" width="27.44140625" style="270" customWidth="1"/>
    <col min="3078" max="3091" width="18.5546875" style="270" customWidth="1"/>
    <col min="3092" max="3092" width="19.5546875" style="270" customWidth="1"/>
    <col min="3093" max="3329" width="0" style="270" hidden="1"/>
    <col min="3330" max="3331" width="6.44140625" style="270" customWidth="1"/>
    <col min="3332" max="3333" width="27.44140625" style="270" customWidth="1"/>
    <col min="3334" max="3347" width="18.5546875" style="270" customWidth="1"/>
    <col min="3348" max="3348" width="19.5546875" style="270" customWidth="1"/>
    <col min="3349" max="3585" width="0" style="270" hidden="1"/>
    <col min="3586" max="3587" width="6.44140625" style="270" customWidth="1"/>
    <col min="3588" max="3589" width="27.44140625" style="270" customWidth="1"/>
    <col min="3590" max="3603" width="18.5546875" style="270" customWidth="1"/>
    <col min="3604" max="3604" width="19.5546875" style="270" customWidth="1"/>
    <col min="3605" max="3841" width="0" style="270" hidden="1"/>
    <col min="3842" max="3843" width="6.44140625" style="270" customWidth="1"/>
    <col min="3844" max="3845" width="27.44140625" style="270" customWidth="1"/>
    <col min="3846" max="3859" width="18.5546875" style="270" customWidth="1"/>
    <col min="3860" max="3860" width="19.5546875" style="270" customWidth="1"/>
    <col min="3861" max="4097" width="0" style="270" hidden="1"/>
    <col min="4098" max="4099" width="6.44140625" style="270" customWidth="1"/>
    <col min="4100" max="4101" width="27.44140625" style="270" customWidth="1"/>
    <col min="4102" max="4115" width="18.5546875" style="270" customWidth="1"/>
    <col min="4116" max="4116" width="19.5546875" style="270" customWidth="1"/>
    <col min="4117" max="4353" width="0" style="270" hidden="1"/>
    <col min="4354" max="4355" width="6.44140625" style="270" customWidth="1"/>
    <col min="4356" max="4357" width="27.44140625" style="270" customWidth="1"/>
    <col min="4358" max="4371" width="18.5546875" style="270" customWidth="1"/>
    <col min="4372" max="4372" width="19.5546875" style="270" customWidth="1"/>
    <col min="4373" max="4609" width="0" style="270" hidden="1"/>
    <col min="4610" max="4611" width="6.44140625" style="270" customWidth="1"/>
    <col min="4612" max="4613" width="27.44140625" style="270" customWidth="1"/>
    <col min="4614" max="4627" width="18.5546875" style="270" customWidth="1"/>
    <col min="4628" max="4628" width="19.5546875" style="270" customWidth="1"/>
    <col min="4629" max="4865" width="0" style="270" hidden="1"/>
    <col min="4866" max="4867" width="6.44140625" style="270" customWidth="1"/>
    <col min="4868" max="4869" width="27.44140625" style="270" customWidth="1"/>
    <col min="4870" max="4883" width="18.5546875" style="270" customWidth="1"/>
    <col min="4884" max="4884" width="19.5546875" style="270" customWidth="1"/>
    <col min="4885" max="5121" width="0" style="270" hidden="1"/>
    <col min="5122" max="5123" width="6.44140625" style="270" customWidth="1"/>
    <col min="5124" max="5125" width="27.44140625" style="270" customWidth="1"/>
    <col min="5126" max="5139" width="18.5546875" style="270" customWidth="1"/>
    <col min="5140" max="5140" width="19.5546875" style="270" customWidth="1"/>
    <col min="5141" max="5377" width="0" style="270" hidden="1"/>
    <col min="5378" max="5379" width="6.44140625" style="270" customWidth="1"/>
    <col min="5380" max="5381" width="27.44140625" style="270" customWidth="1"/>
    <col min="5382" max="5395" width="18.5546875" style="270" customWidth="1"/>
    <col min="5396" max="5396" width="19.5546875" style="270" customWidth="1"/>
    <col min="5397" max="5633" width="0" style="270" hidden="1"/>
    <col min="5634" max="5635" width="6.44140625" style="270" customWidth="1"/>
    <col min="5636" max="5637" width="27.44140625" style="270" customWidth="1"/>
    <col min="5638" max="5651" width="18.5546875" style="270" customWidth="1"/>
    <col min="5652" max="5652" width="19.5546875" style="270" customWidth="1"/>
    <col min="5653" max="5889" width="0" style="270" hidden="1"/>
    <col min="5890" max="5891" width="6.44140625" style="270" customWidth="1"/>
    <col min="5892" max="5893" width="27.44140625" style="270" customWidth="1"/>
    <col min="5894" max="5907" width="18.5546875" style="270" customWidth="1"/>
    <col min="5908" max="5908" width="19.5546875" style="270" customWidth="1"/>
    <col min="5909" max="6145" width="0" style="270" hidden="1"/>
    <col min="6146" max="6147" width="6.44140625" style="270" customWidth="1"/>
    <col min="6148" max="6149" width="27.44140625" style="270" customWidth="1"/>
    <col min="6150" max="6163" width="18.5546875" style="270" customWidth="1"/>
    <col min="6164" max="6164" width="19.5546875" style="270" customWidth="1"/>
    <col min="6165" max="6401" width="0" style="270" hidden="1"/>
    <col min="6402" max="6403" width="6.44140625" style="270" customWidth="1"/>
    <col min="6404" max="6405" width="27.44140625" style="270" customWidth="1"/>
    <col min="6406" max="6419" width="18.5546875" style="270" customWidth="1"/>
    <col min="6420" max="6420" width="19.5546875" style="270" customWidth="1"/>
    <col min="6421" max="6657" width="0" style="270" hidden="1"/>
    <col min="6658" max="6659" width="6.44140625" style="270" customWidth="1"/>
    <col min="6660" max="6661" width="27.44140625" style="270" customWidth="1"/>
    <col min="6662" max="6675" width="18.5546875" style="270" customWidth="1"/>
    <col min="6676" max="6676" width="19.5546875" style="270" customWidth="1"/>
    <col min="6677" max="6913" width="0" style="270" hidden="1"/>
    <col min="6914" max="6915" width="6.44140625" style="270" customWidth="1"/>
    <col min="6916" max="6917" width="27.44140625" style="270" customWidth="1"/>
    <col min="6918" max="6931" width="18.5546875" style="270" customWidth="1"/>
    <col min="6932" max="6932" width="19.5546875" style="270" customWidth="1"/>
    <col min="6933" max="7169" width="0" style="270" hidden="1"/>
    <col min="7170" max="7171" width="6.44140625" style="270" customWidth="1"/>
    <col min="7172" max="7173" width="27.44140625" style="270" customWidth="1"/>
    <col min="7174" max="7187" width="18.5546875" style="270" customWidth="1"/>
    <col min="7188" max="7188" width="19.5546875" style="270" customWidth="1"/>
    <col min="7189" max="7425" width="0" style="270" hidden="1"/>
    <col min="7426" max="7427" width="6.44140625" style="270" customWidth="1"/>
    <col min="7428" max="7429" width="27.44140625" style="270" customWidth="1"/>
    <col min="7430" max="7443" width="18.5546875" style="270" customWidth="1"/>
    <col min="7444" max="7444" width="19.5546875" style="270" customWidth="1"/>
    <col min="7445" max="7681" width="0" style="270" hidden="1"/>
    <col min="7682" max="7683" width="6.44140625" style="270" customWidth="1"/>
    <col min="7684" max="7685" width="27.44140625" style="270" customWidth="1"/>
    <col min="7686" max="7699" width="18.5546875" style="270" customWidth="1"/>
    <col min="7700" max="7700" width="19.5546875" style="270" customWidth="1"/>
    <col min="7701" max="7937" width="0" style="270" hidden="1"/>
    <col min="7938" max="7939" width="6.44140625" style="270" customWidth="1"/>
    <col min="7940" max="7941" width="27.44140625" style="270" customWidth="1"/>
    <col min="7942" max="7955" width="18.5546875" style="270" customWidth="1"/>
    <col min="7956" max="7956" width="19.5546875" style="270" customWidth="1"/>
    <col min="7957" max="8193" width="0" style="270" hidden="1"/>
    <col min="8194" max="8195" width="6.44140625" style="270" customWidth="1"/>
    <col min="8196" max="8197" width="27.44140625" style="270" customWidth="1"/>
    <col min="8198" max="8211" width="18.5546875" style="270" customWidth="1"/>
    <col min="8212" max="8212" width="19.5546875" style="270" customWidth="1"/>
    <col min="8213" max="8449" width="0" style="270" hidden="1"/>
    <col min="8450" max="8451" width="6.44140625" style="270" customWidth="1"/>
    <col min="8452" max="8453" width="27.44140625" style="270" customWidth="1"/>
    <col min="8454" max="8467" width="18.5546875" style="270" customWidth="1"/>
    <col min="8468" max="8468" width="19.5546875" style="270" customWidth="1"/>
    <col min="8469" max="8705" width="0" style="270" hidden="1"/>
    <col min="8706" max="8707" width="6.44140625" style="270" customWidth="1"/>
    <col min="8708" max="8709" width="27.44140625" style="270" customWidth="1"/>
    <col min="8710" max="8723" width="18.5546875" style="270" customWidth="1"/>
    <col min="8724" max="8724" width="19.5546875" style="270" customWidth="1"/>
    <col min="8725" max="8961" width="0" style="270" hidden="1"/>
    <col min="8962" max="8963" width="6.44140625" style="270" customWidth="1"/>
    <col min="8964" max="8965" width="27.44140625" style="270" customWidth="1"/>
    <col min="8966" max="8979" width="18.5546875" style="270" customWidth="1"/>
    <col min="8980" max="8980" width="19.5546875" style="270" customWidth="1"/>
    <col min="8981" max="9217" width="0" style="270" hidden="1"/>
    <col min="9218" max="9219" width="6.44140625" style="270" customWidth="1"/>
    <col min="9220" max="9221" width="27.44140625" style="270" customWidth="1"/>
    <col min="9222" max="9235" width="18.5546875" style="270" customWidth="1"/>
    <col min="9236" max="9236" width="19.5546875" style="270" customWidth="1"/>
    <col min="9237" max="9473" width="0" style="270" hidden="1"/>
    <col min="9474" max="9475" width="6.44140625" style="270" customWidth="1"/>
    <col min="9476" max="9477" width="27.44140625" style="270" customWidth="1"/>
    <col min="9478" max="9491" width="18.5546875" style="270" customWidth="1"/>
    <col min="9492" max="9492" width="19.5546875" style="270" customWidth="1"/>
    <col min="9493" max="9729" width="0" style="270" hidden="1"/>
    <col min="9730" max="9731" width="6.44140625" style="270" customWidth="1"/>
    <col min="9732" max="9733" width="27.44140625" style="270" customWidth="1"/>
    <col min="9734" max="9747" width="18.5546875" style="270" customWidth="1"/>
    <col min="9748" max="9748" width="19.5546875" style="270" customWidth="1"/>
    <col min="9749" max="9985" width="0" style="270" hidden="1"/>
    <col min="9986" max="9987" width="6.44140625" style="270" customWidth="1"/>
    <col min="9988" max="9989" width="27.44140625" style="270" customWidth="1"/>
    <col min="9990" max="10003" width="18.5546875" style="270" customWidth="1"/>
    <col min="10004" max="10004" width="19.5546875" style="270" customWidth="1"/>
    <col min="10005" max="10241" width="0" style="270" hidden="1"/>
    <col min="10242" max="10243" width="6.44140625" style="270" customWidth="1"/>
    <col min="10244" max="10245" width="27.44140625" style="270" customWidth="1"/>
    <col min="10246" max="10259" width="18.5546875" style="270" customWidth="1"/>
    <col min="10260" max="10260" width="19.5546875" style="270" customWidth="1"/>
    <col min="10261" max="10497" width="0" style="270" hidden="1"/>
    <col min="10498" max="10499" width="6.44140625" style="270" customWidth="1"/>
    <col min="10500" max="10501" width="27.44140625" style="270" customWidth="1"/>
    <col min="10502" max="10515" width="18.5546875" style="270" customWidth="1"/>
    <col min="10516" max="10516" width="19.5546875" style="270" customWidth="1"/>
    <col min="10517" max="10753" width="0" style="270" hidden="1"/>
    <col min="10754" max="10755" width="6.44140625" style="270" customWidth="1"/>
    <col min="10756" max="10757" width="27.44140625" style="270" customWidth="1"/>
    <col min="10758" max="10771" width="18.5546875" style="270" customWidth="1"/>
    <col min="10772" max="10772" width="19.5546875" style="270" customWidth="1"/>
    <col min="10773" max="11009" width="0" style="270" hidden="1"/>
    <col min="11010" max="11011" width="6.44140625" style="270" customWidth="1"/>
    <col min="11012" max="11013" width="27.44140625" style="270" customWidth="1"/>
    <col min="11014" max="11027" width="18.5546875" style="270" customWidth="1"/>
    <col min="11028" max="11028" width="19.5546875" style="270" customWidth="1"/>
    <col min="11029" max="11265" width="0" style="270" hidden="1"/>
    <col min="11266" max="11267" width="6.44140625" style="270" customWidth="1"/>
    <col min="11268" max="11269" width="27.44140625" style="270" customWidth="1"/>
    <col min="11270" max="11283" width="18.5546875" style="270" customWidth="1"/>
    <col min="11284" max="11284" width="19.5546875" style="270" customWidth="1"/>
    <col min="11285" max="11521" width="0" style="270" hidden="1"/>
    <col min="11522" max="11523" width="6.44140625" style="270" customWidth="1"/>
    <col min="11524" max="11525" width="27.44140625" style="270" customWidth="1"/>
    <col min="11526" max="11539" width="18.5546875" style="270" customWidth="1"/>
    <col min="11540" max="11540" width="19.5546875" style="270" customWidth="1"/>
    <col min="11541" max="11777" width="0" style="270" hidden="1"/>
    <col min="11778" max="11779" width="6.44140625" style="270" customWidth="1"/>
    <col min="11780" max="11781" width="27.44140625" style="270" customWidth="1"/>
    <col min="11782" max="11795" width="18.5546875" style="270" customWidth="1"/>
    <col min="11796" max="11796" width="19.5546875" style="270" customWidth="1"/>
    <col min="11797" max="12033" width="0" style="270" hidden="1"/>
    <col min="12034" max="12035" width="6.44140625" style="270" customWidth="1"/>
    <col min="12036" max="12037" width="27.44140625" style="270" customWidth="1"/>
    <col min="12038" max="12051" width="18.5546875" style="270" customWidth="1"/>
    <col min="12052" max="12052" width="19.5546875" style="270" customWidth="1"/>
    <col min="12053" max="12289" width="0" style="270" hidden="1"/>
    <col min="12290" max="12291" width="6.44140625" style="270" customWidth="1"/>
    <col min="12292" max="12293" width="27.44140625" style="270" customWidth="1"/>
    <col min="12294" max="12307" width="18.5546875" style="270" customWidth="1"/>
    <col min="12308" max="12308" width="19.5546875" style="270" customWidth="1"/>
    <col min="12309" max="12545" width="0" style="270" hidden="1"/>
    <col min="12546" max="12547" width="6.44140625" style="270" customWidth="1"/>
    <col min="12548" max="12549" width="27.44140625" style="270" customWidth="1"/>
    <col min="12550" max="12563" width="18.5546875" style="270" customWidth="1"/>
    <col min="12564" max="12564" width="19.5546875" style="270" customWidth="1"/>
    <col min="12565" max="12801" width="0" style="270" hidden="1"/>
    <col min="12802" max="12803" width="6.44140625" style="270" customWidth="1"/>
    <col min="12804" max="12805" width="27.44140625" style="270" customWidth="1"/>
    <col min="12806" max="12819" width="18.5546875" style="270" customWidth="1"/>
    <col min="12820" max="12820" width="19.5546875" style="270" customWidth="1"/>
    <col min="12821" max="13057" width="0" style="270" hidden="1"/>
    <col min="13058" max="13059" width="6.44140625" style="270" customWidth="1"/>
    <col min="13060" max="13061" width="27.44140625" style="270" customWidth="1"/>
    <col min="13062" max="13075" width="18.5546875" style="270" customWidth="1"/>
    <col min="13076" max="13076" width="19.5546875" style="270" customWidth="1"/>
    <col min="13077" max="13313" width="0" style="270" hidden="1"/>
    <col min="13314" max="13315" width="6.44140625" style="270" customWidth="1"/>
    <col min="13316" max="13317" width="27.44140625" style="270" customWidth="1"/>
    <col min="13318" max="13331" width="18.5546875" style="270" customWidth="1"/>
    <col min="13332" max="13332" width="19.5546875" style="270" customWidth="1"/>
    <col min="13333" max="13569" width="0" style="270" hidden="1"/>
    <col min="13570" max="13571" width="6.44140625" style="270" customWidth="1"/>
    <col min="13572" max="13573" width="27.44140625" style="270" customWidth="1"/>
    <col min="13574" max="13587" width="18.5546875" style="270" customWidth="1"/>
    <col min="13588" max="13588" width="19.5546875" style="270" customWidth="1"/>
    <col min="13589" max="13825" width="0" style="270" hidden="1"/>
    <col min="13826" max="13827" width="6.44140625" style="270" customWidth="1"/>
    <col min="13828" max="13829" width="27.44140625" style="270" customWidth="1"/>
    <col min="13830" max="13843" width="18.5546875" style="270" customWidth="1"/>
    <col min="13844" max="13844" width="19.5546875" style="270" customWidth="1"/>
    <col min="13845" max="14081" width="0" style="270" hidden="1"/>
    <col min="14082" max="14083" width="6.44140625" style="270" customWidth="1"/>
    <col min="14084" max="14085" width="27.44140625" style="270" customWidth="1"/>
    <col min="14086" max="14099" width="18.5546875" style="270" customWidth="1"/>
    <col min="14100" max="14100" width="19.5546875" style="270" customWidth="1"/>
    <col min="14101" max="14337" width="0" style="270" hidden="1"/>
    <col min="14338" max="14339" width="6.44140625" style="270" customWidth="1"/>
    <col min="14340" max="14341" width="27.44140625" style="270" customWidth="1"/>
    <col min="14342" max="14355" width="18.5546875" style="270" customWidth="1"/>
    <col min="14356" max="14356" width="19.5546875" style="270" customWidth="1"/>
    <col min="14357" max="14593" width="0" style="270" hidden="1"/>
    <col min="14594" max="14595" width="6.44140625" style="270" customWidth="1"/>
    <col min="14596" max="14597" width="27.44140625" style="270" customWidth="1"/>
    <col min="14598" max="14611" width="18.5546875" style="270" customWidth="1"/>
    <col min="14612" max="14612" width="19.5546875" style="270" customWidth="1"/>
    <col min="14613" max="14849" width="0" style="270" hidden="1"/>
    <col min="14850" max="14851" width="6.44140625" style="270" customWidth="1"/>
    <col min="14852" max="14853" width="27.44140625" style="270" customWidth="1"/>
    <col min="14854" max="14867" width="18.5546875" style="270" customWidth="1"/>
    <col min="14868" max="14868" width="19.5546875" style="270" customWidth="1"/>
    <col min="14869" max="15105" width="0" style="270" hidden="1"/>
    <col min="15106" max="15107" width="6.44140625" style="270" customWidth="1"/>
    <col min="15108" max="15109" width="27.44140625" style="270" customWidth="1"/>
    <col min="15110" max="15123" width="18.5546875" style="270" customWidth="1"/>
    <col min="15124" max="15124" width="19.5546875" style="270" customWidth="1"/>
    <col min="15125" max="15361" width="0" style="270" hidden="1"/>
    <col min="15362" max="15363" width="6.44140625" style="270" customWidth="1"/>
    <col min="15364" max="15365" width="27.44140625" style="270" customWidth="1"/>
    <col min="15366" max="15379" width="18.5546875" style="270" customWidth="1"/>
    <col min="15380" max="15380" width="19.5546875" style="270" customWidth="1"/>
    <col min="15381" max="15617" width="0" style="270" hidden="1"/>
    <col min="15618" max="15619" width="6.44140625" style="270" customWidth="1"/>
    <col min="15620" max="15621" width="27.44140625" style="270" customWidth="1"/>
    <col min="15622" max="15635" width="18.5546875" style="270" customWidth="1"/>
    <col min="15636" max="15636" width="19.5546875" style="270" customWidth="1"/>
    <col min="15637" max="15873" width="0" style="270" hidden="1"/>
    <col min="15874" max="15875" width="6.44140625" style="270" customWidth="1"/>
    <col min="15876" max="15877" width="27.44140625" style="270" customWidth="1"/>
    <col min="15878" max="15891" width="18.5546875" style="270" customWidth="1"/>
    <col min="15892" max="15892" width="19.5546875" style="270" customWidth="1"/>
    <col min="15893" max="16129" width="0" style="270" hidden="1"/>
    <col min="16130" max="16131" width="6.44140625" style="270" customWidth="1"/>
    <col min="16132" max="16133" width="27.44140625" style="270" customWidth="1"/>
    <col min="16134" max="16147" width="18.5546875" style="270" customWidth="1"/>
    <col min="16148" max="16148" width="19.5546875" style="270" customWidth="1"/>
    <col min="16149" max="16384" width="0" style="216" hidden="1"/>
  </cols>
  <sheetData>
    <row r="1" spans="3:254" s="213" customFormat="1" ht="13.2">
      <c r="E1" s="215">
        <v>202109</v>
      </c>
      <c r="F1" s="213">
        <v>202112</v>
      </c>
      <c r="G1" s="213">
        <v>202203</v>
      </c>
      <c r="H1" s="213">
        <v>202206</v>
      </c>
    </row>
    <row r="2" spans="3:254" s="213" customFormat="1" ht="13.2">
      <c r="E2" s="215"/>
      <c r="F2" s="213">
        <v>201812</v>
      </c>
      <c r="I2" s="213">
        <v>201812</v>
      </c>
      <c r="J2" s="213">
        <v>201812</v>
      </c>
    </row>
    <row r="3" spans="3:254" s="270" customFormat="1" ht="32.1" customHeight="1">
      <c r="C3" s="794" t="s">
        <v>1</v>
      </c>
      <c r="D3" s="794"/>
      <c r="E3" s="794"/>
      <c r="F3" s="794"/>
      <c r="G3" s="794"/>
      <c r="H3" s="794"/>
      <c r="I3" s="794"/>
      <c r="J3" s="271"/>
      <c r="K3" s="271"/>
      <c r="L3" s="271"/>
      <c r="M3" s="271"/>
      <c r="N3" s="271"/>
      <c r="O3" s="271"/>
      <c r="P3" s="271"/>
    </row>
    <row r="4" spans="3:254" s="270" customFormat="1" ht="32.1" customHeight="1">
      <c r="C4" s="818" t="s">
        <v>383</v>
      </c>
      <c r="D4" s="818"/>
      <c r="E4" s="818"/>
      <c r="F4" s="818"/>
      <c r="G4" s="818"/>
      <c r="H4" s="818"/>
      <c r="I4" s="818"/>
      <c r="J4" s="272"/>
      <c r="K4" s="272"/>
      <c r="L4" s="272"/>
      <c r="M4" s="272"/>
      <c r="N4" s="272"/>
      <c r="O4" s="272"/>
      <c r="P4" s="272"/>
    </row>
    <row r="5" spans="3:254" s="270" customFormat="1" ht="32.1" customHeight="1">
      <c r="C5" s="819" t="str">
        <f>Cover!C5</f>
        <v>Intesa Sanpaolo S.p.A.</v>
      </c>
      <c r="D5" s="819"/>
      <c r="E5" s="819"/>
      <c r="F5" s="819"/>
      <c r="G5" s="819"/>
      <c r="H5" s="819"/>
      <c r="I5" s="819"/>
      <c r="J5" s="273"/>
      <c r="K5" s="273"/>
      <c r="L5" s="273"/>
      <c r="M5" s="273"/>
      <c r="N5" s="273"/>
      <c r="O5" s="273"/>
      <c r="P5" s="273"/>
    </row>
    <row r="6" spans="3:254" s="270" customFormat="1" ht="32.1" customHeight="1">
      <c r="E6" s="274"/>
      <c r="F6" s="275"/>
      <c r="G6" s="275"/>
      <c r="H6" s="275"/>
      <c r="I6" s="275"/>
      <c r="J6" s="275"/>
      <c r="S6" s="275"/>
    </row>
    <row r="7" spans="3:254" s="270" customFormat="1" ht="32.1" customHeight="1" thickBot="1">
      <c r="C7" s="803" t="s">
        <v>296</v>
      </c>
      <c r="D7" s="803"/>
    </row>
    <row r="8" spans="3:254" s="270" customFormat="1" ht="32.1" customHeight="1" thickBot="1">
      <c r="C8" s="820"/>
      <c r="D8" s="821"/>
      <c r="E8" s="822" t="s">
        <v>341</v>
      </c>
      <c r="F8" s="823"/>
      <c r="G8" s="739"/>
      <c r="H8" s="740"/>
      <c r="I8" s="216"/>
    </row>
    <row r="9" spans="3:254" s="270" customFormat="1" ht="91.35" customHeight="1" thickBot="1">
      <c r="C9" s="814" t="s">
        <v>384</v>
      </c>
      <c r="D9" s="815"/>
      <c r="E9" s="276" t="s">
        <v>12</v>
      </c>
      <c r="F9" s="276" t="s">
        <v>13</v>
      </c>
      <c r="G9" s="276" t="s">
        <v>14</v>
      </c>
      <c r="H9" s="276" t="s">
        <v>15</v>
      </c>
      <c r="I9" s="277" t="s">
        <v>340</v>
      </c>
      <c r="IT9" s="278"/>
    </row>
    <row r="10" spans="3:254" s="270" customFormat="1" ht="32.1" customHeight="1">
      <c r="C10" s="816" t="s">
        <v>385</v>
      </c>
      <c r="D10" s="817"/>
      <c r="E10" s="279">
        <v>57628.355269</v>
      </c>
      <c r="F10" s="279">
        <v>56388.150284000003</v>
      </c>
      <c r="G10" s="279">
        <v>58790.607135999999</v>
      </c>
      <c r="H10" s="279">
        <v>55234.486757999999</v>
      </c>
      <c r="I10" s="280" t="s">
        <v>386</v>
      </c>
    </row>
    <row r="11" spans="3:254" s="281" customFormat="1" ht="32.1" customHeight="1">
      <c r="C11" s="282" t="s">
        <v>387</v>
      </c>
      <c r="D11" s="283"/>
      <c r="E11" s="279">
        <v>0</v>
      </c>
      <c r="F11" s="279">
        <v>0</v>
      </c>
      <c r="G11" s="279">
        <v>0</v>
      </c>
      <c r="H11" s="279">
        <v>0</v>
      </c>
      <c r="I11" s="280" t="s">
        <v>388</v>
      </c>
    </row>
    <row r="12" spans="3:254" s="270" customFormat="1" ht="32.1" customHeight="1">
      <c r="C12" s="801" t="s">
        <v>389</v>
      </c>
      <c r="D12" s="802"/>
      <c r="E12" s="279">
        <v>3265.9421219999999</v>
      </c>
      <c r="F12" s="279">
        <v>3674.3138690000001</v>
      </c>
      <c r="G12" s="279">
        <v>3848.4770520000002</v>
      </c>
      <c r="H12" s="279">
        <v>4753.0786750000007</v>
      </c>
      <c r="I12" s="284" t="s">
        <v>390</v>
      </c>
      <c r="IT12" s="278"/>
    </row>
    <row r="13" spans="3:254" s="270" customFormat="1" ht="32.1" customHeight="1">
      <c r="C13" s="801" t="s">
        <v>391</v>
      </c>
      <c r="D13" s="802"/>
      <c r="E13" s="279">
        <v>707305.17413499998</v>
      </c>
      <c r="F13" s="279">
        <v>712581.548159</v>
      </c>
      <c r="G13" s="279">
        <v>720579.21342799999</v>
      </c>
      <c r="H13" s="279">
        <v>693489.30276400002</v>
      </c>
      <c r="I13" s="284" t="s">
        <v>392</v>
      </c>
      <c r="IT13" s="278"/>
    </row>
    <row r="14" spans="3:254" s="281" customFormat="1" ht="32.1" customHeight="1">
      <c r="C14" s="801" t="s">
        <v>393</v>
      </c>
      <c r="D14" s="802"/>
      <c r="E14" s="279">
        <v>0</v>
      </c>
      <c r="F14" s="279">
        <v>0</v>
      </c>
      <c r="G14" s="279">
        <v>0</v>
      </c>
      <c r="H14" s="279">
        <v>0</v>
      </c>
      <c r="I14" s="280" t="s">
        <v>394</v>
      </c>
    </row>
    <row r="15" spans="3:254" s="270" customFormat="1" ht="32.1" customHeight="1">
      <c r="C15" s="801" t="s">
        <v>359</v>
      </c>
      <c r="D15" s="802"/>
      <c r="E15" s="279">
        <v>5121.7700860000004</v>
      </c>
      <c r="F15" s="279">
        <v>4867.1374779999996</v>
      </c>
      <c r="G15" s="279">
        <v>5205.0239760000004</v>
      </c>
      <c r="H15" s="279">
        <v>3932.803997</v>
      </c>
      <c r="I15" s="284" t="s">
        <v>395</v>
      </c>
      <c r="IT15" s="278"/>
    </row>
    <row r="16" spans="3:254" s="270" customFormat="1" ht="32.1" customHeight="1">
      <c r="C16" s="801" t="s">
        <v>361</v>
      </c>
      <c r="D16" s="802"/>
      <c r="E16" s="279">
        <v>271.60519399999998</v>
      </c>
      <c r="F16" s="279">
        <v>52.456153999999998</v>
      </c>
      <c r="G16" s="279">
        <v>-2494.3217420000001</v>
      </c>
      <c r="H16" s="279">
        <v>-5068.5255969999989</v>
      </c>
      <c r="I16" s="284" t="s">
        <v>396</v>
      </c>
      <c r="IT16" s="278"/>
    </row>
    <row r="17" spans="3:254" s="270" customFormat="1" ht="32.1" customHeight="1">
      <c r="C17" s="801" t="s">
        <v>397</v>
      </c>
      <c r="D17" s="802"/>
      <c r="E17" s="279">
        <v>6682.5849479999997</v>
      </c>
      <c r="F17" s="279">
        <v>6398.2496249999995</v>
      </c>
      <c r="G17" s="279">
        <v>6079.0565529999994</v>
      </c>
      <c r="H17" s="279">
        <v>5328.7842950000013</v>
      </c>
      <c r="I17" s="284" t="s">
        <v>398</v>
      </c>
      <c r="IT17" s="278"/>
    </row>
    <row r="18" spans="3:254" s="270" customFormat="1" ht="32.1" customHeight="1">
      <c r="C18" s="801" t="s">
        <v>399</v>
      </c>
      <c r="D18" s="802"/>
      <c r="E18" s="279">
        <v>1493.8506870000001</v>
      </c>
      <c r="F18" s="279">
        <v>1183.913376</v>
      </c>
      <c r="G18" s="279">
        <v>1131.895278</v>
      </c>
      <c r="H18" s="279">
        <v>939.92536199999995</v>
      </c>
      <c r="I18" s="284" t="s">
        <v>400</v>
      </c>
      <c r="IT18" s="278"/>
    </row>
    <row r="19" spans="3:254" s="270" customFormat="1" ht="32.1" customHeight="1">
      <c r="C19" s="801" t="s">
        <v>401</v>
      </c>
      <c r="D19" s="802"/>
      <c r="E19" s="279">
        <v>0</v>
      </c>
      <c r="F19" s="279">
        <v>0</v>
      </c>
      <c r="G19" s="279">
        <v>0</v>
      </c>
      <c r="H19" s="279">
        <v>0</v>
      </c>
      <c r="I19" s="284" t="s">
        <v>402</v>
      </c>
      <c r="IT19" s="278"/>
    </row>
    <row r="20" spans="3:254" s="270" customFormat="1" ht="32.1" customHeight="1">
      <c r="C20" s="801" t="s">
        <v>403</v>
      </c>
      <c r="D20" s="802"/>
      <c r="E20" s="279">
        <v>16158.851943</v>
      </c>
      <c r="F20" s="279">
        <v>13104.819093</v>
      </c>
      <c r="G20" s="279">
        <v>17419.666992999999</v>
      </c>
      <c r="H20" s="279">
        <v>28075.142241000001</v>
      </c>
      <c r="I20" s="284" t="s">
        <v>404</v>
      </c>
      <c r="IT20" s="278"/>
    </row>
    <row r="21" spans="3:254" s="270" customFormat="1" ht="32.1" customHeight="1">
      <c r="C21" s="801" t="s">
        <v>405</v>
      </c>
      <c r="D21" s="802"/>
      <c r="E21" s="279">
        <v>88.824347000000003</v>
      </c>
      <c r="F21" s="279">
        <v>30.115282000000001</v>
      </c>
      <c r="G21" s="279">
        <v>37.070959999999999</v>
      </c>
      <c r="H21" s="279">
        <v>91.724160999999995</v>
      </c>
      <c r="I21" s="284" t="s">
        <v>406</v>
      </c>
      <c r="IT21" s="278"/>
    </row>
    <row r="22" spans="3:254" s="285" customFormat="1" ht="32.1" customHeight="1">
      <c r="C22" s="282" t="s">
        <v>407</v>
      </c>
      <c r="D22" s="283"/>
      <c r="E22" s="279">
        <v>0</v>
      </c>
      <c r="F22" s="279">
        <v>0</v>
      </c>
      <c r="G22" s="279">
        <v>0</v>
      </c>
      <c r="H22" s="279">
        <v>0</v>
      </c>
      <c r="I22" s="280" t="s">
        <v>408</v>
      </c>
    </row>
    <row r="23" spans="3:254" s="270" customFormat="1" ht="32.1" customHeight="1">
      <c r="C23" s="801" t="s">
        <v>409</v>
      </c>
      <c r="D23" s="802"/>
      <c r="E23" s="286">
        <v>798016.95873099996</v>
      </c>
      <c r="F23" s="286">
        <v>798280.70331999997</v>
      </c>
      <c r="G23" s="286">
        <v>810596.68963399995</v>
      </c>
      <c r="H23" s="286">
        <v>786776.72265600006</v>
      </c>
      <c r="I23" s="284" t="s">
        <v>410</v>
      </c>
      <c r="IT23" s="278"/>
    </row>
    <row r="24" spans="3:254" s="270" customFormat="1" ht="32.1" customHeight="1">
      <c r="C24" s="282" t="s">
        <v>411</v>
      </c>
      <c r="D24" s="283"/>
      <c r="E24" s="286">
        <v>67207.233259999994</v>
      </c>
      <c r="F24" s="286">
        <v>64007.759502000001</v>
      </c>
      <c r="G24" s="286">
        <v>64929.482150000003</v>
      </c>
      <c r="H24" s="286">
        <v>64213.334794000002</v>
      </c>
      <c r="I24" s="284" t="s">
        <v>412</v>
      </c>
      <c r="IT24" s="278"/>
    </row>
    <row r="25" spans="3:254" s="270" customFormat="1" ht="32.1" customHeight="1" thickBot="1">
      <c r="C25" s="287" t="s">
        <v>413</v>
      </c>
      <c r="D25" s="288"/>
      <c r="E25" s="289">
        <v>865224.19199099997</v>
      </c>
      <c r="F25" s="289">
        <v>862288.46282200003</v>
      </c>
      <c r="G25" s="289">
        <v>875526.17178400001</v>
      </c>
      <c r="H25" s="289">
        <v>850990.05744999996</v>
      </c>
      <c r="I25" s="290" t="s">
        <v>414</v>
      </c>
      <c r="IT25" s="278"/>
    </row>
    <row r="26" spans="3:254" s="281" customFormat="1" ht="32.1" customHeight="1">
      <c r="C26" s="291" t="s">
        <v>415</v>
      </c>
      <c r="E26" s="292"/>
      <c r="F26" s="293"/>
      <c r="G26" s="293"/>
      <c r="H26" s="293"/>
      <c r="I26" s="293"/>
      <c r="J26" s="293"/>
      <c r="S26" s="293"/>
    </row>
    <row r="27" spans="3:254" s="270" customFormat="1" ht="32.1" customHeight="1"/>
    <row r="28" spans="3:254" s="270" customFormat="1" ht="32.1" customHeight="1" thickBot="1">
      <c r="C28" s="803" t="s">
        <v>296</v>
      </c>
      <c r="D28" s="803"/>
    </row>
    <row r="29" spans="3:254" s="270" customFormat="1" ht="32.1" customHeight="1" thickBot="1">
      <c r="C29" s="804" t="s">
        <v>416</v>
      </c>
      <c r="D29" s="805"/>
      <c r="E29" s="808" t="s">
        <v>341</v>
      </c>
      <c r="F29" s="809"/>
      <c r="G29" s="739"/>
      <c r="H29" s="740"/>
    </row>
    <row r="30" spans="3:254" s="270" customFormat="1" ht="105" customHeight="1" thickBot="1">
      <c r="C30" s="806"/>
      <c r="D30" s="807"/>
      <c r="E30" s="276" t="s">
        <v>12</v>
      </c>
      <c r="F30" s="276" t="s">
        <v>13</v>
      </c>
      <c r="G30" s="276" t="s">
        <v>14</v>
      </c>
      <c r="H30" s="276" t="s">
        <v>15</v>
      </c>
      <c r="I30" s="294" t="s">
        <v>340</v>
      </c>
    </row>
    <row r="31" spans="3:254" s="270" customFormat="1" ht="32.1" customHeight="1">
      <c r="C31" s="295" t="s">
        <v>417</v>
      </c>
      <c r="D31" s="296"/>
      <c r="E31" s="297">
        <v>37043.556119000001</v>
      </c>
      <c r="F31" s="297">
        <v>35534.346543</v>
      </c>
      <c r="G31" s="297">
        <v>36556.882465000002</v>
      </c>
      <c r="H31" s="297">
        <v>39893.844097000001</v>
      </c>
      <c r="I31" s="298" t="s">
        <v>418</v>
      </c>
    </row>
    <row r="32" spans="3:254" s="270" customFormat="1" ht="32.1" customHeight="1">
      <c r="C32" s="810" t="s">
        <v>419</v>
      </c>
      <c r="D32" s="299" t="s">
        <v>420</v>
      </c>
      <c r="E32" s="300">
        <v>130.800882</v>
      </c>
      <c r="F32" s="300">
        <v>137.749832</v>
      </c>
      <c r="G32" s="300">
        <v>100.67549200000001</v>
      </c>
      <c r="H32" s="300">
        <v>80.134003000000007</v>
      </c>
      <c r="I32" s="301" t="s">
        <v>421</v>
      </c>
    </row>
    <row r="33" spans="3:9" s="270" customFormat="1" ht="32.1" customHeight="1">
      <c r="C33" s="811"/>
      <c r="D33" s="302" t="s">
        <v>377</v>
      </c>
      <c r="E33" s="300">
        <v>21831.004979999998</v>
      </c>
      <c r="F33" s="300">
        <v>22124.362921</v>
      </c>
      <c r="G33" s="300">
        <v>24216.138556999998</v>
      </c>
      <c r="H33" s="300">
        <v>16344.316228</v>
      </c>
      <c r="I33" s="298" t="s">
        <v>422</v>
      </c>
    </row>
    <row r="34" spans="3:9" s="270" customFormat="1" ht="32.1" customHeight="1">
      <c r="C34" s="810" t="s">
        <v>423</v>
      </c>
      <c r="D34" s="303" t="s">
        <v>424</v>
      </c>
      <c r="E34" s="300">
        <v>134694.40463899999</v>
      </c>
      <c r="F34" s="300">
        <v>134790.23744699999</v>
      </c>
      <c r="G34" s="300">
        <v>134355.24471699999</v>
      </c>
      <c r="H34" s="300">
        <v>116961.232152</v>
      </c>
      <c r="I34" s="298" t="s">
        <v>425</v>
      </c>
    </row>
    <row r="35" spans="3:9" s="270" customFormat="1" ht="32.1" customHeight="1">
      <c r="C35" s="812"/>
      <c r="D35" s="304" t="s">
        <v>426</v>
      </c>
      <c r="E35" s="300">
        <v>346.868471</v>
      </c>
      <c r="F35" s="300">
        <v>295.17684100000002</v>
      </c>
      <c r="G35" s="300">
        <v>679.04180499999995</v>
      </c>
      <c r="H35" s="300">
        <v>517.62038800000005</v>
      </c>
      <c r="I35" s="298" t="s">
        <v>427</v>
      </c>
    </row>
    <row r="36" spans="3:9" s="270" customFormat="1" ht="32.1" customHeight="1">
      <c r="C36" s="812"/>
      <c r="D36" s="303" t="s">
        <v>428</v>
      </c>
      <c r="E36" s="300">
        <v>8704.1394820000005</v>
      </c>
      <c r="F36" s="300">
        <v>9375.3566090000004</v>
      </c>
      <c r="G36" s="300">
        <v>8904.4871349999994</v>
      </c>
      <c r="H36" s="300">
        <v>9371.9395199999999</v>
      </c>
      <c r="I36" s="298" t="s">
        <v>429</v>
      </c>
    </row>
    <row r="37" spans="3:9" s="270" customFormat="1" ht="32.1" customHeight="1">
      <c r="C37" s="812"/>
      <c r="D37" s="304" t="s">
        <v>426</v>
      </c>
      <c r="E37" s="300">
        <v>7307.1339689999986</v>
      </c>
      <c r="F37" s="300">
        <v>7784.5877840000003</v>
      </c>
      <c r="G37" s="300">
        <v>7266.6049249999987</v>
      </c>
      <c r="H37" s="300">
        <v>7364.5640700000004</v>
      </c>
      <c r="I37" s="298" t="s">
        <v>427</v>
      </c>
    </row>
    <row r="38" spans="3:9" s="270" customFormat="1" ht="32.1" customHeight="1">
      <c r="C38" s="812"/>
      <c r="D38" s="303" t="s">
        <v>430</v>
      </c>
      <c r="E38" s="300">
        <v>43223.417278000001</v>
      </c>
      <c r="F38" s="300">
        <v>30015.733748999999</v>
      </c>
      <c r="G38" s="300">
        <v>45363.040665</v>
      </c>
      <c r="H38" s="300">
        <v>34931.224585000004</v>
      </c>
      <c r="I38" s="298" t="s">
        <v>431</v>
      </c>
    </row>
    <row r="39" spans="3:9" s="270" customFormat="1" ht="32.1" customHeight="1">
      <c r="C39" s="812"/>
      <c r="D39" s="304" t="s">
        <v>426</v>
      </c>
      <c r="E39" s="300">
        <v>7851.2308220000004</v>
      </c>
      <c r="F39" s="300">
        <v>5067.9211910000013</v>
      </c>
      <c r="G39" s="300">
        <v>5438.9623240000001</v>
      </c>
      <c r="H39" s="300">
        <v>5519.020163000001</v>
      </c>
      <c r="I39" s="298" t="s">
        <v>427</v>
      </c>
    </row>
    <row r="40" spans="3:9" s="270" customFormat="1" ht="32.1" customHeight="1">
      <c r="C40" s="812"/>
      <c r="D40" s="303" t="s">
        <v>432</v>
      </c>
      <c r="E40" s="300">
        <v>38020.877996000003</v>
      </c>
      <c r="F40" s="300">
        <v>41084.196268</v>
      </c>
      <c r="G40" s="300">
        <v>39333.623754</v>
      </c>
      <c r="H40" s="300">
        <v>41699.942650999998</v>
      </c>
      <c r="I40" s="298" t="s">
        <v>433</v>
      </c>
    </row>
    <row r="41" spans="3:9" s="270" customFormat="1" ht="32.1" customHeight="1">
      <c r="C41" s="812"/>
      <c r="D41" s="304" t="s">
        <v>426</v>
      </c>
      <c r="E41" s="300">
        <v>27008.166213</v>
      </c>
      <c r="F41" s="300">
        <v>28471.039193000001</v>
      </c>
      <c r="G41" s="300">
        <v>24617.989710999998</v>
      </c>
      <c r="H41" s="300">
        <v>24973.268204000004</v>
      </c>
      <c r="I41" s="298" t="s">
        <v>427</v>
      </c>
    </row>
    <row r="42" spans="3:9" s="270" customFormat="1" ht="32.1" customHeight="1">
      <c r="C42" s="812"/>
      <c r="D42" s="305" t="s">
        <v>434</v>
      </c>
      <c r="E42" s="300">
        <v>126267.53966999998</v>
      </c>
      <c r="F42" s="300">
        <v>135968.75524000003</v>
      </c>
      <c r="G42" s="300">
        <v>135120.86614599999</v>
      </c>
      <c r="H42" s="300">
        <v>132990.665171</v>
      </c>
      <c r="I42" s="298" t="s">
        <v>435</v>
      </c>
    </row>
    <row r="43" spans="3:9" s="270" customFormat="1" ht="32.1" customHeight="1">
      <c r="C43" s="812"/>
      <c r="D43" s="304" t="s">
        <v>426</v>
      </c>
      <c r="E43" s="300">
        <v>117903.747001</v>
      </c>
      <c r="F43" s="300">
        <v>128147.82562600001</v>
      </c>
      <c r="G43" s="300">
        <v>127800.158721</v>
      </c>
      <c r="H43" s="300">
        <v>127411.387022</v>
      </c>
      <c r="I43" s="298" t="s">
        <v>427</v>
      </c>
    </row>
    <row r="44" spans="3:9" s="270" customFormat="1" ht="32.1" customHeight="1">
      <c r="C44" s="812"/>
      <c r="D44" s="305" t="s">
        <v>436</v>
      </c>
      <c r="E44" s="300">
        <v>265583.22665499995</v>
      </c>
      <c r="F44" s="300">
        <v>273702.62656499998</v>
      </c>
      <c r="G44" s="300">
        <v>277488.39976799994</v>
      </c>
      <c r="H44" s="300">
        <v>278695.61423999997</v>
      </c>
      <c r="I44" s="298" t="s">
        <v>437</v>
      </c>
    </row>
    <row r="45" spans="3:9" s="270" customFormat="1" ht="32.1" customHeight="1" thickBot="1">
      <c r="C45" s="813"/>
      <c r="D45" s="304" t="s">
        <v>426</v>
      </c>
      <c r="E45" s="300">
        <v>250124.43423799999</v>
      </c>
      <c r="F45" s="300">
        <v>258424.45154499999</v>
      </c>
      <c r="G45" s="300">
        <v>262390.87304999999</v>
      </c>
      <c r="H45" s="300">
        <v>264124.61865700001</v>
      </c>
      <c r="I45" s="298" t="s">
        <v>437</v>
      </c>
    </row>
    <row r="46" spans="3:9" s="270" customFormat="1" ht="32.1" customHeight="1" thickBot="1">
      <c r="C46" s="295" t="s">
        <v>438</v>
      </c>
      <c r="D46" s="296"/>
      <c r="E46" s="300">
        <v>94263.483626000001</v>
      </c>
      <c r="F46" s="300">
        <v>92509.892548999997</v>
      </c>
      <c r="G46" s="300">
        <v>84531.228130999996</v>
      </c>
      <c r="H46" s="300">
        <v>84011.216387000008</v>
      </c>
      <c r="I46" s="298" t="s">
        <v>439</v>
      </c>
    </row>
    <row r="47" spans="3:9" s="270" customFormat="1" ht="32.1" customHeight="1" thickBot="1">
      <c r="C47" s="797" t="s">
        <v>440</v>
      </c>
      <c r="D47" s="798"/>
      <c r="E47" s="300">
        <v>12648.724925</v>
      </c>
      <c r="F47" s="300">
        <v>12703.034486000002</v>
      </c>
      <c r="G47" s="300">
        <v>12448.385463000001</v>
      </c>
      <c r="H47" s="300">
        <v>12538.836670999999</v>
      </c>
      <c r="I47" s="298" t="s">
        <v>441</v>
      </c>
    </row>
    <row r="48" spans="3:9" s="270" customFormat="1" ht="32.1" customHeight="1" thickBot="1">
      <c r="C48" s="295" t="s">
        <v>442</v>
      </c>
      <c r="D48" s="296"/>
      <c r="E48" s="300">
        <v>3558.7902840000002</v>
      </c>
      <c r="F48" s="300">
        <v>2267.8919089999999</v>
      </c>
      <c r="G48" s="300">
        <v>2452.7347610000002</v>
      </c>
      <c r="H48" s="300">
        <v>2429.5430839999999</v>
      </c>
      <c r="I48" s="298" t="s">
        <v>443</v>
      </c>
    </row>
    <row r="49" spans="3:9" s="270" customFormat="1" ht="32.1" customHeight="1" thickBot="1">
      <c r="C49" s="799" t="s">
        <v>444</v>
      </c>
      <c r="D49" s="800"/>
      <c r="E49" s="306">
        <v>773321.24161199993</v>
      </c>
      <c r="F49" s="306">
        <v>777511.14979000005</v>
      </c>
      <c r="G49" s="306">
        <v>788423.32159199996</v>
      </c>
      <c r="H49" s="306">
        <v>757409.67219399998</v>
      </c>
      <c r="I49" s="307"/>
    </row>
    <row r="50" spans="3:9" s="270" customFormat="1" ht="13.2"/>
    <row r="51" spans="3:9" s="270" customFormat="1" ht="13.2"/>
    <row r="52" spans="3:9" s="270" customFormat="1" ht="13.2"/>
    <row r="53" spans="3:9" s="270" customFormat="1" ht="13.2">
      <c r="E53" s="308"/>
    </row>
    <row r="54" spans="3:9" s="270" customFormat="1" ht="13.2">
      <c r="E54" s="308"/>
    </row>
    <row r="55" spans="3:9" s="270" customFormat="1" ht="13.2">
      <c r="E55" s="308"/>
    </row>
    <row r="56" spans="3:9" s="270" customFormat="1" ht="13.2" hidden="1">
      <c r="E56" s="308"/>
    </row>
    <row r="57" spans="3:9" s="270" customFormat="1" ht="13.2" hidden="1">
      <c r="E57" s="308"/>
    </row>
    <row r="58" spans="3:9" s="270" customFormat="1" ht="13.2" hidden="1">
      <c r="E58" s="308"/>
    </row>
    <row r="59" spans="3:9" s="270" customFormat="1" ht="13.2" hidden="1">
      <c r="E59" s="308"/>
    </row>
    <row r="60" spans="3:9" s="270" customFormat="1" ht="13.2" hidden="1">
      <c r="E60" s="308"/>
    </row>
    <row r="61" spans="3:9" s="270" customFormat="1" ht="13.2" hidden="1">
      <c r="E61" s="308"/>
    </row>
    <row r="62" spans="3:9" s="270" customFormat="1" ht="13.2" hidden="1">
      <c r="E62" s="308"/>
    </row>
    <row r="63" spans="3:9" s="270" customFormat="1" ht="13.2" hidden="1">
      <c r="E63" s="308"/>
    </row>
    <row r="64" spans="3:9" s="270" customFormat="1" ht="13.2" hidden="1">
      <c r="E64" s="308"/>
    </row>
    <row r="65" spans="5:5" s="270" customFormat="1" ht="13.2" hidden="1">
      <c r="E65" s="308"/>
    </row>
    <row r="66" spans="5:5" s="270" customFormat="1" ht="13.2" hidden="1">
      <c r="E66" s="308"/>
    </row>
    <row r="67" spans="5:5" s="270" customFormat="1" ht="13.2" hidden="1">
      <c r="E67" s="308"/>
    </row>
    <row r="68" spans="5:5" s="270" customFormat="1" ht="13.2" hidden="1">
      <c r="E68" s="308"/>
    </row>
    <row r="69" spans="5:5" s="270" customFormat="1" ht="13.2" hidden="1">
      <c r="E69" s="308"/>
    </row>
    <row r="70" spans="5:5" s="270" customFormat="1" ht="13.2" hidden="1">
      <c r="E70" s="308"/>
    </row>
    <row r="71" spans="5:5" s="270" customFormat="1" ht="13.2" hidden="1">
      <c r="E71" s="308"/>
    </row>
    <row r="72" spans="5:5" s="270" customFormat="1" ht="13.2" hidden="1">
      <c r="E72" s="308"/>
    </row>
    <row r="73" spans="5:5" s="270" customFormat="1" ht="13.2" hidden="1">
      <c r="E73" s="308"/>
    </row>
    <row r="74" spans="5:5" s="270" customFormat="1" ht="13.2" hidden="1">
      <c r="E74" s="308"/>
    </row>
    <row r="75" spans="5:5" s="270" customFormat="1" ht="13.2" hidden="1">
      <c r="E75" s="308"/>
    </row>
    <row r="76" spans="5:5" s="270" customFormat="1" ht="13.2" hidden="1">
      <c r="E76" s="308"/>
    </row>
    <row r="77" spans="5:5" s="270" customFormat="1" ht="13.2" hidden="1">
      <c r="E77" s="308"/>
    </row>
    <row r="78" spans="5:5" s="270" customFormat="1" ht="13.2" hidden="1">
      <c r="E78" s="308"/>
    </row>
    <row r="79" spans="5:5" s="270" customFormat="1" ht="13.2" hidden="1">
      <c r="E79" s="308"/>
    </row>
    <row r="80" spans="5:5" s="270" customFormat="1" ht="13.2" hidden="1">
      <c r="E80" s="308"/>
    </row>
    <row r="81" spans="5:5" s="270" customFormat="1" ht="13.2" hidden="1">
      <c r="E81" s="308"/>
    </row>
    <row r="82" spans="5:5" s="270" customFormat="1" ht="13.2" hidden="1">
      <c r="E82" s="308"/>
    </row>
    <row r="83" spans="5:5" s="270" customFormat="1" ht="13.2" hidden="1">
      <c r="E83" s="308"/>
    </row>
    <row r="84" spans="5:5" s="270" customFormat="1" ht="13.2" hidden="1">
      <c r="E84" s="308"/>
    </row>
    <row r="85" spans="5:5" s="270" customFormat="1" ht="13.2">
      <c r="E85" s="308"/>
    </row>
    <row r="86" spans="5:5" s="270" customFormat="1" ht="13.35" customHeight="1">
      <c r="E86" s="308"/>
    </row>
    <row r="87" spans="5:5" s="270" customFormat="1" ht="13.35" customHeight="1">
      <c r="E87" s="308"/>
    </row>
    <row r="88" spans="5:5" s="270" customFormat="1" ht="13.35" customHeight="1">
      <c r="E88" s="308"/>
    </row>
    <row r="89" spans="5:5" s="270" customFormat="1" ht="13.35" customHeight="1">
      <c r="E89" s="308"/>
    </row>
    <row r="90" spans="5:5" s="270" customFormat="1" ht="13.35" customHeight="1">
      <c r="E90" s="308"/>
    </row>
    <row r="91" spans="5:5" s="270" customFormat="1" ht="13.35" customHeight="1">
      <c r="E91" s="308"/>
    </row>
    <row r="92" spans="5:5" s="270" customFormat="1" ht="13.35" customHeight="1">
      <c r="E92" s="308"/>
    </row>
    <row r="93" spans="5:5" s="270" customFormat="1" ht="13.35" customHeight="1">
      <c r="E93" s="308"/>
    </row>
    <row r="94" spans="5:5" s="270" customFormat="1" ht="13.35" customHeight="1">
      <c r="E94" s="308"/>
    </row>
    <row r="95" spans="5:5" s="270" customFormat="1" ht="13.35" customHeight="1">
      <c r="E95" s="308"/>
    </row>
    <row r="96" spans="5:5" s="270" customFormat="1" ht="13.35" customHeight="1">
      <c r="E96" s="308"/>
    </row>
    <row r="97" spans="5:5" s="270" customFormat="1" ht="13.35" customHeight="1">
      <c r="E97" s="308"/>
    </row>
    <row r="98" spans="5:5" s="270" customFormat="1" ht="13.35" customHeight="1">
      <c r="E98" s="308"/>
    </row>
    <row r="99" spans="5:5" s="270" customFormat="1" ht="13.35" customHeight="1">
      <c r="E99" s="308"/>
    </row>
    <row r="100" spans="5:5" s="270" customFormat="1" ht="13.35" customHeight="1">
      <c r="E100" s="308"/>
    </row>
    <row r="101" spans="5:5" s="270" customFormat="1" ht="13.35" customHeight="1">
      <c r="E101" s="308"/>
    </row>
    <row r="102" spans="5:5" s="270" customFormat="1" ht="13.35" customHeight="1">
      <c r="E102" s="308"/>
    </row>
    <row r="103" spans="5:5" s="270" customFormat="1" ht="13.35" customHeight="1">
      <c r="E103" s="308"/>
    </row>
    <row r="104" spans="5:5" s="270" customFormat="1" ht="13.35" customHeight="1">
      <c r="E104" s="308"/>
    </row>
    <row r="105" spans="5:5" s="270" customFormat="1" ht="13.35" customHeight="1">
      <c r="E105" s="308"/>
    </row>
    <row r="106" spans="5:5" s="270" customFormat="1" ht="13.35" customHeight="1">
      <c r="E106" s="308"/>
    </row>
    <row r="107" spans="5:5" s="270" customFormat="1" ht="13.35" customHeight="1">
      <c r="E107" s="308"/>
    </row>
    <row r="108" spans="5:5" s="270" customFormat="1" ht="13.35" customHeight="1">
      <c r="E108" s="308"/>
    </row>
    <row r="109" spans="5:5" s="270" customFormat="1" ht="13.35" customHeight="1">
      <c r="E109" s="308"/>
    </row>
    <row r="110" spans="5:5" s="270" customFormat="1" ht="13.35" customHeight="1">
      <c r="E110" s="308"/>
    </row>
    <row r="111" spans="5:5" s="270" customFormat="1" ht="13.35" customHeight="1">
      <c r="E111" s="308"/>
    </row>
    <row r="112" spans="5:5" s="270" customFormat="1" ht="13.35" customHeight="1">
      <c r="E112" s="308"/>
    </row>
    <row r="113" spans="5:5" s="270" customFormat="1" ht="13.35" customHeight="1">
      <c r="E113" s="308"/>
    </row>
    <row r="114" spans="5:5" s="270" customFormat="1" ht="13.35" customHeight="1">
      <c r="E114" s="308"/>
    </row>
    <row r="115" spans="5:5" s="270" customFormat="1" ht="13.35" customHeight="1">
      <c r="E115" s="308"/>
    </row>
    <row r="116" spans="5:5" s="270" customFormat="1" ht="13.35" customHeight="1">
      <c r="E116" s="308"/>
    </row>
    <row r="117" spans="5:5" s="270" customFormat="1" ht="13.35" customHeight="1">
      <c r="E117" s="308"/>
    </row>
    <row r="118" spans="5:5" s="270" customFormat="1" ht="13.35" customHeight="1">
      <c r="E118" s="308"/>
    </row>
    <row r="119" spans="5:5" s="270" customFormat="1" ht="13.35" customHeight="1">
      <c r="E119" s="308"/>
    </row>
    <row r="120" spans="5:5" s="270" customFormat="1" ht="13.35" customHeight="1">
      <c r="E120" s="308"/>
    </row>
    <row r="121" spans="5:5" s="270" customFormat="1" ht="13.35" customHeight="1">
      <c r="E121" s="308"/>
    </row>
    <row r="122" spans="5:5" s="270" customFormat="1" ht="13.35" customHeight="1">
      <c r="E122" s="308"/>
    </row>
    <row r="123" spans="5:5" s="270" customFormat="1" ht="13.35" customHeight="1">
      <c r="E123" s="308"/>
    </row>
    <row r="124" spans="5:5" s="270" customFormat="1" ht="13.35" customHeight="1">
      <c r="E124" s="308"/>
    </row>
    <row r="125" spans="5:5" s="270" customFormat="1" ht="13.35" customHeight="1">
      <c r="E125" s="308"/>
    </row>
    <row r="126" spans="5:5" s="270" customFormat="1" ht="13.35" customHeight="1">
      <c r="E126" s="308"/>
    </row>
    <row r="127" spans="5:5" s="270" customFormat="1" ht="13.35" customHeight="1">
      <c r="E127" s="308"/>
    </row>
    <row r="128" spans="5:5" s="270" customFormat="1" ht="13.35" customHeight="1">
      <c r="E128" s="308"/>
    </row>
    <row r="129" spans="5:5" s="270" customFormat="1" ht="13.35" customHeight="1">
      <c r="E129" s="308"/>
    </row>
    <row r="130" spans="5:5" s="270" customFormat="1" ht="13.35" customHeight="1">
      <c r="E130" s="308"/>
    </row>
  </sheetData>
  <sheetProtection algorithmName="SHA-512" hashValue="WZ5fi1AsjqI2QV8iRSgUIk32uwV9LUFDMftBKUGrOC9Z0+XD9GdCgC5Nl3ChoK3NlHgKcDYh249WLar9aP8asw==" saltValue="xSnplEycER/yJWHpWhyJJw==" spinCount="100000" sheet="1" objects="1" scenarios="1" formatCells="0" formatColumns="0" formatRows="0"/>
  <mergeCells count="26">
    <mergeCell ref="C15:D15"/>
    <mergeCell ref="C3:I3"/>
    <mergeCell ref="C4:I4"/>
    <mergeCell ref="C5:I5"/>
    <mergeCell ref="C7:D7"/>
    <mergeCell ref="C8:D8"/>
    <mergeCell ref="E8:H8"/>
    <mergeCell ref="C9:D9"/>
    <mergeCell ref="C10:D10"/>
    <mergeCell ref="C12:D12"/>
    <mergeCell ref="C13:D13"/>
    <mergeCell ref="C14:D14"/>
    <mergeCell ref="E29:H29"/>
    <mergeCell ref="C32:C33"/>
    <mergeCell ref="C34:C45"/>
    <mergeCell ref="C16:D16"/>
    <mergeCell ref="C17:D17"/>
    <mergeCell ref="C18:D18"/>
    <mergeCell ref="C19:D19"/>
    <mergeCell ref="C20:D20"/>
    <mergeCell ref="C21:D21"/>
    <mergeCell ref="C47:D47"/>
    <mergeCell ref="C49:D49"/>
    <mergeCell ref="C23:D23"/>
    <mergeCell ref="C28:D28"/>
    <mergeCell ref="C29:D30"/>
  </mergeCells>
  <pageMargins left="0.70866141732283472" right="0.70866141732283472" top="0.74803149606299213" bottom="0.74803149606299213" header="0.31496062992125984" footer="0.31496062992125984"/>
  <pageSetup paperSize="9" scale="50" fitToWidth="0" fitToHeight="2" orientation="landscape" horizontalDpi="1200" verticalDpi="1200" r:id="rId1"/>
  <rowBreaks count="1" manualBreakCount="1">
    <brk id="27" min="1" max="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X32"/>
  <sheetViews>
    <sheetView showGridLines="0" topLeftCell="C1" zoomScale="70" zoomScaleNormal="70" zoomScaleSheetLayoutView="70" workbookViewId="0">
      <selection activeCell="C2" sqref="C2"/>
    </sheetView>
  </sheetViews>
  <sheetFormatPr defaultColWidth="9.109375" defaultRowHeight="13.2"/>
  <cols>
    <col min="1" max="1" width="2" style="3" customWidth="1"/>
    <col min="2" max="2" width="27.44140625" style="3" customWidth="1"/>
    <col min="3" max="3" width="44.44140625" style="3" customWidth="1"/>
    <col min="4" max="4" width="34.88671875" style="3" customWidth="1"/>
    <col min="5" max="5" width="20.88671875" style="3" bestFit="1" customWidth="1"/>
    <col min="6" max="6" width="16" style="3" bestFit="1" customWidth="1"/>
    <col min="7" max="7" width="20" style="3" bestFit="1" customWidth="1"/>
    <col min="8" max="8" width="23.5546875" style="3" customWidth="1"/>
    <col min="9" max="9" width="12.44140625" style="3" bestFit="1" customWidth="1"/>
    <col min="10" max="10" width="16.44140625" style="3" customWidth="1"/>
    <col min="11" max="11" width="12.44140625" style="3" customWidth="1"/>
    <col min="12" max="12" width="12.44140625" style="3" bestFit="1" customWidth="1"/>
    <col min="13" max="13" width="11.5546875" style="3" bestFit="1" customWidth="1"/>
    <col min="14" max="14" width="14.44140625" style="3" customWidth="1"/>
    <col min="15" max="15" width="20.88671875" style="3" bestFit="1" customWidth="1"/>
    <col min="16" max="16" width="19.5546875" style="3" customWidth="1"/>
    <col min="17" max="17" width="20" style="3" bestFit="1" customWidth="1"/>
    <col min="18" max="18" width="20" style="3" customWidth="1"/>
    <col min="19" max="19" width="12.44140625" style="3" bestFit="1" customWidth="1"/>
    <col min="20" max="20" width="11.5546875" style="3" bestFit="1" customWidth="1"/>
    <col min="21" max="21" width="12.44140625" style="3" customWidth="1"/>
    <col min="22" max="22" width="12.44140625" style="3" bestFit="1" customWidth="1"/>
    <col min="23" max="23" width="11.5546875" style="3" bestFit="1" customWidth="1"/>
    <col min="24" max="24" width="15.5546875" style="3" bestFit="1" customWidth="1"/>
    <col min="25" max="16384" width="9.109375" style="3"/>
  </cols>
  <sheetData>
    <row r="1" spans="2:24" s="309" customFormat="1">
      <c r="C1" s="309">
        <v>202109</v>
      </c>
      <c r="D1" s="309">
        <v>202112</v>
      </c>
      <c r="E1" s="309">
        <v>202109</v>
      </c>
      <c r="F1" s="309">
        <v>202109</v>
      </c>
      <c r="G1" s="309">
        <v>202109</v>
      </c>
      <c r="H1" s="309">
        <v>202109</v>
      </c>
      <c r="I1" s="309">
        <v>202109</v>
      </c>
      <c r="J1" s="309">
        <v>202109</v>
      </c>
      <c r="K1" s="309">
        <v>202109</v>
      </c>
      <c r="L1" s="309">
        <v>202109</v>
      </c>
      <c r="M1" s="309">
        <v>202109</v>
      </c>
      <c r="N1" s="309">
        <v>202109</v>
      </c>
      <c r="O1" s="309">
        <v>202112</v>
      </c>
      <c r="P1" s="309">
        <v>202112</v>
      </c>
      <c r="Q1" s="309">
        <v>202112</v>
      </c>
      <c r="R1" s="309">
        <v>202112</v>
      </c>
      <c r="S1" s="309">
        <v>202112</v>
      </c>
      <c r="T1" s="309">
        <v>202112</v>
      </c>
      <c r="U1" s="309">
        <v>202112</v>
      </c>
      <c r="V1" s="309">
        <v>202112</v>
      </c>
      <c r="W1" s="309">
        <v>202112</v>
      </c>
      <c r="X1" s="309">
        <v>202112</v>
      </c>
    </row>
    <row r="2" spans="2:24" s="309" customFormat="1">
      <c r="C2" s="309">
        <v>202203</v>
      </c>
      <c r="D2" s="309">
        <v>202206</v>
      </c>
      <c r="E2" s="309">
        <v>202203</v>
      </c>
      <c r="F2" s="309">
        <v>202203</v>
      </c>
      <c r="G2" s="309">
        <v>202203</v>
      </c>
      <c r="H2" s="309">
        <v>202203</v>
      </c>
      <c r="I2" s="309">
        <v>202203</v>
      </c>
      <c r="J2" s="309">
        <v>202203</v>
      </c>
      <c r="K2" s="309">
        <v>202203</v>
      </c>
      <c r="L2" s="309">
        <v>202203</v>
      </c>
      <c r="M2" s="309">
        <v>202203</v>
      </c>
      <c r="N2" s="309">
        <v>202203</v>
      </c>
      <c r="O2" s="309">
        <v>202206</v>
      </c>
      <c r="P2" s="309">
        <v>202206</v>
      </c>
      <c r="Q2" s="309">
        <v>202206</v>
      </c>
      <c r="R2" s="309">
        <v>202206</v>
      </c>
      <c r="S2" s="309">
        <v>202206</v>
      </c>
      <c r="T2" s="309">
        <v>202206</v>
      </c>
      <c r="U2" s="309">
        <v>202206</v>
      </c>
      <c r="V2" s="309">
        <v>202206</v>
      </c>
      <c r="W2" s="309">
        <v>202206</v>
      </c>
      <c r="X2" s="309">
        <v>202206</v>
      </c>
    </row>
    <row r="3" spans="2:24" ht="24.6">
      <c r="C3" s="728" t="s">
        <v>1</v>
      </c>
      <c r="D3" s="728"/>
      <c r="E3" s="728"/>
      <c r="F3" s="728"/>
      <c r="G3" s="728"/>
      <c r="H3" s="728"/>
      <c r="I3" s="728"/>
      <c r="J3" s="728"/>
      <c r="K3" s="728"/>
      <c r="L3" s="728"/>
      <c r="M3" s="728"/>
      <c r="N3" s="728"/>
      <c r="O3" s="728"/>
      <c r="P3" s="728"/>
      <c r="Q3" s="728"/>
      <c r="R3" s="728"/>
      <c r="S3" s="728"/>
      <c r="T3" s="728"/>
      <c r="U3" s="728"/>
      <c r="V3" s="728"/>
      <c r="W3" s="728"/>
      <c r="X3" s="728"/>
    </row>
    <row r="4" spans="2:24" ht="23.25" customHeight="1">
      <c r="B4" s="310"/>
      <c r="C4" s="729" t="s">
        <v>445</v>
      </c>
      <c r="D4" s="729"/>
      <c r="E4" s="729"/>
      <c r="F4" s="729"/>
      <c r="G4" s="729"/>
      <c r="H4" s="729"/>
      <c r="I4" s="729"/>
      <c r="J4" s="729"/>
      <c r="K4" s="729"/>
      <c r="L4" s="729"/>
      <c r="M4" s="729"/>
      <c r="N4" s="729"/>
      <c r="O4" s="729"/>
      <c r="P4" s="729"/>
      <c r="Q4" s="729"/>
      <c r="R4" s="729"/>
      <c r="S4" s="729"/>
      <c r="T4" s="729"/>
      <c r="U4" s="729"/>
      <c r="V4" s="729"/>
      <c r="W4" s="729"/>
      <c r="X4" s="729"/>
    </row>
    <row r="5" spans="2:24" ht="17.25" customHeight="1">
      <c r="C5" s="836" t="str">
        <f>Cover!C5</f>
        <v>Intesa Sanpaolo S.p.A.</v>
      </c>
      <c r="D5" s="836"/>
      <c r="E5" s="836"/>
      <c r="F5" s="836"/>
      <c r="G5" s="836"/>
      <c r="H5" s="836"/>
      <c r="I5" s="836"/>
      <c r="J5" s="836"/>
      <c r="K5" s="836"/>
      <c r="L5" s="836"/>
      <c r="M5" s="836"/>
      <c r="N5" s="836"/>
      <c r="O5" s="836"/>
      <c r="P5" s="836"/>
      <c r="Q5" s="836"/>
      <c r="R5" s="836"/>
      <c r="S5" s="836"/>
      <c r="T5" s="836"/>
      <c r="U5" s="836"/>
      <c r="V5" s="836"/>
      <c r="W5" s="836"/>
      <c r="X5" s="836"/>
    </row>
    <row r="6" spans="2:24" ht="13.8" thickBot="1"/>
    <row r="7" spans="2:24" ht="15" customHeight="1" thickBot="1">
      <c r="B7" s="6"/>
      <c r="C7" s="837" t="s">
        <v>446</v>
      </c>
      <c r="D7" s="838"/>
      <c r="E7" s="839" t="s">
        <v>447</v>
      </c>
      <c r="F7" s="840"/>
      <c r="G7" s="840"/>
      <c r="H7" s="840"/>
      <c r="I7" s="840"/>
      <c r="J7" s="840"/>
      <c r="K7" s="840"/>
      <c r="L7" s="840"/>
      <c r="M7" s="840"/>
      <c r="N7" s="841"/>
      <c r="O7" s="839" t="s">
        <v>447</v>
      </c>
      <c r="P7" s="840"/>
      <c r="Q7" s="840"/>
      <c r="R7" s="840"/>
      <c r="S7" s="840"/>
      <c r="T7" s="840"/>
      <c r="U7" s="840"/>
      <c r="V7" s="840"/>
      <c r="W7" s="840"/>
      <c r="X7" s="841"/>
    </row>
    <row r="8" spans="2:24" s="181" customFormat="1" ht="57.75" customHeight="1">
      <c r="B8" s="311"/>
      <c r="C8" s="834" t="s">
        <v>225</v>
      </c>
      <c r="D8" s="834" t="s">
        <v>225</v>
      </c>
      <c r="E8" s="829" t="s">
        <v>448</v>
      </c>
      <c r="F8" s="830"/>
      <c r="G8" s="830" t="s">
        <v>449</v>
      </c>
      <c r="H8" s="830"/>
      <c r="I8" s="830" t="s">
        <v>450</v>
      </c>
      <c r="J8" s="830"/>
      <c r="K8" s="831" t="s">
        <v>451</v>
      </c>
      <c r="L8" s="832"/>
      <c r="M8" s="833"/>
      <c r="N8" s="827" t="s">
        <v>225</v>
      </c>
      <c r="O8" s="829" t="s">
        <v>448</v>
      </c>
      <c r="P8" s="830"/>
      <c r="Q8" s="830" t="s">
        <v>449</v>
      </c>
      <c r="R8" s="830"/>
      <c r="S8" s="830" t="s">
        <v>450</v>
      </c>
      <c r="T8" s="830"/>
      <c r="U8" s="831" t="s">
        <v>451</v>
      </c>
      <c r="V8" s="832"/>
      <c r="W8" s="833"/>
      <c r="X8" s="827" t="s">
        <v>225</v>
      </c>
    </row>
    <row r="9" spans="2:24" ht="100.5" customHeight="1" thickBot="1">
      <c r="B9" s="312" t="s">
        <v>296</v>
      </c>
      <c r="C9" s="835"/>
      <c r="D9" s="835"/>
      <c r="E9" s="313" t="s">
        <v>452</v>
      </c>
      <c r="F9" s="314" t="s">
        <v>453</v>
      </c>
      <c r="G9" s="314" t="s">
        <v>454</v>
      </c>
      <c r="H9" s="314" t="s">
        <v>455</v>
      </c>
      <c r="I9" s="314" t="s">
        <v>456</v>
      </c>
      <c r="J9" s="314" t="s">
        <v>457</v>
      </c>
      <c r="K9" s="314" t="s">
        <v>458</v>
      </c>
      <c r="L9" s="314" t="s">
        <v>456</v>
      </c>
      <c r="M9" s="314" t="s">
        <v>457</v>
      </c>
      <c r="N9" s="828"/>
      <c r="O9" s="313" t="s">
        <v>452</v>
      </c>
      <c r="P9" s="314" t="s">
        <v>453</v>
      </c>
      <c r="Q9" s="314" t="s">
        <v>454</v>
      </c>
      <c r="R9" s="314" t="s">
        <v>455</v>
      </c>
      <c r="S9" s="314" t="s">
        <v>456</v>
      </c>
      <c r="T9" s="314" t="s">
        <v>457</v>
      </c>
      <c r="U9" s="314" t="s">
        <v>458</v>
      </c>
      <c r="V9" s="314" t="s">
        <v>456</v>
      </c>
      <c r="W9" s="314" t="s">
        <v>457</v>
      </c>
      <c r="X9" s="828"/>
    </row>
    <row r="10" spans="2:24" ht="36" customHeight="1" thickBot="1">
      <c r="B10" s="6"/>
      <c r="C10" s="315" t="s">
        <v>12</v>
      </c>
      <c r="D10" s="315" t="s">
        <v>13</v>
      </c>
      <c r="E10" s="824" t="s">
        <v>12</v>
      </c>
      <c r="F10" s="825"/>
      <c r="G10" s="825"/>
      <c r="H10" s="825"/>
      <c r="I10" s="825"/>
      <c r="J10" s="825"/>
      <c r="K10" s="825"/>
      <c r="L10" s="825"/>
      <c r="M10" s="825"/>
      <c r="N10" s="826"/>
      <c r="O10" s="824" t="s">
        <v>13</v>
      </c>
      <c r="P10" s="825"/>
      <c r="Q10" s="825"/>
      <c r="R10" s="825"/>
      <c r="S10" s="825"/>
      <c r="T10" s="825"/>
      <c r="U10" s="825"/>
      <c r="V10" s="825"/>
      <c r="W10" s="825"/>
      <c r="X10" s="826"/>
    </row>
    <row r="11" spans="2:24" ht="13.8">
      <c r="B11" s="316" t="s">
        <v>459</v>
      </c>
      <c r="C11" s="317">
        <v>1170.64975</v>
      </c>
      <c r="D11" s="317">
        <v>1345.9169910000001</v>
      </c>
      <c r="E11" s="318">
        <v>208.14150599999999</v>
      </c>
      <c r="F11" s="319">
        <v>61.546596999999998</v>
      </c>
      <c r="G11" s="318">
        <v>869.41546800000003</v>
      </c>
      <c r="H11" s="319">
        <v>272.64990799999998</v>
      </c>
      <c r="I11" s="320"/>
      <c r="J11" s="321"/>
      <c r="K11" s="320"/>
      <c r="L11" s="322"/>
      <c r="M11" s="321"/>
      <c r="N11" s="323"/>
      <c r="O11" s="318">
        <v>164.86286799999999</v>
      </c>
      <c r="P11" s="319">
        <v>45.261457</v>
      </c>
      <c r="Q11" s="318">
        <v>753.87098000000003</v>
      </c>
      <c r="R11" s="319">
        <v>251.41486499999999</v>
      </c>
      <c r="S11" s="320"/>
      <c r="T11" s="321"/>
      <c r="U11" s="320"/>
      <c r="V11" s="322"/>
      <c r="W11" s="321"/>
      <c r="X11" s="323"/>
    </row>
    <row r="12" spans="2:24" ht="13.8">
      <c r="B12" s="324" t="s">
        <v>460</v>
      </c>
      <c r="C12" s="325">
        <v>197.78772499999999</v>
      </c>
      <c r="D12" s="325">
        <v>147.77753749999999</v>
      </c>
      <c r="E12" s="318">
        <v>63.564509999999999</v>
      </c>
      <c r="F12" s="326">
        <v>17.769285</v>
      </c>
      <c r="G12" s="318">
        <v>193.93118999999999</v>
      </c>
      <c r="H12" s="326">
        <v>53.977879999999999</v>
      </c>
      <c r="I12" s="327"/>
      <c r="J12" s="328"/>
      <c r="K12" s="327"/>
      <c r="L12" s="329"/>
      <c r="M12" s="328"/>
      <c r="N12" s="330"/>
      <c r="O12" s="318">
        <v>71.054124999999999</v>
      </c>
      <c r="P12" s="326">
        <v>21.024172</v>
      </c>
      <c r="Q12" s="318">
        <v>155.00380100000001</v>
      </c>
      <c r="R12" s="326">
        <v>45.483164000000002</v>
      </c>
      <c r="S12" s="327"/>
      <c r="T12" s="328"/>
      <c r="U12" s="327"/>
      <c r="V12" s="329"/>
      <c r="W12" s="328"/>
      <c r="X12" s="330"/>
    </row>
    <row r="13" spans="2:24" ht="13.8">
      <c r="B13" s="324" t="s">
        <v>461</v>
      </c>
      <c r="C13" s="325">
        <v>972.86202500000002</v>
      </c>
      <c r="D13" s="325">
        <v>1198.1394375</v>
      </c>
      <c r="E13" s="318">
        <v>144.57699600000001</v>
      </c>
      <c r="F13" s="326">
        <v>43.777312000000002</v>
      </c>
      <c r="G13" s="318">
        <v>675.48427800000002</v>
      </c>
      <c r="H13" s="326">
        <v>218.67202800000001</v>
      </c>
      <c r="I13" s="327"/>
      <c r="J13" s="328"/>
      <c r="K13" s="327"/>
      <c r="L13" s="329"/>
      <c r="M13" s="328"/>
      <c r="N13" s="330"/>
      <c r="O13" s="318">
        <v>93.808743000000007</v>
      </c>
      <c r="P13" s="326">
        <v>24.237285</v>
      </c>
      <c r="Q13" s="318">
        <v>598.86717899999996</v>
      </c>
      <c r="R13" s="326">
        <v>205.931701</v>
      </c>
      <c r="S13" s="327"/>
      <c r="T13" s="328"/>
      <c r="U13" s="327"/>
      <c r="V13" s="329"/>
      <c r="W13" s="328"/>
      <c r="X13" s="330"/>
    </row>
    <row r="14" spans="2:24" ht="13.8">
      <c r="B14" s="324" t="s">
        <v>462</v>
      </c>
      <c r="C14" s="318">
        <v>2.2931859999999999</v>
      </c>
      <c r="D14" s="318">
        <v>2.7148829999999999</v>
      </c>
      <c r="E14" s="318">
        <v>51.478332999999999</v>
      </c>
      <c r="F14" s="326">
        <v>18.786733000000002</v>
      </c>
      <c r="G14" s="318">
        <v>56.202407999999998</v>
      </c>
      <c r="H14" s="326">
        <v>28.523743</v>
      </c>
      <c r="I14" s="327"/>
      <c r="J14" s="328"/>
      <c r="K14" s="327"/>
      <c r="L14" s="329"/>
      <c r="M14" s="328"/>
      <c r="N14" s="330"/>
      <c r="O14" s="318">
        <v>31.690912000000001</v>
      </c>
      <c r="P14" s="326">
        <v>8.8071619999999999</v>
      </c>
      <c r="Q14" s="318">
        <v>59.165506000000001</v>
      </c>
      <c r="R14" s="326">
        <v>15.605179</v>
      </c>
      <c r="S14" s="327"/>
      <c r="T14" s="328"/>
      <c r="U14" s="327"/>
      <c r="V14" s="329"/>
      <c r="W14" s="328"/>
      <c r="X14" s="330"/>
    </row>
    <row r="15" spans="2:24" ht="13.8">
      <c r="B15" s="324" t="s">
        <v>460</v>
      </c>
      <c r="C15" s="325">
        <v>1.1428499999999999</v>
      </c>
      <c r="D15" s="325">
        <v>1.3504375000000002</v>
      </c>
      <c r="E15" s="318">
        <v>0</v>
      </c>
      <c r="F15" s="326">
        <v>0</v>
      </c>
      <c r="G15" s="318">
        <v>0</v>
      </c>
      <c r="H15" s="326">
        <v>0</v>
      </c>
      <c r="I15" s="327"/>
      <c r="J15" s="328"/>
      <c r="K15" s="327"/>
      <c r="L15" s="329"/>
      <c r="M15" s="328"/>
      <c r="N15" s="330"/>
      <c r="O15" s="318">
        <v>0</v>
      </c>
      <c r="P15" s="326">
        <v>0</v>
      </c>
      <c r="Q15" s="318">
        <v>0</v>
      </c>
      <c r="R15" s="326">
        <v>0</v>
      </c>
      <c r="S15" s="327"/>
      <c r="T15" s="328"/>
      <c r="U15" s="327"/>
      <c r="V15" s="329"/>
      <c r="W15" s="328"/>
      <c r="X15" s="330"/>
    </row>
    <row r="16" spans="2:24" ht="13.8">
      <c r="B16" s="324" t="s">
        <v>461</v>
      </c>
      <c r="C16" s="325">
        <v>1.1503124999999998</v>
      </c>
      <c r="D16" s="325">
        <v>1.3644375</v>
      </c>
      <c r="E16" s="318">
        <v>51.478332999999999</v>
      </c>
      <c r="F16" s="326">
        <v>18.786733000000002</v>
      </c>
      <c r="G16" s="318">
        <v>56.202407999999998</v>
      </c>
      <c r="H16" s="326">
        <v>28.523743</v>
      </c>
      <c r="I16" s="327"/>
      <c r="J16" s="328"/>
      <c r="K16" s="327"/>
      <c r="L16" s="329"/>
      <c r="M16" s="328"/>
      <c r="N16" s="330"/>
      <c r="O16" s="318">
        <v>31.690912000000001</v>
      </c>
      <c r="P16" s="326">
        <v>8.8071619999999999</v>
      </c>
      <c r="Q16" s="318">
        <v>59.165506000000001</v>
      </c>
      <c r="R16" s="326">
        <v>15.605179</v>
      </c>
      <c r="S16" s="327"/>
      <c r="T16" s="328"/>
      <c r="U16" s="327"/>
      <c r="V16" s="329"/>
      <c r="W16" s="328"/>
      <c r="X16" s="330"/>
    </row>
    <row r="17" spans="2:24" ht="13.8">
      <c r="B17" s="324" t="s">
        <v>463</v>
      </c>
      <c r="C17" s="325">
        <v>59.226438000000002</v>
      </c>
      <c r="D17" s="325">
        <v>55.693131999999999</v>
      </c>
      <c r="E17" s="318">
        <v>0</v>
      </c>
      <c r="F17" s="326">
        <v>0</v>
      </c>
      <c r="G17" s="318">
        <v>0</v>
      </c>
      <c r="H17" s="326">
        <v>0</v>
      </c>
      <c r="I17" s="327"/>
      <c r="J17" s="328"/>
      <c r="K17" s="327"/>
      <c r="L17" s="329"/>
      <c r="M17" s="328"/>
      <c r="N17" s="330"/>
      <c r="O17" s="318">
        <v>0</v>
      </c>
      <c r="P17" s="326">
        <v>0</v>
      </c>
      <c r="Q17" s="318">
        <v>0</v>
      </c>
      <c r="R17" s="326">
        <v>0</v>
      </c>
      <c r="S17" s="327"/>
      <c r="T17" s="328"/>
      <c r="U17" s="327"/>
      <c r="V17" s="329"/>
      <c r="W17" s="328"/>
      <c r="X17" s="330"/>
    </row>
    <row r="18" spans="2:24" ht="14.4" thickBot="1">
      <c r="B18" s="331" t="s">
        <v>464</v>
      </c>
      <c r="C18" s="332">
        <v>14.53215</v>
      </c>
      <c r="D18" s="332">
        <v>4.5470249999999997</v>
      </c>
      <c r="E18" s="318">
        <v>26.476414999999999</v>
      </c>
      <c r="F18" s="326">
        <v>7.625661</v>
      </c>
      <c r="G18" s="318">
        <v>16.621413</v>
      </c>
      <c r="H18" s="326">
        <v>9.8999050000000004</v>
      </c>
      <c r="I18" s="327"/>
      <c r="J18" s="328"/>
      <c r="K18" s="327"/>
      <c r="L18" s="329"/>
      <c r="M18" s="328"/>
      <c r="N18" s="330"/>
      <c r="O18" s="318">
        <v>14.242618</v>
      </c>
      <c r="P18" s="326">
        <v>3.066157</v>
      </c>
      <c r="Q18" s="318">
        <v>20.282986000000001</v>
      </c>
      <c r="R18" s="326">
        <v>3.1992750000000001</v>
      </c>
      <c r="S18" s="327"/>
      <c r="T18" s="328"/>
      <c r="U18" s="327"/>
      <c r="V18" s="329"/>
      <c r="W18" s="328"/>
      <c r="X18" s="330"/>
    </row>
    <row r="19" spans="2:24" ht="14.4" thickBot="1">
      <c r="B19" s="333" t="s">
        <v>292</v>
      </c>
      <c r="C19" s="334">
        <f>+C11+C14+C17+C18</f>
        <v>1246.7015240000001</v>
      </c>
      <c r="D19" s="334">
        <f>+D11+D14+D17+D18</f>
        <v>1408.8720310000003</v>
      </c>
      <c r="E19" s="335">
        <v>188.97349</v>
      </c>
      <c r="F19" s="336">
        <v>50.023468999999999</v>
      </c>
      <c r="G19" s="335">
        <v>652.38651100000004</v>
      </c>
      <c r="H19" s="336">
        <v>190.555038</v>
      </c>
      <c r="I19" s="335">
        <v>308.367076</v>
      </c>
      <c r="J19" s="336">
        <v>312.78375</v>
      </c>
      <c r="K19" s="335">
        <v>0</v>
      </c>
      <c r="L19" s="337">
        <v>0</v>
      </c>
      <c r="M19" s="336">
        <v>0</v>
      </c>
      <c r="N19" s="336">
        <v>14426.796888000001</v>
      </c>
      <c r="O19" s="335">
        <v>125.073201</v>
      </c>
      <c r="P19" s="336">
        <v>39.874332000000003</v>
      </c>
      <c r="Q19" s="335">
        <v>581.04768799999999</v>
      </c>
      <c r="R19" s="336">
        <v>205.436982</v>
      </c>
      <c r="S19" s="335">
        <v>171.776625</v>
      </c>
      <c r="T19" s="336">
        <v>99.99</v>
      </c>
      <c r="U19" s="335">
        <v>0</v>
      </c>
      <c r="V19" s="337">
        <v>0</v>
      </c>
      <c r="W19" s="336">
        <v>0</v>
      </c>
      <c r="X19" s="336">
        <v>10973.718924999999</v>
      </c>
    </row>
    <row r="20" spans="2:24" ht="36" customHeight="1" thickBot="1">
      <c r="B20" s="338"/>
      <c r="C20" s="315" t="s">
        <v>14</v>
      </c>
      <c r="D20" s="315" t="s">
        <v>15</v>
      </c>
      <c r="E20" s="824" t="s">
        <v>14</v>
      </c>
      <c r="F20" s="825"/>
      <c r="G20" s="825"/>
      <c r="H20" s="825"/>
      <c r="I20" s="825"/>
      <c r="J20" s="825"/>
      <c r="K20" s="825"/>
      <c r="L20" s="825"/>
      <c r="M20" s="825"/>
      <c r="N20" s="826"/>
      <c r="O20" s="824" t="s">
        <v>15</v>
      </c>
      <c r="P20" s="825"/>
      <c r="Q20" s="825"/>
      <c r="R20" s="825"/>
      <c r="S20" s="825"/>
      <c r="T20" s="825"/>
      <c r="U20" s="825"/>
      <c r="V20" s="825"/>
      <c r="W20" s="825"/>
      <c r="X20" s="826"/>
    </row>
    <row r="21" spans="2:24" ht="18" customHeight="1">
      <c r="B21" s="316" t="s">
        <v>459</v>
      </c>
      <c r="C21" s="317">
        <v>1468.6334549999999</v>
      </c>
      <c r="D21" s="317">
        <v>1499.1223500000001</v>
      </c>
      <c r="E21" s="318">
        <v>161.39112800000001</v>
      </c>
      <c r="F21" s="319">
        <v>42.704006</v>
      </c>
      <c r="G21" s="318">
        <v>734.94666700000005</v>
      </c>
      <c r="H21" s="319">
        <v>201.752399</v>
      </c>
      <c r="I21" s="320"/>
      <c r="J21" s="321"/>
      <c r="K21" s="320"/>
      <c r="L21" s="322"/>
      <c r="M21" s="321"/>
      <c r="N21" s="323"/>
      <c r="O21" s="318">
        <v>202.51007999999999</v>
      </c>
      <c r="P21" s="319">
        <v>75.922833999999995</v>
      </c>
      <c r="Q21" s="318">
        <v>527.20521699999995</v>
      </c>
      <c r="R21" s="319">
        <v>168.53672499999999</v>
      </c>
      <c r="S21" s="320"/>
      <c r="T21" s="321"/>
      <c r="U21" s="320"/>
      <c r="V21" s="322"/>
      <c r="W21" s="321"/>
      <c r="X21" s="323"/>
    </row>
    <row r="22" spans="2:24" ht="18" customHeight="1">
      <c r="B22" s="324" t="s">
        <v>460</v>
      </c>
      <c r="C22" s="325">
        <v>122.79457499999999</v>
      </c>
      <c r="D22" s="325">
        <v>110.38821249999999</v>
      </c>
      <c r="E22" s="318">
        <v>83.421271000000004</v>
      </c>
      <c r="F22" s="326">
        <v>21.595223000000001</v>
      </c>
      <c r="G22" s="318">
        <v>175.424159</v>
      </c>
      <c r="H22" s="326">
        <v>44.411192999999997</v>
      </c>
      <c r="I22" s="327"/>
      <c r="J22" s="328"/>
      <c r="K22" s="327"/>
      <c r="L22" s="329"/>
      <c r="M22" s="328"/>
      <c r="N22" s="330"/>
      <c r="O22" s="318">
        <v>97.261915999999999</v>
      </c>
      <c r="P22" s="326">
        <v>31.676396</v>
      </c>
      <c r="Q22" s="318">
        <v>133.708011</v>
      </c>
      <c r="R22" s="326">
        <v>34.165908999999999</v>
      </c>
      <c r="S22" s="327"/>
      <c r="T22" s="328"/>
      <c r="U22" s="327"/>
      <c r="V22" s="329"/>
      <c r="W22" s="328"/>
      <c r="X22" s="330"/>
    </row>
    <row r="23" spans="2:24" ht="18" customHeight="1">
      <c r="B23" s="324" t="s">
        <v>461</v>
      </c>
      <c r="C23" s="325">
        <v>1345.8388875000001</v>
      </c>
      <c r="D23" s="325">
        <v>1388.7341375000001</v>
      </c>
      <c r="E23" s="318">
        <v>77.969857000000005</v>
      </c>
      <c r="F23" s="326">
        <v>21.108782999999999</v>
      </c>
      <c r="G23" s="318">
        <v>559.52250800000002</v>
      </c>
      <c r="H23" s="326">
        <v>157.341206</v>
      </c>
      <c r="I23" s="327"/>
      <c r="J23" s="328"/>
      <c r="K23" s="327"/>
      <c r="L23" s="329"/>
      <c r="M23" s="328"/>
      <c r="N23" s="330"/>
      <c r="O23" s="318">
        <v>105.248164</v>
      </c>
      <c r="P23" s="326">
        <v>44.246437999999998</v>
      </c>
      <c r="Q23" s="318">
        <v>393.49720600000001</v>
      </c>
      <c r="R23" s="326">
        <v>134.37081599999999</v>
      </c>
      <c r="S23" s="327"/>
      <c r="T23" s="328"/>
      <c r="U23" s="327"/>
      <c r="V23" s="329"/>
      <c r="W23" s="328"/>
      <c r="X23" s="330"/>
    </row>
    <row r="24" spans="2:24" ht="18" customHeight="1">
      <c r="B24" s="324" t="s">
        <v>462</v>
      </c>
      <c r="C24" s="318">
        <v>1.9857990000000001</v>
      </c>
      <c r="D24" s="318">
        <v>1.742561</v>
      </c>
      <c r="E24" s="318">
        <v>32.244670999999997</v>
      </c>
      <c r="F24" s="326">
        <v>8.483765</v>
      </c>
      <c r="G24" s="318">
        <v>51.800806999999999</v>
      </c>
      <c r="H24" s="326">
        <v>20.761429</v>
      </c>
      <c r="I24" s="327"/>
      <c r="J24" s="328"/>
      <c r="K24" s="327"/>
      <c r="L24" s="329"/>
      <c r="M24" s="328"/>
      <c r="N24" s="330"/>
      <c r="O24" s="318">
        <v>53.863774999999997</v>
      </c>
      <c r="P24" s="326">
        <v>12.512962999999999</v>
      </c>
      <c r="Q24" s="318">
        <v>80.700496000000001</v>
      </c>
      <c r="R24" s="326">
        <v>25.246462999999999</v>
      </c>
      <c r="S24" s="327"/>
      <c r="T24" s="328"/>
      <c r="U24" s="327"/>
      <c r="V24" s="329"/>
      <c r="W24" s="328"/>
      <c r="X24" s="330"/>
    </row>
    <row r="25" spans="2:24" ht="13.8">
      <c r="B25" s="324" t="s">
        <v>460</v>
      </c>
      <c r="C25" s="325">
        <v>0.99288750000000003</v>
      </c>
      <c r="D25" s="325">
        <v>0.86951250000000002</v>
      </c>
      <c r="E25" s="318">
        <v>0</v>
      </c>
      <c r="F25" s="326">
        <v>0</v>
      </c>
      <c r="G25" s="318">
        <v>0</v>
      </c>
      <c r="H25" s="326">
        <v>0</v>
      </c>
      <c r="I25" s="327"/>
      <c r="J25" s="328"/>
      <c r="K25" s="327"/>
      <c r="L25" s="329"/>
      <c r="M25" s="328"/>
      <c r="N25" s="330"/>
      <c r="O25" s="318">
        <v>0</v>
      </c>
      <c r="P25" s="326">
        <v>0</v>
      </c>
      <c r="Q25" s="318">
        <v>0</v>
      </c>
      <c r="R25" s="326">
        <v>0</v>
      </c>
      <c r="S25" s="327"/>
      <c r="T25" s="328"/>
      <c r="U25" s="327"/>
      <c r="V25" s="329"/>
      <c r="W25" s="328"/>
      <c r="X25" s="330"/>
    </row>
    <row r="26" spans="2:24" ht="13.8">
      <c r="B26" s="324" t="s">
        <v>461</v>
      </c>
      <c r="C26" s="325">
        <v>0.99288750000000003</v>
      </c>
      <c r="D26" s="325">
        <v>0.87303750000000002</v>
      </c>
      <c r="E26" s="318">
        <v>32.244670999999997</v>
      </c>
      <c r="F26" s="326">
        <v>8.483765</v>
      </c>
      <c r="G26" s="318">
        <v>51.800806999999999</v>
      </c>
      <c r="H26" s="326">
        <v>20.761429</v>
      </c>
      <c r="I26" s="327"/>
      <c r="J26" s="328"/>
      <c r="K26" s="327"/>
      <c r="L26" s="329"/>
      <c r="M26" s="328"/>
      <c r="N26" s="330"/>
      <c r="O26" s="318">
        <v>53.863774999999997</v>
      </c>
      <c r="P26" s="326">
        <v>12.512962999999999</v>
      </c>
      <c r="Q26" s="318">
        <v>80.700496000000001</v>
      </c>
      <c r="R26" s="326">
        <v>25.246462999999999</v>
      </c>
      <c r="S26" s="327"/>
      <c r="T26" s="328"/>
      <c r="U26" s="327"/>
      <c r="V26" s="329"/>
      <c r="W26" s="328"/>
      <c r="X26" s="330"/>
    </row>
    <row r="27" spans="2:24" ht="13.8">
      <c r="B27" s="324" t="s">
        <v>463</v>
      </c>
      <c r="C27" s="325">
        <v>2390.9418329999999</v>
      </c>
      <c r="D27" s="325">
        <v>2003.8631479999999</v>
      </c>
      <c r="E27" s="318">
        <v>0</v>
      </c>
      <c r="F27" s="326">
        <v>0</v>
      </c>
      <c r="G27" s="318">
        <v>0</v>
      </c>
      <c r="H27" s="326">
        <v>0</v>
      </c>
      <c r="I27" s="327"/>
      <c r="J27" s="328"/>
      <c r="K27" s="327"/>
      <c r="L27" s="329"/>
      <c r="M27" s="328"/>
      <c r="N27" s="330"/>
      <c r="O27" s="318">
        <v>0</v>
      </c>
      <c r="P27" s="326">
        <v>0</v>
      </c>
      <c r="Q27" s="318">
        <v>0</v>
      </c>
      <c r="R27" s="326">
        <v>0</v>
      </c>
      <c r="S27" s="327"/>
      <c r="T27" s="328"/>
      <c r="U27" s="327"/>
      <c r="V27" s="329"/>
      <c r="W27" s="328"/>
      <c r="X27" s="330"/>
    </row>
    <row r="28" spans="2:24" ht="14.4" thickBot="1">
      <c r="B28" s="331" t="s">
        <v>464</v>
      </c>
      <c r="C28" s="332">
        <v>14.298688</v>
      </c>
      <c r="D28" s="332">
        <v>10.809163</v>
      </c>
      <c r="E28" s="318">
        <v>11.337756000000001</v>
      </c>
      <c r="F28" s="326">
        <v>5.5842330000000002</v>
      </c>
      <c r="G28" s="318">
        <v>11.265566</v>
      </c>
      <c r="H28" s="326">
        <v>5.5842330000000002</v>
      </c>
      <c r="I28" s="327"/>
      <c r="J28" s="328"/>
      <c r="K28" s="327"/>
      <c r="L28" s="329"/>
      <c r="M28" s="328"/>
      <c r="N28" s="330"/>
      <c r="O28" s="318">
        <v>27.752254000000001</v>
      </c>
      <c r="P28" s="326">
        <v>10.429817</v>
      </c>
      <c r="Q28" s="318">
        <v>18.618238000000002</v>
      </c>
      <c r="R28" s="326">
        <v>10.429817</v>
      </c>
      <c r="S28" s="327"/>
      <c r="T28" s="328"/>
      <c r="U28" s="327"/>
      <c r="V28" s="329"/>
      <c r="W28" s="328"/>
      <c r="X28" s="330"/>
    </row>
    <row r="29" spans="2:24" ht="14.4" thickBot="1">
      <c r="B29" s="333" t="s">
        <v>292</v>
      </c>
      <c r="C29" s="334">
        <f>+C21+C24+C27+C28</f>
        <v>3875.8597749999999</v>
      </c>
      <c r="D29" s="334">
        <f>+D21+D24+D27+D28</f>
        <v>3515.5372219999999</v>
      </c>
      <c r="E29" s="335">
        <v>121.43603400000001</v>
      </c>
      <c r="F29" s="336">
        <v>33.476377999999997</v>
      </c>
      <c r="G29" s="335">
        <v>617.74466199999995</v>
      </c>
      <c r="H29" s="336">
        <v>181.833901</v>
      </c>
      <c r="I29" s="335">
        <v>140.559597</v>
      </c>
      <c r="J29" s="336">
        <v>150.41249999999999</v>
      </c>
      <c r="K29" s="335">
        <v>0</v>
      </c>
      <c r="L29" s="337">
        <v>0</v>
      </c>
      <c r="M29" s="336">
        <v>0</v>
      </c>
      <c r="N29" s="336">
        <v>11119.914950000002</v>
      </c>
      <c r="O29" s="335">
        <v>130.72535099999999</v>
      </c>
      <c r="P29" s="336">
        <v>61.028495999999997</v>
      </c>
      <c r="Q29" s="335">
        <v>407.331726</v>
      </c>
      <c r="R29" s="336">
        <v>129.81399400000001</v>
      </c>
      <c r="S29" s="335">
        <v>278.27842099999998</v>
      </c>
      <c r="T29" s="336">
        <v>248.51249999999999</v>
      </c>
      <c r="U29" s="335">
        <v>0</v>
      </c>
      <c r="V29" s="337">
        <v>0</v>
      </c>
      <c r="W29" s="336">
        <v>0</v>
      </c>
      <c r="X29" s="336">
        <v>10204.193724999999</v>
      </c>
    </row>
    <row r="30" spans="2:24" ht="24" customHeight="1">
      <c r="B30" s="338" t="s">
        <v>465</v>
      </c>
    </row>
    <row r="31" spans="2:24">
      <c r="B31" s="339"/>
      <c r="C31" s="339"/>
      <c r="D31" s="339"/>
      <c r="E31" s="339"/>
      <c r="F31" s="339"/>
      <c r="G31" s="339"/>
      <c r="H31" s="339"/>
      <c r="I31" s="339"/>
      <c r="J31" s="339"/>
      <c r="K31" s="339"/>
      <c r="L31" s="339"/>
      <c r="M31" s="339"/>
      <c r="N31" s="339"/>
      <c r="O31" s="339"/>
      <c r="P31" s="339"/>
      <c r="Q31" s="339"/>
      <c r="R31" s="339"/>
      <c r="S31" s="339"/>
      <c r="T31" s="339"/>
      <c r="U31" s="339"/>
      <c r="V31" s="339"/>
      <c r="W31" s="339"/>
      <c r="X31" s="339"/>
    </row>
    <row r="32" spans="2:24">
      <c r="B32" s="339"/>
      <c r="C32" s="339"/>
      <c r="D32" s="339"/>
      <c r="E32" s="339"/>
      <c r="F32" s="339"/>
      <c r="G32" s="339"/>
      <c r="H32" s="339"/>
      <c r="I32" s="339"/>
      <c r="J32" s="339"/>
      <c r="K32" s="339"/>
      <c r="L32" s="339"/>
      <c r="M32" s="339"/>
      <c r="N32" s="339"/>
      <c r="O32" s="339"/>
      <c r="P32" s="339"/>
      <c r="Q32" s="339"/>
      <c r="R32" s="339"/>
      <c r="S32" s="339"/>
      <c r="T32" s="339"/>
      <c r="U32" s="339"/>
      <c r="V32" s="339"/>
      <c r="W32" s="339"/>
      <c r="X32" s="339"/>
    </row>
  </sheetData>
  <sheetProtection algorithmName="SHA-512" hashValue="BTYTrkJwab8riVbXePiORCMayrmh6NKZYVj6y8vZGc5Xn6691Puz63AUm/ylMbOSO1XJTa3ffXCdaM3ZGTxujQ==" saltValue="qiCIbcWSeb4rV22X3kUNsw==" spinCount="100000" sheet="1" objects="1" scenarios="1" formatCells="0" formatColumns="0" formatRows="0"/>
  <mergeCells count="22">
    <mergeCell ref="C3:X3"/>
    <mergeCell ref="C4:X4"/>
    <mergeCell ref="C5:X5"/>
    <mergeCell ref="C7:D7"/>
    <mergeCell ref="E7:N7"/>
    <mergeCell ref="O7:X7"/>
    <mergeCell ref="C8:C9"/>
    <mergeCell ref="D8:D9"/>
    <mergeCell ref="E8:F8"/>
    <mergeCell ref="G8:H8"/>
    <mergeCell ref="I8:J8"/>
    <mergeCell ref="E10:N10"/>
    <mergeCell ref="O10:X10"/>
    <mergeCell ref="E20:N20"/>
    <mergeCell ref="O20:X20"/>
    <mergeCell ref="N8:N9"/>
    <mergeCell ref="O8:P8"/>
    <mergeCell ref="Q8:R8"/>
    <mergeCell ref="S8:T8"/>
    <mergeCell ref="U8:W8"/>
    <mergeCell ref="X8:X9"/>
    <mergeCell ref="K8:M8"/>
  </mergeCells>
  <pageMargins left="0.70866141732283472" right="0.70866141732283472" top="0.74803149606299213" bottom="0.74803149606299213" header="0.31496062992125984" footer="0.31496062992125984"/>
  <pageSetup paperSize="9" scale="31"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Fogli di lavoro</vt:lpstr>
      </vt:variant>
      <vt:variant>
        <vt:i4>16</vt:i4>
      </vt:variant>
      <vt:variant>
        <vt:lpstr>Intervalli denominati</vt:lpstr>
      </vt:variant>
      <vt:variant>
        <vt:i4>44</vt:i4>
      </vt:variant>
    </vt:vector>
  </HeadingPairs>
  <TitlesOfParts>
    <vt:vector size="60" baseType="lpstr">
      <vt:lpstr>Cover</vt:lpstr>
      <vt:lpstr>Key metrics</vt:lpstr>
      <vt:lpstr>Leverage</vt:lpstr>
      <vt:lpstr>Capital</vt:lpstr>
      <vt:lpstr>RWA OV1</vt:lpstr>
      <vt:lpstr>P&amp;L</vt:lpstr>
      <vt:lpstr>Assets</vt:lpstr>
      <vt:lpstr>Liabilities</vt:lpstr>
      <vt:lpstr>Market Risk</vt:lpstr>
      <vt:lpstr>Credit Risk_STA_a</vt:lpstr>
      <vt:lpstr>Credit Risk_IRB_a</vt:lpstr>
      <vt:lpstr>Sovereign</vt:lpstr>
      <vt:lpstr>NPE</vt:lpstr>
      <vt:lpstr>Forborne exposures</vt:lpstr>
      <vt:lpstr>NACE</vt:lpstr>
      <vt:lpstr>Collateral</vt:lpstr>
      <vt:lpstr>Assets!Area_stampa</vt:lpstr>
      <vt:lpstr>Capital!Area_stampa</vt:lpstr>
      <vt:lpstr>Collateral!Area_stampa</vt:lpstr>
      <vt:lpstr>'Credit Risk_IRB_a'!Area_stampa</vt:lpstr>
      <vt:lpstr>'Credit Risk_STA_a'!Area_stampa</vt:lpstr>
      <vt:lpstr>'Forborne exposures'!Area_stampa</vt:lpstr>
      <vt:lpstr>'Key metrics'!Area_stampa</vt:lpstr>
      <vt:lpstr>Leverage!Area_stampa</vt:lpstr>
      <vt:lpstr>Liabilities!Area_stampa</vt:lpstr>
      <vt:lpstr>'Market Risk'!Area_stampa</vt:lpstr>
      <vt:lpstr>NACE!Area_stampa</vt:lpstr>
      <vt:lpstr>NPE!Area_stampa</vt:lpstr>
      <vt:lpstr>'P&amp;L'!Area_stampa</vt:lpstr>
      <vt:lpstr>'RWA OV1'!Area_stampa</vt:lpstr>
      <vt:lpstr>Sovereign!Area_stampa</vt:lpstr>
      <vt:lpstr>Count_IR_1</vt:lpstr>
      <vt:lpstr>Count_IR_10</vt:lpstr>
      <vt:lpstr>Count_IR_2</vt:lpstr>
      <vt:lpstr>Count_IR_3</vt:lpstr>
      <vt:lpstr>Count_IR_4</vt:lpstr>
      <vt:lpstr>Count_IR_5</vt:lpstr>
      <vt:lpstr>Count_IR_6</vt:lpstr>
      <vt:lpstr>Count_IR_7</vt:lpstr>
      <vt:lpstr>Count_IR_8</vt:lpstr>
      <vt:lpstr>Count_IR_9</vt:lpstr>
      <vt:lpstr>Count_ST_1</vt:lpstr>
      <vt:lpstr>Count_ST_10</vt:lpstr>
      <vt:lpstr>Count_ST_2</vt:lpstr>
      <vt:lpstr>Count_ST_3</vt:lpstr>
      <vt:lpstr>Count_ST_4</vt:lpstr>
      <vt:lpstr>Count_ST_5</vt:lpstr>
      <vt:lpstr>Count_ST_6</vt:lpstr>
      <vt:lpstr>Count_ST_7</vt:lpstr>
      <vt:lpstr>Count_ST_8</vt:lpstr>
      <vt:lpstr>Count_ST_9</vt:lpstr>
      <vt:lpstr>LEIRange</vt:lpstr>
      <vt:lpstr>Collateral!Titoli_stampa</vt:lpstr>
      <vt:lpstr>'Credit Risk_IRB_a'!Titoli_stampa</vt:lpstr>
      <vt:lpstr>'Credit Risk_STA_a'!Titoli_stampa</vt:lpstr>
      <vt:lpstr>'Forborne exposures'!Titoli_stampa</vt:lpstr>
      <vt:lpstr>Liabilities!Titoli_stampa</vt:lpstr>
      <vt:lpstr>NACE!Titoli_stampa</vt:lpstr>
      <vt:lpstr>NPE!Titoli_stampa</vt:lpstr>
      <vt:lpstr>Sovereign!Titoli_stampa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2022-10-10T09:07:26Z</dcterms:created>
  <dcterms:modified xsi:type="dcterms:W3CDTF">2022-11-15T09:18:11Z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5fe31f-9de1-4167-a753-111c0df8115f_Enabled">
    <vt:lpwstr>true</vt:lpwstr>
  </property>
  <property fmtid="{D5CDD505-2E9C-101B-9397-08002B2CF9AE}" pid="3" name="MSIP_Label_5f5fe31f-9de1-4167-a753-111c0df8115f_SetDate">
    <vt:lpwstr>2022-11-15T09:17:47Z</vt:lpwstr>
  </property>
  <property fmtid="{D5CDD505-2E9C-101B-9397-08002B2CF9AE}" pid="4" name="MSIP_Label_5f5fe31f-9de1-4167-a753-111c0df8115f_Method">
    <vt:lpwstr>Standard</vt:lpwstr>
  </property>
  <property fmtid="{D5CDD505-2E9C-101B-9397-08002B2CF9AE}" pid="5" name="MSIP_Label_5f5fe31f-9de1-4167-a753-111c0df8115f_Name">
    <vt:lpwstr>5f5fe31f-9de1-4167-a753-111c0df8115f</vt:lpwstr>
  </property>
  <property fmtid="{D5CDD505-2E9C-101B-9397-08002B2CF9AE}" pid="6" name="MSIP_Label_5f5fe31f-9de1-4167-a753-111c0df8115f_SiteId">
    <vt:lpwstr>cc4baf00-15c9-48dd-9f59-88c98bde2be7</vt:lpwstr>
  </property>
  <property fmtid="{D5CDD505-2E9C-101B-9397-08002B2CF9AE}" pid="7" name="MSIP_Label_5f5fe31f-9de1-4167-a753-111c0df8115f_ActionId">
    <vt:lpwstr>2b894287-fdf7-4ce5-9e3f-416421dc4601</vt:lpwstr>
  </property>
  <property fmtid="{D5CDD505-2E9C-101B-9397-08002B2CF9AE}" pid="8" name="MSIP_Label_5f5fe31f-9de1-4167-a753-111c0df8115f_ContentBits">
    <vt:lpwstr>0</vt:lpwstr>
  </property>
</Properties>
</file>