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profili\u323006\Desktop\EBA\"/>
    </mc:Choice>
  </mc:AlternateContent>
  <workbookProtection workbookAlgorithmName="SHA-512" workbookHashValue="yJtq5kpPS1/WsKtlBnYoH6iGFQDd7SUznnoxGw0AfsAgRCSAQkCkpdP1RkbzWLunke9hmKVXeY8xAeqb5NUXpw==" workbookSaltValue="sivSQFFJMsTZBJjBkuqiQQ==" workbookSpinCount="100000" lockStructure="1"/>
  <bookViews>
    <workbookView xWindow="0" yWindow="0" windowWidth="20415" windowHeight="7545"/>
  </bookViews>
  <sheets>
    <sheet name="Cover" sheetId="1" r:id="rId1"/>
    <sheet name="Key metrics" sheetId="2" r:id="rId2"/>
    <sheet name="Leverage" sheetId="3" r:id="rId3"/>
    <sheet name="Capital" sheetId="4" r:id="rId4"/>
    <sheet name="RWA OV1" sheetId="5" r:id="rId5"/>
    <sheet name="P&amp;L" sheetId="6" r:id="rId6"/>
    <sheet name="Assets" sheetId="7" r:id="rId7"/>
    <sheet name="Liabilities" sheetId="8" r:id="rId8"/>
    <sheet name="Market Risk" sheetId="9" r:id="rId9"/>
    <sheet name="Credit Risk_STA_a" sheetId="10" r:id="rId10"/>
    <sheet name="Credit Risk_IRB_a" sheetId="12" r:id="rId11"/>
    <sheet name="Sovereign" sheetId="14" r:id="rId12"/>
    <sheet name="NPE" sheetId="15" r:id="rId13"/>
    <sheet name="Forborne exposures" sheetId="16" r:id="rId14"/>
    <sheet name="NACE" sheetId="17" r:id="rId15"/>
    <sheet name="Collateral" sheetId="18" r:id="rId16"/>
    <sheet name="Covid_19" sheetId="19" r:id="rId17"/>
  </sheets>
  <definedNames>
    <definedName name="_AMO_RefreshMultipleList" hidden="1">"'&lt;Items /&gt;'"</definedName>
    <definedName name="_AMO_XmlVersion" hidden="1">"'1'"</definedName>
    <definedName name="_xlnm.Print_Area" localSheetId="6">Assets!$A$1:$S$33</definedName>
    <definedName name="_xlnm.Print_Area" localSheetId="3">Capital!$B$1:$H$61</definedName>
    <definedName name="_xlnm.Print_Area" localSheetId="15">Collateral!$A$1:$H$29</definedName>
    <definedName name="_xlnm.Print_Area" localSheetId="16">Covid_19!$A$1:$R$21</definedName>
    <definedName name="_xlnm.Print_Area" localSheetId="10">'Credit Risk_IRB_a'!$A$1:$O$268</definedName>
    <definedName name="_xlnm.Print_Area" localSheetId="9">'Credit Risk_STA_a'!$A$1:$K$316</definedName>
    <definedName name="_xlnm.Print_Area" localSheetId="13">'Forborne exposures'!$A$1:$N$35</definedName>
    <definedName name="_xlnm.Print_Area" localSheetId="1">'Key metrics'!$A$1:$F$29</definedName>
    <definedName name="_xlnm.Print_Area" localSheetId="2">Leverage!$A$1:$G$16</definedName>
    <definedName name="_xlnm.Print_Area" localSheetId="7">Liabilities!$B$1:$H$53</definedName>
    <definedName name="_xlnm.Print_Area" localSheetId="8">'Market Risk'!$A$1:$X$24</definedName>
    <definedName name="_xlnm.Print_Area" localSheetId="14">NACE!$A$1:$N$35</definedName>
    <definedName name="_xlnm.Print_Area" localSheetId="12">NPE!$A$1:$T$39</definedName>
    <definedName name="_xlnm.Print_Area" localSheetId="5">'P&amp;L'!$B$1:$D$54</definedName>
    <definedName name="_xlnm.Print_Area" localSheetId="4">'RWA OV1'!$A$1:$E$34</definedName>
    <definedName name="_xlnm.Print_Area" localSheetId="11">Sovereign!$A$1:$P$383</definedName>
    <definedName name="Count_IR_1">'Credit Risk_IRB_a'!$B$34</definedName>
    <definedName name="Count_IR_10">'Credit Risk_IRB_a'!$B$250</definedName>
    <definedName name="Count_IR_2">'Credit Risk_IRB_a'!$B$58</definedName>
    <definedName name="Count_IR_3">'Credit Risk_IRB_a'!$B$82</definedName>
    <definedName name="Count_IR_4">'Credit Risk_IRB_a'!$B$106</definedName>
    <definedName name="Count_IR_5">'Credit Risk_IRB_a'!$B$130</definedName>
    <definedName name="Count_IR_6">'Credit Risk_IRB_a'!$B$154</definedName>
    <definedName name="Count_IR_7">'Credit Risk_IRB_a'!$B$178</definedName>
    <definedName name="Count_IR_8">'Credit Risk_IRB_a'!$B$202</definedName>
    <definedName name="Count_IR_9">'Credit Risk_IRB_a'!$B$226</definedName>
    <definedName name="Count_ST_1">'Credit Risk_STA_a'!$B$39</definedName>
    <definedName name="Count_ST_10">'Credit Risk_STA_a'!$B$291</definedName>
    <definedName name="Count_ST_2">'Credit Risk_STA_a'!$B$67</definedName>
    <definedName name="Count_ST_3">'Credit Risk_STA_a'!$B$95</definedName>
    <definedName name="Count_ST_4">'Credit Risk_STA_a'!$B$123</definedName>
    <definedName name="Count_ST_5">'Credit Risk_STA_a'!$B$151</definedName>
    <definedName name="Count_ST_6">'Credit Risk_STA_a'!$B$179</definedName>
    <definedName name="Count_ST_7">'Credit Risk_STA_a'!$B$207</definedName>
    <definedName name="Count_ST_8">'Credit Risk_STA_a'!$B$235</definedName>
    <definedName name="Count_ST_9">'Credit Risk_STA_a'!$B$263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EIRange">Cover!$C$6</definedName>
    <definedName name="_xlnm.Print_Titles" localSheetId="15">Collateral!$A:$B,Collateral!$1:$4</definedName>
    <definedName name="_xlnm.Print_Titles" localSheetId="10">'Credit Risk_IRB_a'!$B:$C,'Credit Risk_IRB_a'!$1:$4</definedName>
    <definedName name="_xlnm.Print_Titles" localSheetId="9">'Credit Risk_STA_a'!$B:$C,'Credit Risk_STA_a'!$1:$5</definedName>
    <definedName name="_xlnm.Print_Titles" localSheetId="13">'Forborne exposures'!$B:$B</definedName>
    <definedName name="_xlnm.Print_Titles" localSheetId="7">Liabilities!$2:$5</definedName>
    <definedName name="_xlnm.Print_Titles" localSheetId="14">NACE!$A:$B,NACE!$1:$4</definedName>
    <definedName name="_xlnm.Print_Titles" localSheetId="12">NPE!$B:$B</definedName>
    <definedName name="_xlnm.Print_Titles" localSheetId="11">Sovereign!$A:$B,Sovereign!$1:$11</definedName>
    <definedName name="Z_1DB48480_6711_40FB_9C4F_EB173E700CA0_.wvu.PrintArea" localSheetId="6" hidden="1">Assets!#REF!</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9" l="1"/>
  <c r="C4" i="18"/>
  <c r="C4" i="17"/>
  <c r="C4" i="16"/>
  <c r="C4" i="15"/>
  <c r="N355" i="14"/>
  <c r="M355" i="14"/>
  <c r="L355" i="14"/>
  <c r="K355" i="14"/>
  <c r="J355" i="14"/>
  <c r="I355" i="14"/>
  <c r="H355" i="14"/>
  <c r="G355" i="14"/>
  <c r="F355" i="14"/>
  <c r="E355" i="14"/>
  <c r="D355" i="14"/>
  <c r="C355" i="14"/>
  <c r="N347" i="14"/>
  <c r="M347" i="14"/>
  <c r="L347" i="14"/>
  <c r="K347" i="14"/>
  <c r="J347" i="14"/>
  <c r="I347" i="14"/>
  <c r="H347" i="14"/>
  <c r="G347" i="14"/>
  <c r="F347" i="14"/>
  <c r="E347" i="14"/>
  <c r="D347" i="14"/>
  <c r="C347" i="14"/>
  <c r="N339" i="14"/>
  <c r="M339" i="14"/>
  <c r="L339" i="14"/>
  <c r="K339" i="14"/>
  <c r="J339" i="14"/>
  <c r="I339" i="14"/>
  <c r="H339" i="14"/>
  <c r="G339" i="14"/>
  <c r="F339" i="14"/>
  <c r="E339" i="14"/>
  <c r="D339" i="14"/>
  <c r="C339" i="14"/>
  <c r="N331" i="14"/>
  <c r="M331" i="14"/>
  <c r="L331" i="14"/>
  <c r="K331" i="14"/>
  <c r="J331" i="14"/>
  <c r="I331" i="14"/>
  <c r="H331" i="14"/>
  <c r="G331" i="14"/>
  <c r="F331" i="14"/>
  <c r="E331" i="14"/>
  <c r="D331" i="14"/>
  <c r="C331" i="14"/>
  <c r="N323" i="14"/>
  <c r="M323" i="14"/>
  <c r="L323" i="14"/>
  <c r="K323" i="14"/>
  <c r="J323" i="14"/>
  <c r="I323" i="14"/>
  <c r="H323" i="14"/>
  <c r="G323" i="14"/>
  <c r="F323" i="14"/>
  <c r="E323" i="14"/>
  <c r="D323" i="14"/>
  <c r="C323" i="14"/>
  <c r="N315" i="14"/>
  <c r="M315" i="14"/>
  <c r="L315" i="14"/>
  <c r="K315" i="14"/>
  <c r="J315" i="14"/>
  <c r="I315" i="14"/>
  <c r="H315" i="14"/>
  <c r="G315" i="14"/>
  <c r="F315" i="14"/>
  <c r="E315" i="14"/>
  <c r="D315" i="14"/>
  <c r="C315" i="14"/>
  <c r="N307" i="14"/>
  <c r="M307" i="14"/>
  <c r="L307" i="14"/>
  <c r="K307" i="14"/>
  <c r="J307" i="14"/>
  <c r="I307" i="14"/>
  <c r="H307" i="14"/>
  <c r="G307" i="14"/>
  <c r="F307" i="14"/>
  <c r="E307" i="14"/>
  <c r="D307" i="14"/>
  <c r="C307" i="14"/>
  <c r="N299" i="14"/>
  <c r="M299" i="14"/>
  <c r="L299" i="14"/>
  <c r="K299" i="14"/>
  <c r="J299" i="14"/>
  <c r="I299" i="14"/>
  <c r="H299" i="14"/>
  <c r="G299" i="14"/>
  <c r="F299" i="14"/>
  <c r="E299" i="14"/>
  <c r="D299" i="14"/>
  <c r="C299" i="14"/>
  <c r="N291" i="14"/>
  <c r="M291" i="14"/>
  <c r="L291" i="14"/>
  <c r="K291" i="14"/>
  <c r="J291" i="14"/>
  <c r="I291" i="14"/>
  <c r="H291" i="14"/>
  <c r="G291" i="14"/>
  <c r="F291" i="14"/>
  <c r="E291" i="14"/>
  <c r="D291" i="14"/>
  <c r="C291" i="14"/>
  <c r="N283" i="14"/>
  <c r="M283" i="14"/>
  <c r="L283" i="14"/>
  <c r="K283" i="14"/>
  <c r="J283" i="14"/>
  <c r="I283" i="14"/>
  <c r="H283" i="14"/>
  <c r="G283" i="14"/>
  <c r="F283" i="14"/>
  <c r="E283" i="14"/>
  <c r="D283" i="14"/>
  <c r="C283" i="14"/>
  <c r="N275" i="14"/>
  <c r="M275" i="14"/>
  <c r="L275" i="14"/>
  <c r="K275" i="14"/>
  <c r="J275" i="14"/>
  <c r="I275" i="14"/>
  <c r="H275" i="14"/>
  <c r="G275" i="14"/>
  <c r="F275" i="14"/>
  <c r="E275" i="14"/>
  <c r="D275" i="14"/>
  <c r="C275" i="14"/>
  <c r="N267" i="14"/>
  <c r="M267" i="14"/>
  <c r="L267" i="14"/>
  <c r="K267" i="14"/>
  <c r="J267" i="14"/>
  <c r="I267" i="14"/>
  <c r="H267" i="14"/>
  <c r="G267" i="14"/>
  <c r="F267" i="14"/>
  <c r="E267" i="14"/>
  <c r="D267" i="14"/>
  <c r="C267" i="14"/>
  <c r="N259" i="14"/>
  <c r="M259" i="14"/>
  <c r="L259" i="14"/>
  <c r="K259" i="14"/>
  <c r="J259" i="14"/>
  <c r="I259" i="14"/>
  <c r="H259" i="14"/>
  <c r="G259" i="14"/>
  <c r="F259" i="14"/>
  <c r="E259" i="14"/>
  <c r="D259" i="14"/>
  <c r="C259" i="14"/>
  <c r="N251" i="14"/>
  <c r="M251" i="14"/>
  <c r="L251" i="14"/>
  <c r="K251" i="14"/>
  <c r="J251" i="14"/>
  <c r="I251" i="14"/>
  <c r="H251" i="14"/>
  <c r="G251" i="14"/>
  <c r="F251" i="14"/>
  <c r="E251" i="14"/>
  <c r="D251" i="14"/>
  <c r="C251" i="14"/>
  <c r="N243" i="14"/>
  <c r="M243" i="14"/>
  <c r="L243" i="14"/>
  <c r="K243" i="14"/>
  <c r="J243" i="14"/>
  <c r="I243" i="14"/>
  <c r="H243" i="14"/>
  <c r="G243" i="14"/>
  <c r="F243" i="14"/>
  <c r="E243" i="14"/>
  <c r="D243" i="14"/>
  <c r="C243" i="14"/>
  <c r="N235" i="14"/>
  <c r="M235" i="14"/>
  <c r="L235" i="14"/>
  <c r="K235" i="14"/>
  <c r="J235" i="14"/>
  <c r="I235" i="14"/>
  <c r="H235" i="14"/>
  <c r="G235" i="14"/>
  <c r="F235" i="14"/>
  <c r="E235" i="14"/>
  <c r="D235" i="14"/>
  <c r="C235" i="14"/>
  <c r="N227" i="14"/>
  <c r="M227" i="14"/>
  <c r="L227" i="14"/>
  <c r="K227" i="14"/>
  <c r="J227" i="14"/>
  <c r="I227" i="14"/>
  <c r="H227" i="14"/>
  <c r="G227" i="14"/>
  <c r="F227" i="14"/>
  <c r="E227" i="14"/>
  <c r="D227" i="14"/>
  <c r="C227" i="14"/>
  <c r="N219" i="14"/>
  <c r="M219" i="14"/>
  <c r="L219" i="14"/>
  <c r="K219" i="14"/>
  <c r="J219" i="14"/>
  <c r="I219" i="14"/>
  <c r="H219" i="14"/>
  <c r="G219" i="14"/>
  <c r="F219" i="14"/>
  <c r="E219" i="14"/>
  <c r="D219" i="14"/>
  <c r="C219" i="14"/>
  <c r="N211" i="14"/>
  <c r="M211" i="14"/>
  <c r="L211" i="14"/>
  <c r="K211" i="14"/>
  <c r="J211" i="14"/>
  <c r="I211" i="14"/>
  <c r="H211" i="14"/>
  <c r="G211" i="14"/>
  <c r="F211" i="14"/>
  <c r="E211" i="14"/>
  <c r="D211" i="14"/>
  <c r="C211" i="14"/>
  <c r="N203" i="14"/>
  <c r="M203" i="14"/>
  <c r="L203" i="14"/>
  <c r="K203" i="14"/>
  <c r="J203" i="14"/>
  <c r="I203" i="14"/>
  <c r="H203" i="14"/>
  <c r="G203" i="14"/>
  <c r="F203" i="14"/>
  <c r="E203" i="14"/>
  <c r="D203" i="14"/>
  <c r="C203" i="14"/>
  <c r="N195" i="14"/>
  <c r="M195" i="14"/>
  <c r="L195" i="14"/>
  <c r="K195" i="14"/>
  <c r="J195" i="14"/>
  <c r="I195" i="14"/>
  <c r="H195" i="14"/>
  <c r="G195" i="14"/>
  <c r="F195" i="14"/>
  <c r="E195" i="14"/>
  <c r="D195" i="14"/>
  <c r="C195" i="14"/>
  <c r="N187" i="14"/>
  <c r="M187" i="14"/>
  <c r="L187" i="14"/>
  <c r="K187" i="14"/>
  <c r="J187" i="14"/>
  <c r="I187" i="14"/>
  <c r="H187" i="14"/>
  <c r="G187" i="14"/>
  <c r="F187" i="14"/>
  <c r="E187" i="14"/>
  <c r="D187" i="14"/>
  <c r="C187" i="14"/>
  <c r="N179" i="14"/>
  <c r="M179" i="14"/>
  <c r="L179" i="14"/>
  <c r="K179" i="14"/>
  <c r="J179" i="14"/>
  <c r="I179" i="14"/>
  <c r="H179" i="14"/>
  <c r="G179" i="14"/>
  <c r="F179" i="14"/>
  <c r="E179" i="14"/>
  <c r="D179" i="14"/>
  <c r="C179" i="14"/>
  <c r="N171" i="14"/>
  <c r="M171" i="14"/>
  <c r="L171" i="14"/>
  <c r="K171" i="14"/>
  <c r="J171" i="14"/>
  <c r="I171" i="14"/>
  <c r="H171" i="14"/>
  <c r="G171" i="14"/>
  <c r="F171" i="14"/>
  <c r="E171" i="14"/>
  <c r="D171" i="14"/>
  <c r="C171" i="14"/>
  <c r="N163" i="14"/>
  <c r="M163" i="14"/>
  <c r="L163" i="14"/>
  <c r="K163" i="14"/>
  <c r="J163" i="14"/>
  <c r="I163" i="14"/>
  <c r="H163" i="14"/>
  <c r="G163" i="14"/>
  <c r="F163" i="14"/>
  <c r="E163" i="14"/>
  <c r="D163" i="14"/>
  <c r="C163" i="14"/>
  <c r="N155" i="14"/>
  <c r="M155" i="14"/>
  <c r="L155" i="14"/>
  <c r="K155" i="14"/>
  <c r="J155" i="14"/>
  <c r="I155" i="14"/>
  <c r="H155" i="14"/>
  <c r="G155" i="14"/>
  <c r="F155" i="14"/>
  <c r="E155" i="14"/>
  <c r="D155" i="14"/>
  <c r="C155" i="14"/>
  <c r="N147" i="14"/>
  <c r="M147" i="14"/>
  <c r="L147" i="14"/>
  <c r="K147" i="14"/>
  <c r="J147" i="14"/>
  <c r="I147" i="14"/>
  <c r="H147" i="14"/>
  <c r="G147" i="14"/>
  <c r="F147" i="14"/>
  <c r="E147" i="14"/>
  <c r="D147" i="14"/>
  <c r="C147" i="14"/>
  <c r="N139" i="14"/>
  <c r="M139" i="14"/>
  <c r="L139" i="14"/>
  <c r="K139" i="14"/>
  <c r="J139" i="14"/>
  <c r="I139" i="14"/>
  <c r="H139" i="14"/>
  <c r="G139" i="14"/>
  <c r="F139" i="14"/>
  <c r="E139" i="14"/>
  <c r="D139" i="14"/>
  <c r="C139" i="14"/>
  <c r="N131" i="14"/>
  <c r="M131" i="14"/>
  <c r="L131" i="14"/>
  <c r="K131" i="14"/>
  <c r="J131" i="14"/>
  <c r="I131" i="14"/>
  <c r="H131" i="14"/>
  <c r="G131" i="14"/>
  <c r="F131" i="14"/>
  <c r="E131" i="14"/>
  <c r="D131" i="14"/>
  <c r="C131" i="14"/>
  <c r="N123" i="14"/>
  <c r="M123" i="14"/>
  <c r="L123" i="14"/>
  <c r="K123" i="14"/>
  <c r="J123" i="14"/>
  <c r="I123" i="14"/>
  <c r="H123" i="14"/>
  <c r="G123" i="14"/>
  <c r="F123" i="14"/>
  <c r="E123" i="14"/>
  <c r="D123" i="14"/>
  <c r="C123" i="14"/>
  <c r="N115" i="14"/>
  <c r="M115" i="14"/>
  <c r="L115" i="14"/>
  <c r="K115" i="14"/>
  <c r="J115" i="14"/>
  <c r="I115" i="14"/>
  <c r="H115" i="14"/>
  <c r="G115" i="14"/>
  <c r="F115" i="14"/>
  <c r="E115" i="14"/>
  <c r="D115" i="14"/>
  <c r="C115" i="14"/>
  <c r="N107" i="14"/>
  <c r="M107" i="14"/>
  <c r="L107" i="14"/>
  <c r="K107" i="14"/>
  <c r="J107" i="14"/>
  <c r="I107" i="14"/>
  <c r="H107" i="14"/>
  <c r="G107" i="14"/>
  <c r="F107" i="14"/>
  <c r="E107" i="14"/>
  <c r="D107" i="14"/>
  <c r="C107" i="14"/>
  <c r="N99" i="14"/>
  <c r="M99" i="14"/>
  <c r="L99" i="14"/>
  <c r="K99" i="14"/>
  <c r="J99" i="14"/>
  <c r="I99" i="14"/>
  <c r="H99" i="14"/>
  <c r="G99" i="14"/>
  <c r="F99" i="14"/>
  <c r="E99" i="14"/>
  <c r="D99" i="14"/>
  <c r="C99" i="14"/>
  <c r="N91" i="14"/>
  <c r="M91" i="14"/>
  <c r="L91" i="14"/>
  <c r="K91" i="14"/>
  <c r="J91" i="14"/>
  <c r="I91" i="14"/>
  <c r="H91" i="14"/>
  <c r="G91" i="14"/>
  <c r="F91" i="14"/>
  <c r="E91" i="14"/>
  <c r="D91" i="14"/>
  <c r="C91" i="14"/>
  <c r="N83" i="14"/>
  <c r="M83" i="14"/>
  <c r="L83" i="14"/>
  <c r="K83" i="14"/>
  <c r="J83" i="14"/>
  <c r="I83" i="14"/>
  <c r="H83" i="14"/>
  <c r="G83" i="14"/>
  <c r="F83" i="14"/>
  <c r="E83" i="14"/>
  <c r="D83" i="14"/>
  <c r="C83" i="14"/>
  <c r="N75" i="14"/>
  <c r="M75" i="14"/>
  <c r="L75" i="14"/>
  <c r="K75" i="14"/>
  <c r="J75" i="14"/>
  <c r="I75" i="14"/>
  <c r="H75" i="14"/>
  <c r="G75" i="14"/>
  <c r="F75" i="14"/>
  <c r="E75" i="14"/>
  <c r="D75" i="14"/>
  <c r="C75" i="14"/>
  <c r="N67" i="14"/>
  <c r="M67" i="14"/>
  <c r="L67" i="14"/>
  <c r="K67" i="14"/>
  <c r="J67" i="14"/>
  <c r="I67" i="14"/>
  <c r="H67" i="14"/>
  <c r="G67" i="14"/>
  <c r="F67" i="14"/>
  <c r="E67" i="14"/>
  <c r="D67" i="14"/>
  <c r="C67" i="14"/>
  <c r="N59" i="14"/>
  <c r="M59" i="14"/>
  <c r="L59" i="14"/>
  <c r="K59" i="14"/>
  <c r="J59" i="14"/>
  <c r="I59" i="14"/>
  <c r="H59" i="14"/>
  <c r="G59" i="14"/>
  <c r="F59" i="14"/>
  <c r="E59" i="14"/>
  <c r="D59" i="14"/>
  <c r="C59" i="14"/>
  <c r="N51" i="14"/>
  <c r="M51" i="14"/>
  <c r="L51" i="14"/>
  <c r="K51" i="14"/>
  <c r="J51" i="14"/>
  <c r="I51" i="14"/>
  <c r="H51" i="14"/>
  <c r="G51" i="14"/>
  <c r="F51" i="14"/>
  <c r="E51" i="14"/>
  <c r="D51" i="14"/>
  <c r="C51" i="14"/>
  <c r="N43" i="14"/>
  <c r="M43" i="14"/>
  <c r="L43" i="14"/>
  <c r="K43" i="14"/>
  <c r="J43" i="14"/>
  <c r="I43" i="14"/>
  <c r="H43" i="14"/>
  <c r="G43" i="14"/>
  <c r="F43" i="14"/>
  <c r="E43" i="14"/>
  <c r="D43" i="14"/>
  <c r="C43" i="14"/>
  <c r="N35" i="14"/>
  <c r="M35" i="14"/>
  <c r="L35" i="14"/>
  <c r="K35" i="14"/>
  <c r="J35" i="14"/>
  <c r="I35" i="14"/>
  <c r="H35" i="14"/>
  <c r="G35" i="14"/>
  <c r="F35" i="14"/>
  <c r="E35" i="14"/>
  <c r="D35" i="14"/>
  <c r="C35" i="14"/>
  <c r="N27" i="14"/>
  <c r="M27" i="14"/>
  <c r="L27" i="14"/>
  <c r="K27" i="14"/>
  <c r="J27" i="14"/>
  <c r="I27" i="14"/>
  <c r="H27" i="14"/>
  <c r="G27" i="14"/>
  <c r="F27" i="14"/>
  <c r="E27" i="14"/>
  <c r="D27" i="14"/>
  <c r="C27" i="14"/>
  <c r="N363" i="14"/>
  <c r="M363" i="14"/>
  <c r="L363" i="14"/>
  <c r="K363" i="14"/>
  <c r="J363" i="14"/>
  <c r="I363" i="14"/>
  <c r="H363" i="14"/>
  <c r="G363" i="14"/>
  <c r="F363" i="14"/>
  <c r="E363" i="14"/>
  <c r="D363" i="14"/>
  <c r="C363" i="14"/>
  <c r="C4" i="14"/>
  <c r="O20" i="12"/>
  <c r="M20" i="12"/>
  <c r="L20" i="12"/>
  <c r="J20" i="12"/>
  <c r="I20" i="12"/>
  <c r="G20" i="12"/>
  <c r="F20" i="12"/>
  <c r="D20" i="12"/>
  <c r="O16" i="12"/>
  <c r="M16" i="12"/>
  <c r="L16" i="12"/>
  <c r="J16" i="12"/>
  <c r="I16" i="12"/>
  <c r="G16" i="12"/>
  <c r="F16" i="12"/>
  <c r="D16" i="12"/>
  <c r="O15" i="12"/>
  <c r="M15" i="12"/>
  <c r="L15" i="12"/>
  <c r="J15" i="12"/>
  <c r="I15" i="12"/>
  <c r="G15" i="12"/>
  <c r="F15" i="12"/>
  <c r="D15" i="12"/>
  <c r="M26" i="12"/>
  <c r="G26" i="12"/>
  <c r="D4" i="12"/>
  <c r="I30" i="10"/>
  <c r="H30" i="10"/>
  <c r="J30" i="10"/>
  <c r="F30" i="10"/>
  <c r="E30" i="10"/>
  <c r="D30" i="10"/>
  <c r="D4" i="10"/>
  <c r="D19" i="9"/>
  <c r="C19" i="9"/>
  <c r="C5" i="9"/>
  <c r="C5" i="8"/>
  <c r="D5" i="7"/>
  <c r="B4" i="6"/>
  <c r="D28" i="5"/>
  <c r="C28" i="5"/>
  <c r="B4" i="5"/>
  <c r="D16" i="2"/>
  <c r="E40" i="4"/>
  <c r="F40" i="4"/>
  <c r="E34" i="4"/>
  <c r="F34" i="4"/>
  <c r="E30" i="4"/>
  <c r="E8" i="4" s="1"/>
  <c r="F30" i="4"/>
  <c r="F8" i="4"/>
  <c r="D4" i="4"/>
  <c r="D26" i="2"/>
  <c r="C26" i="2"/>
  <c r="C25" i="2"/>
  <c r="C4" i="3"/>
  <c r="D25" i="2"/>
  <c r="C16" i="2"/>
  <c r="D15" i="2"/>
  <c r="C15" i="2"/>
  <c r="D8" i="2"/>
  <c r="B4" i="2"/>
  <c r="D8" i="1"/>
  <c r="E49" i="4" l="1"/>
  <c r="E50" i="4" s="1"/>
  <c r="C19" i="2"/>
  <c r="C9" i="2"/>
  <c r="E39" i="4"/>
  <c r="E46" i="4"/>
  <c r="C18" i="2" s="1"/>
  <c r="C8" i="2"/>
  <c r="F49" i="4"/>
  <c r="F50" i="4" s="1"/>
  <c r="F39" i="4"/>
  <c r="D9" i="2"/>
  <c r="D19" i="2"/>
  <c r="F46" i="4"/>
  <c r="D18" i="2" s="1"/>
  <c r="C19" i="14"/>
  <c r="G19" i="14"/>
  <c r="K19" i="14"/>
  <c r="D19" i="14"/>
  <c r="H19" i="14"/>
  <c r="L19" i="14"/>
  <c r="E19" i="14"/>
  <c r="I19" i="14"/>
  <c r="M19" i="14"/>
  <c r="F19" i="14"/>
  <c r="J19" i="14"/>
  <c r="N19" i="14"/>
  <c r="F47" i="4" l="1"/>
  <c r="D20" i="2" s="1"/>
  <c r="F7" i="4"/>
  <c r="D21" i="2"/>
  <c r="D11" i="2"/>
  <c r="D10" i="2"/>
  <c r="E7" i="4"/>
  <c r="C21" i="2"/>
  <c r="C11" i="2"/>
  <c r="E47" i="4"/>
  <c r="C20" i="2" s="1"/>
  <c r="C10" i="2"/>
  <c r="D23" i="2" l="1"/>
  <c r="D13" i="2"/>
  <c r="F48" i="4"/>
  <c r="D22" i="2" s="1"/>
  <c r="D12" i="2"/>
  <c r="C23" i="2"/>
  <c r="C13" i="2"/>
  <c r="E48" i="4"/>
  <c r="C22" i="2" s="1"/>
  <c r="C12" i="2"/>
</calcChain>
</file>

<file path=xl/sharedStrings.xml><?xml version="1.0" encoding="utf-8"?>
<sst xmlns="http://schemas.openxmlformats.org/spreadsheetml/2006/main" count="1983" uniqueCount="691">
  <si>
    <t>SAS refreshed on:</t>
  </si>
  <si>
    <t>2020 EU-wide Transparency Exercise</t>
  </si>
  <si>
    <t>Master refreshed on:</t>
  </si>
  <si>
    <t>templates populated on:</t>
  </si>
  <si>
    <t xml:space="preserve">Bank Name </t>
  </si>
  <si>
    <t>Intesa Sanpaolo S.p.A.</t>
  </si>
  <si>
    <t>LEI Code</t>
  </si>
  <si>
    <t>2W8N8UU78PMDQKZENC08</t>
  </si>
  <si>
    <t>Country Code</t>
  </si>
  <si>
    <t>IT</t>
  </si>
  <si>
    <t>Key Metrics</t>
  </si>
  <si>
    <t>(mln EUR,  %)</t>
  </si>
  <si>
    <t>As of 31/03/2020</t>
  </si>
  <si>
    <t>As of 30/06/2020</t>
  </si>
  <si>
    <t>COREP CODE</t>
  </si>
  <si>
    <t>REGULATION</t>
  </si>
  <si>
    <t>Available capital (amounts)</t>
  </si>
  <si>
    <t>Common Equity Tier 1 (CET1) capital - transitional period</t>
  </si>
  <si>
    <t xml:space="preserve">C 01.00 (r020,c010) </t>
  </si>
  <si>
    <t>Article 50 of CRR</t>
  </si>
  <si>
    <t>Common Equity Tier 1 (CET1) capital as if IFRS 9 or analogous ECLs transitional arrangements had not been applied</t>
  </si>
  <si>
    <t xml:space="preserve">C 01.00 (r020,c010) 
 - C 05.01 (r440,c010) </t>
  </si>
  <si>
    <t>Tier 1 capital  - transitional period</t>
  </si>
  <si>
    <t xml:space="preserve">C 01.00 (r015,c010) </t>
  </si>
  <si>
    <t>Article 25 of CRR</t>
  </si>
  <si>
    <t>Tier 1 capital as if IFRS 9 or analogous ECLs transitional arrangements had not been applied - transitional definition</t>
  </si>
  <si>
    <t xml:space="preserve">C 01.00 (r015,c010) 
 - C 05.01 (r440,c010)  - C 05.01 (r440,c020) </t>
  </si>
  <si>
    <t>Total capital  - transitional period</t>
  </si>
  <si>
    <t xml:space="preserve">C 01.00 (r010,c010) </t>
  </si>
  <si>
    <t>Articles 4(118) and 72 of CRR</t>
  </si>
  <si>
    <t>Total capital as if IFRS 9 or analogous ECLs transitional arrangements had not been applied</t>
  </si>
  <si>
    <t xml:space="preserve">C 01.00 (r010,c010)  - C 05.01 (r440,c010) 
- C 05.01 (r440,c020) - C 05.01 (r440,c030) </t>
  </si>
  <si>
    <t>Risk-weighted assets (amounts)</t>
  </si>
  <si>
    <t xml:space="preserve">Total risk-weighted assets </t>
  </si>
  <si>
    <t xml:space="preserve">C 02.00 (r010,c010) </t>
  </si>
  <si>
    <t>Articles 92(3), 95, 96 and 98 of CRR</t>
  </si>
  <si>
    <t>Total risk-weighted assets as if IFRS 9 or analogous ECLs transitional arrangements had not been applied</t>
  </si>
  <si>
    <t xml:space="preserve">C 02.00 (r010,c010) 
  - C 05.01 (r440,c040) </t>
  </si>
  <si>
    <t xml:space="preserve"> Capital ratios </t>
  </si>
  <si>
    <t>Common Equity Tier 1 (as a percentage of risk exposure amount) - transitional definition</t>
  </si>
  <si>
    <t>CA3 {1}</t>
  </si>
  <si>
    <t>-</t>
  </si>
  <si>
    <t>Common Equity Tier 1 (as a percentage of risk exposure amount) - transitional definition - as if IFRS 9 or analogous ECLs transitional arrangements had not been applied</t>
  </si>
  <si>
    <t>(C 01.00 (r020,c010)  - C 05.01 (r440,c010) )/
(C 02.00 (r010,c010)  - C 05.01 (r440,c040) )</t>
  </si>
  <si>
    <t>Tier 1 (as a percentage of risk exposure amount) - transitional definition</t>
  </si>
  <si>
    <t>CA3 {3}</t>
  </si>
  <si>
    <t>Tier 1 (as a percentage of risk exposure amount) as if IFRS 9 or analogous ECLs transitional arrangements had not been applied</t>
  </si>
  <si>
    <t>(C 01.00 (r015,c010)  - C 05.01 (r440,c010)  - 
C 05.01 (r440,c020) ) / (C 02.00 (r010,c010)  - C 05.01 (r440,c040) )</t>
  </si>
  <si>
    <t>Total capital (as a percentage of risk exposure amount) - transitional definition</t>
  </si>
  <si>
    <t>CA3 {5}</t>
  </si>
  <si>
    <t>Total capital (as a percentage of risk exposure amount) as if IFRS 9 or analogous ECLs transitional arrangements had not been applied</t>
  </si>
  <si>
    <t>(C 01.00 (r010,c010)  - C 05.01 (r440,c010) 
- C 05.01 (r440,c020) - C 05.01 (r440,c030) /
(C 02.00 (r010,c010)   - C 05.01 (r440,c040) )</t>
  </si>
  <si>
    <t xml:space="preserve"> Leverage ratio</t>
  </si>
  <si>
    <t>Leverage ratio total exposure measure - using a transitional definition of Tier 1 capital</t>
  </si>
  <si>
    <t xml:space="preserve">C 47.00 (r300,c010) </t>
  </si>
  <si>
    <t>Article 429 of the CRR; Delegated Regulation (EU) 2015/62 of 10 October 2014 amending CRR</t>
  </si>
  <si>
    <t>Leverage ratio - using a transitional definition of Tier 1 capital</t>
  </si>
  <si>
    <t xml:space="preserve">C 47.00 (r340,c010) </t>
  </si>
  <si>
    <t>Leverage ratio</t>
  </si>
  <si>
    <t>A.1</t>
  </si>
  <si>
    <t>Tier 1 capital - transitional definition</t>
  </si>
  <si>
    <t xml:space="preserve">C 47.00 (r320,c010) </t>
  </si>
  <si>
    <t>A.2</t>
  </si>
  <si>
    <t>Tier 1 capital - fully phased-in definition</t>
  </si>
  <si>
    <t xml:space="preserve">C 47.00 (r310,c010) </t>
  </si>
  <si>
    <t>B.1</t>
  </si>
  <si>
    <t>Total leverage ratio exposures - using a transitional definition of Tier 1 capital</t>
  </si>
  <si>
    <t>B.2</t>
  </si>
  <si>
    <t>Total leverage ratio exposures - using a fully phased-in definition of Tier 1 capital</t>
  </si>
  <si>
    <t xml:space="preserve">C 47.00 (r290,c010) </t>
  </si>
  <si>
    <t>C.1</t>
  </si>
  <si>
    <t>C.2</t>
  </si>
  <si>
    <t>Leverage ratio - using a fully phased-in definition of Tier 1 capital</t>
  </si>
  <si>
    <t xml:space="preserve">C 47.00 (r330,c010) </t>
  </si>
  <si>
    <t xml:space="preserve"> </t>
  </si>
  <si>
    <t>Capital</t>
  </si>
  <si>
    <t xml:space="preserve">OWN FUNDS
Transitional period
</t>
  </si>
  <si>
    <t>A</t>
  </si>
  <si>
    <t>OWN FUNDS</t>
  </si>
  <si>
    <t>COMMON EQUITY TIER 1 CAPITAL (net of deductions and after applying transitional adjustments)</t>
  </si>
  <si>
    <t>A.1.1</t>
  </si>
  <si>
    <t>Capital instruments eligible as CET1 Capital (including share premium and net own capital instruments)</t>
  </si>
  <si>
    <t xml:space="preserve">C 01.00 (r030,c010) </t>
  </si>
  <si>
    <t>Articles 26(1) points (a) and (b), 27 to 29, 36(1) point (f) and 42 of CRR</t>
  </si>
  <si>
    <t>A.1.2</t>
  </si>
  <si>
    <t>Retained earnings</t>
  </si>
  <si>
    <t xml:space="preserve">C 01.00 (r130,c010) </t>
  </si>
  <si>
    <t>Articles 26(1) point (c), 26(2) and 36 (1) points (a) and (l) of CRR</t>
  </si>
  <si>
    <t>A.1.3</t>
  </si>
  <si>
    <t>Accumulated other comprehensive income</t>
  </si>
  <si>
    <t xml:space="preserve">C 01.00 (r180,c010) </t>
  </si>
  <si>
    <t>Articles 4(100), 26(1) point (d) and  36 (1) point (l) of CRR</t>
  </si>
  <si>
    <t>A.1.4</t>
  </si>
  <si>
    <t>Other Reserves</t>
  </si>
  <si>
    <t xml:space="preserve">C 01.00 (r200,c010) </t>
  </si>
  <si>
    <t>Articles 4(117) and 26(1) point (e) of CRR</t>
  </si>
  <si>
    <t>A.1.5</t>
  </si>
  <si>
    <t>Funds for general banking risk</t>
  </si>
  <si>
    <t xml:space="preserve">C 01.00 (r210,c010) </t>
  </si>
  <si>
    <t xml:space="preserve">Articles 4(112), 26(1) point (f) and  36 (1) point (l) of CRR </t>
  </si>
  <si>
    <t>A.1.6</t>
  </si>
  <si>
    <t>Minority interest given recognition in CET1 capital</t>
  </si>
  <si>
    <t xml:space="preserve">C 01.00 (r230,c010) </t>
  </si>
  <si>
    <t>Article 84 of CRR</t>
  </si>
  <si>
    <t>A.1.7</t>
  </si>
  <si>
    <t>Adjustments to CET1 due to prudential filters</t>
  </si>
  <si>
    <t xml:space="preserve">C 01.00 (r250,c010) </t>
  </si>
  <si>
    <t>Articles 32 to 35 of and  36 (1) point (l) of CRR</t>
  </si>
  <si>
    <t>A.1.8</t>
  </si>
  <si>
    <t xml:space="preserve">(-) Intangible assets (including Goodwill) </t>
  </si>
  <si>
    <t xml:space="preserve">C 01.00 (r300,c010) + C 01.00 (r340,c010) </t>
  </si>
  <si>
    <t>Articles 4(113), 36(1) point (b) and 37 of CRR. Articles 4(115), 36(1) point (b) and 37 point (a) of CCR</t>
  </si>
  <si>
    <t>A.1.9</t>
  </si>
  <si>
    <t xml:space="preserve">(-) DTAs that rely on future profitability and do not arise from temporary differences net of associated DTLs </t>
  </si>
  <si>
    <t xml:space="preserve">C 01.00 (r370,c010) </t>
  </si>
  <si>
    <t>Articles 36(1) point (c) and 38 of CRR</t>
  </si>
  <si>
    <t>A.1.10</t>
  </si>
  <si>
    <t>(-) IRB shortfall of credit risk adjustments to expected losses</t>
  </si>
  <si>
    <t xml:space="preserve">C 01.00 (r380,c010) </t>
  </si>
  <si>
    <t>Articles 36(1) point (d), 40 and 159 of CRR</t>
  </si>
  <si>
    <t>A.1.11</t>
  </si>
  <si>
    <t>(-) Defined benefit pension fund assets</t>
  </si>
  <si>
    <t xml:space="preserve">C 01.00 (r390,c010) </t>
  </si>
  <si>
    <t>Articles 4(109), 36(1) point (e) and 41 of CRR</t>
  </si>
  <si>
    <t>A.1.12</t>
  </si>
  <si>
    <t>(-) Reciprocal cross holdings in CET1 Capital</t>
  </si>
  <si>
    <t xml:space="preserve">C 01.00 (r430,c010) </t>
  </si>
  <si>
    <t>Articles 4(122), 36(1) point (g) and 44 of CRR</t>
  </si>
  <si>
    <t>A.1.13</t>
  </si>
  <si>
    <t>(-) Excess deduction from AT1 items over AT1 Capital</t>
  </si>
  <si>
    <t xml:space="preserve">C 01.00 (r440,c010) </t>
  </si>
  <si>
    <t>Article 36(1) point (j) of CRR</t>
  </si>
  <si>
    <t>A.1.14</t>
  </si>
  <si>
    <t>(-) Deductions related to assets which can alternatively be subject to a 1.250% risk weight</t>
  </si>
  <si>
    <t xml:space="preserve">C 01.00 (r450,c010) + C 01.00 (r460,c010) + C 01.00 (r470,c010)  + C 01.00 (r471,c010)+ C 01.00 (r472,c010) </t>
  </si>
  <si>
    <t>Articles 4(36), 36(1) point (k) (i) and 89 to 91 of CRR; Articles 36(1) point (k) (ii), 243(1) point (b), 244(1) point (b) and 258 of CRR; Articles 36(1) point k) (iii)  and 379(3) of CRR; Articles 36(1) point k) (iv)  and 153(8) of CRR and Articles 36(1) point k) (v)  and 155(4) of CRR.</t>
  </si>
  <si>
    <t>A.1.14.1</t>
  </si>
  <si>
    <t xml:space="preserve">  Of which: from securitisation positions (-)</t>
  </si>
  <si>
    <t xml:space="preserve">C 01.00 (r460,c010) </t>
  </si>
  <si>
    <t>Articles 36(1) point (k) (ii), 243(1) point (b), 244(1) point (b) and 258 of CRR</t>
  </si>
  <si>
    <t>A.1.15</t>
  </si>
  <si>
    <t>(-) Holdings of CET1 capital instruments of financial sector entities where the institiution does not have a significant investment</t>
  </si>
  <si>
    <t xml:space="preserve">C 01.00 (r480,c010) </t>
  </si>
  <si>
    <t>Articles 4(27), 36(1) point (h); 43 to 46, 49 (2) and (3)  and 79 of CRR</t>
  </si>
  <si>
    <t>A.1.16</t>
  </si>
  <si>
    <t>(-) Deductible DTAs that rely on future profitability and arise from temporary differences</t>
  </si>
  <si>
    <t xml:space="preserve">C 01.00 (r490,c010) </t>
  </si>
  <si>
    <t>Articles 36(1) point (c) and 38; Articles 48(1) point (a) and 48(2) of CRR</t>
  </si>
  <si>
    <t>A.1.17</t>
  </si>
  <si>
    <t>(-) Holdings of CET1 capital instruments of financial sector entities where the institiution has a significant investment</t>
  </si>
  <si>
    <t xml:space="preserve">C 01.00 (r500,c010) </t>
  </si>
  <si>
    <t>Articles 4(27); 36(1) point (i); 43, 45; 47; 48(1) point (b); 49(1) to (3) and 79 of CRR</t>
  </si>
  <si>
    <t>A.1.18</t>
  </si>
  <si>
    <t xml:space="preserve">(-) Amount exceding the 17.65% threshold </t>
  </si>
  <si>
    <t xml:space="preserve">C 01.00 (r510,c010) </t>
  </si>
  <si>
    <t>Article 48 of CRR</t>
  </si>
  <si>
    <t>A.1.19</t>
  </si>
  <si>
    <t>(-) Additional deductions of CET1 Capital due to Article 3 CRR</t>
  </si>
  <si>
    <t xml:space="preserve">C 01.00 (r524,c010) </t>
  </si>
  <si>
    <t>Article 3 CRR</t>
  </si>
  <si>
    <t>A.1.20</t>
  </si>
  <si>
    <t>CET1 capital elements or deductions - other</t>
  </si>
  <si>
    <t xml:space="preserve">C 01.00 (r529,c010) </t>
  </si>
  <si>
    <t>A.1.21</t>
  </si>
  <si>
    <t>Transitional adjustments</t>
  </si>
  <si>
    <t>CA1 {1.1.1.6 + 1.1.1.8 + 1.1.1.26}</t>
  </si>
  <si>
    <t>A.1.21.1</t>
  </si>
  <si>
    <t>Transitional adjustments due to grandfathered CET1 Capital instruments (+/-)</t>
  </si>
  <si>
    <t xml:space="preserve">C 01.00 (r220,c010) </t>
  </si>
  <si>
    <t>Articles 483(1) to (3), and 484 to 487 of CRR</t>
  </si>
  <si>
    <t>A.1.21.2</t>
  </si>
  <si>
    <t>Transitional adjustments due to additional minority interests (+/-)</t>
  </si>
  <si>
    <t xml:space="preserve">C 01.00 (r240,c010) </t>
  </si>
  <si>
    <t>Articles 479 and 480 of CRR</t>
  </si>
  <si>
    <t>A.1.21.3</t>
  </si>
  <si>
    <t>Other transitional adjustments to CET1 Capital (+/-)</t>
  </si>
  <si>
    <t>C 01.00 (r520,c010)</t>
  </si>
  <si>
    <t>Articles 469 to 472, 478 and 481 of CRR</t>
  </si>
  <si>
    <t>ADDITIONAL TIER 1 CAPITAL (net of deductions and after transitional adjustments)</t>
  </si>
  <si>
    <t xml:space="preserve">C 01.00 (r530,c010) </t>
  </si>
  <si>
    <t>Article 61 of CRR</t>
  </si>
  <si>
    <t>A.2.1</t>
  </si>
  <si>
    <t>Additional Tier 1 Capital instruments</t>
  </si>
  <si>
    <t>C 01.00 (r540,c010) + C 01.00 (r670,c010)</t>
  </si>
  <si>
    <t>A.2.2</t>
  </si>
  <si>
    <t>(-) Excess deduction from T2 items over T2 capital</t>
  </si>
  <si>
    <t>C 01.00 (r720,c010)</t>
  </si>
  <si>
    <t>A.2.3</t>
  </si>
  <si>
    <t>Other Additional Tier 1 Capital components and deductions</t>
  </si>
  <si>
    <t>C 01.00 (r690,c010) + C 01.00 (r700,c010) + C 01.00 (r710,c010)  + C 01.00 (r740,c010) + C 01.00 (r744,c010) + C 01.00 (r748,c010)</t>
  </si>
  <si>
    <t>A.2.4</t>
  </si>
  <si>
    <t>Additional Tier 1 transitional adjustments</t>
  </si>
  <si>
    <t>C 01.00 (r660,c010) + C 01.00 (r680,c010) + C 01.00 (r730,c010)</t>
  </si>
  <si>
    <t>A.3</t>
  </si>
  <si>
    <t>TIER 1 CAPITAL (net of deductions and after transitional adjustments)</t>
  </si>
  <si>
    <t>A.4</t>
  </si>
  <si>
    <t>TIER 2 CAPITAL (net of deductions and after transitional adjustments)</t>
  </si>
  <si>
    <t xml:space="preserve">C 01.00 (r750,c010) </t>
  </si>
  <si>
    <t>Article 71 of CRR</t>
  </si>
  <si>
    <t>A.4.1</t>
  </si>
  <si>
    <t>Tier 2 Capital instruments</t>
  </si>
  <si>
    <t>C 01.00 (r760,c010) + C 01.00 (r890,c010)</t>
  </si>
  <si>
    <t>A.4.2</t>
  </si>
  <si>
    <t>Other Tier 2 Capital components and deductions</t>
  </si>
  <si>
    <t>C 01.00 (r910,c010) + C 01.00 (r920,c010) + C 01.00 (r930,c010) + C 01.00 (r940,c010) + C 01.00 (r950,c010) + C 01.00 (r970,c010) + C 01.00 (r974,c010) + C 01.00 (r978,c010)</t>
  </si>
  <si>
    <t>A.4.3</t>
  </si>
  <si>
    <t>Tier 2 transitional adjustments</t>
  </si>
  <si>
    <t>C 01.00 (r880,c010) + C 01.00 (r900,c010) + C 01.00 (r960,c010)</t>
  </si>
  <si>
    <t>OWN FUNDS REQUIREMENTS</t>
  </si>
  <si>
    <t>B</t>
  </si>
  <si>
    <t>TOTAL RISK EXPOSURE AMOUNT</t>
  </si>
  <si>
    <t xml:space="preserve">  Of which: Transitional adjustments included</t>
  </si>
  <si>
    <t>C 05.01 (r010;c040)</t>
  </si>
  <si>
    <t>CAPITAL RATIOS (%)
Transitional period</t>
  </si>
  <si>
    <t>COMMON EQUITY TIER 1 CAPITAL RATIO (transitional period)</t>
  </si>
  <si>
    <t>TIER 1 CAPITAL RATIO (transitional period)</t>
  </si>
  <si>
    <t>C.3</t>
  </si>
  <si>
    <t>TOTAL CAPITAL RATIO (transitional period)</t>
  </si>
  <si>
    <t>CET1 Capital
Fully loaded</t>
  </si>
  <si>
    <t>D</t>
  </si>
  <si>
    <t>COMMON EQUITY TIER 1 CAPITAL (fully loaded)</t>
  </si>
  <si>
    <t>[A.1-A.1.13-A.1.21+MIN(A.2+A.1.13-A.2.2-A.2.4+MIN(A.4+A.2.2-A.4.3,0),0)]</t>
  </si>
  <si>
    <r>
      <t>CET1 RATIO (%)
Fully loaded</t>
    </r>
    <r>
      <rPr>
        <b/>
        <vertAlign val="superscript"/>
        <sz val="12"/>
        <color theme="0"/>
        <rFont val="Tahoma"/>
        <family val="2"/>
      </rPr>
      <t>1</t>
    </r>
  </si>
  <si>
    <t>E</t>
  </si>
  <si>
    <t>COMMON EQUITY TIER 1 CAPITAL RATIO (fully loaded)</t>
  </si>
  <si>
    <t>[D.1]/[B-B.1]</t>
  </si>
  <si>
    <t>Memo items</t>
  </si>
  <si>
    <t>F</t>
  </si>
  <si>
    <t xml:space="preserve">   Adjustments to CET1 due to IFRS 9 transitional arrangements</t>
  </si>
  <si>
    <t xml:space="preserve">C 05.01 (r440,c010) </t>
  </si>
  <si>
    <t xml:space="preserve">   Adjustments to AT1 due to IFRS 9 transitional arrangements</t>
  </si>
  <si>
    <t xml:space="preserve">C 05.01 (r440,c020) </t>
  </si>
  <si>
    <t xml:space="preserve">   Adjustments to T2 due to IFRS 9 transitional arrangements</t>
  </si>
  <si>
    <t xml:space="preserve">C 05.01 (r440,c030) </t>
  </si>
  <si>
    <t xml:space="preserve">   Adjustments included in RWAs due to IFRS 9 transitional arrangements</t>
  </si>
  <si>
    <t xml:space="preserve">C 05.01 (r440,c040) </t>
  </si>
  <si>
    <t>(1)The fully loaded CET1 ratio is an estimate calculated based on bank’s supervisory reporting. Therefore, any capital instruments that are not eligible from a regulatory point of view at the reporting date are not taken into account in this calculation.</t>
  </si>
  <si>
    <t xml:space="preserve">      Fully loaded CET1 capital ratio estimation is based on the formulae stated in column “COREP CODE” – please note that this might lead to differences to fully loaded CET1 capital ratios published by the participating banks e.g. in their Pillar 3 disclosure</t>
  </si>
  <si>
    <t>Overview of Risk exposure amounts</t>
  </si>
  <si>
    <t>RWAs</t>
  </si>
  <si>
    <r>
      <t>Credit risk (excluding CCR and Securitisations)</t>
    </r>
    <r>
      <rPr>
        <vertAlign val="superscript"/>
        <sz val="11"/>
        <color theme="0"/>
        <rFont val="Tahoma"/>
        <family val="2"/>
      </rPr>
      <t>1</t>
    </r>
  </si>
  <si>
    <t xml:space="preserve">
C 02.00 (r040, c010) -[C 07.00 (r090, c220, s001) + C 07.00 (r110, c220, s001)+ C 07.00 (r130, c220, s001) + C 08.01 (r040, c260, s001) + C 08.01 (r050, c260, s001) + C 08.01 (r060, c260, s001) +  C 08.01 (r040, c260, s002) +   C 08.01 (r050, c260, s002,) +   C 08.01 (r060, c260, s002)]-[ C 02.00 (R470, c010)] - C 02.00 (R460, c010)]</t>
  </si>
  <si>
    <t xml:space="preserve">Of which the standardised approach </t>
  </si>
  <si>
    <t>C 02.00 (r060, c010)-[C 07.00 (r090, c220, s001) + C 07.00 (r110, c220, s001)+ C 07.00 (r130, c220, s001)]</t>
  </si>
  <si>
    <t xml:space="preserve">Of which the foundation IRB (FIRB) approach </t>
  </si>
  <si>
    <t>C 02.00 (R250, c010) - [C 08.01 (r040, c260, s002) + C 08.01 (r050, c260, s002) + C 08.01 (r060, c260, s002)]</t>
  </si>
  <si>
    <t xml:space="preserve">Of which the advanced IRB (AIRB) approach </t>
  </si>
  <si>
    <t>C 02.00 (R310, c010) - [C 08.01 (r040, c260, s001) + C 08.01 (r050, c260, s001) +   C 08.01 (r060, c260, s001)]</t>
  </si>
  <si>
    <t>Of which equity IRB</t>
  </si>
  <si>
    <t>C 02.00 (R420, c010)</t>
  </si>
  <si>
    <r>
      <t>Counterparty credit risk (CCR, excluding CVA)</t>
    </r>
    <r>
      <rPr>
        <vertAlign val="superscript"/>
        <sz val="11"/>
        <color theme="0"/>
        <rFont val="Tahoma"/>
        <family val="2"/>
      </rPr>
      <t>2</t>
    </r>
  </si>
  <si>
    <t>C 07.00 (r090, c220, s001) + C 07.00 (r110, c220, s001)+ C 07.00 (r130, c220, s001) + C 08.01 (r040, c260, s001) + C 08.01 (r050, c260, s001) + C 08.01 (r060, c260, s001) +  C 08.01 (r040, c260, s002) +   C 08.01 (r050, c260, s002,) +   C 08.01 (r060, c260, s002) + C 02.00 (R460, c010)]</t>
  </si>
  <si>
    <t>Credit valuation adjustment - CVA</t>
  </si>
  <si>
    <t>C 02.00 (R640, c010)</t>
  </si>
  <si>
    <t xml:space="preserve">Settlement risk </t>
  </si>
  <si>
    <t>C 02.00 (R490, c010)</t>
  </si>
  <si>
    <t>Securitisation exposures in the banking book (after the cap)</t>
  </si>
  <si>
    <t>C 02.00 (R470, c010)</t>
  </si>
  <si>
    <t>Position, foreign exchange and commodities risks (Market risk)</t>
  </si>
  <si>
    <t>C 02.00 (R520, c010)</t>
  </si>
  <si>
    <t>C 02.00 (R530, c010)</t>
  </si>
  <si>
    <t xml:space="preserve">Of which IMA </t>
  </si>
  <si>
    <t>C 02.00 (R580, c010)</t>
  </si>
  <si>
    <t>Of which securitisations and resecuritisations in the trading book</t>
  </si>
  <si>
    <t xml:space="preserve">C 19.00_010_601*12.5+C 20.00_010_450*12.5+MAX(C 24.00_010_090,C 24.00_010_100,C 24.00_010_110)*12.5
</t>
  </si>
  <si>
    <t>Large exposures in the trading book</t>
  </si>
  <si>
    <t>C 02.00 (R680, c010)</t>
  </si>
  <si>
    <t xml:space="preserve">Operational risk </t>
  </si>
  <si>
    <t>C 02.00 (R590, c010)</t>
  </si>
  <si>
    <t xml:space="preserve">Of which basic indicator approach </t>
  </si>
  <si>
    <t>C 02.00 (R600, c010)</t>
  </si>
  <si>
    <t xml:space="preserve">Of which standardised approach </t>
  </si>
  <si>
    <t>C 02.00 (R610, c010)</t>
  </si>
  <si>
    <t xml:space="preserve">Of which advanced measurement approach </t>
  </si>
  <si>
    <t>C 02.00 (R620, c010)</t>
  </si>
  <si>
    <t>Other risk exposure amounts</t>
  </si>
  <si>
    <t>C 02.00 (R630, c010) + C 02.00 (R690, c010)</t>
  </si>
  <si>
    <t>Total</t>
  </si>
  <si>
    <r>
      <rPr>
        <vertAlign val="superscript"/>
        <sz val="10"/>
        <rFont val="Arial"/>
        <family val="2"/>
      </rPr>
      <t>1</t>
    </r>
    <r>
      <rPr>
        <sz val="10"/>
        <rFont val="Arial"/>
        <family val="2"/>
      </rPr>
      <t xml:space="preserve"> The positions "of which" are for information and do not need to sum up to Credit risk (excluding CCR and Securitisations)</t>
    </r>
  </si>
  <si>
    <r>
      <rPr>
        <vertAlign val="superscript"/>
        <sz val="10"/>
        <rFont val="Arial"/>
        <family val="2"/>
      </rPr>
      <t>2</t>
    </r>
    <r>
      <rPr>
        <sz val="10"/>
        <rFont val="Arial"/>
        <family val="2"/>
      </rPr>
      <t xml:space="preserve"> On-balance sheet exposures related to Free Deliveries [according to Article 379(1)] have not been included in 'Counterparty Credit Risk (CCR, excluding CVA)'. 
They are instead reported in the 'Credit Risk (excluding CCR and Securitisations)' section. </t>
    </r>
  </si>
  <si>
    <t>P&amp;L</t>
  </si>
  <si>
    <t>(mln EUR)</t>
  </si>
  <si>
    <t>Interest income</t>
  </si>
  <si>
    <t>Of which debt securities income</t>
  </si>
  <si>
    <t>Of which loans and advances income</t>
  </si>
  <si>
    <t>Interest expenses</t>
  </si>
  <si>
    <t>(Of which deposits expenses)</t>
  </si>
  <si>
    <t>(Of which debt securities issued expenses)</t>
  </si>
  <si>
    <t>(Expenses on share capital repayable on demand)</t>
  </si>
  <si>
    <t>Dividend income</t>
  </si>
  <si>
    <t>Net Fee and commission income</t>
  </si>
  <si>
    <t>Gains or (-) losses on derecognition of financial assets and liabilities not measured at fair value through profit or loss, and of non financial assets, net</t>
  </si>
  <si>
    <t>Gains or (-) losses on financial assets and liabilities held for trading, net</t>
  </si>
  <si>
    <t>Gains or (-) losses on financial assets and liabilities at fair value through profit or loss, net</t>
  </si>
  <si>
    <t xml:space="preserve">Gains or (-) losses from hedge accounting, net </t>
  </si>
  <si>
    <t>Exchange differences [gain or (-) loss], net</t>
  </si>
  <si>
    <t>Net other operating income /(expenses)</t>
  </si>
  <si>
    <t>TOTAL OPERATING INCOME, NET</t>
  </si>
  <si>
    <t>(Administrative expenses)</t>
  </si>
  <si>
    <t>(Cash contributions to resolution funds and deposit guarantee schemes)</t>
  </si>
  <si>
    <t>(Depreciation)</t>
  </si>
  <si>
    <t>Modification gains or (-) losses, net</t>
  </si>
  <si>
    <t>(Provisions or (-) reversal of provisions)</t>
  </si>
  <si>
    <t>(Payment commitments to resolution funds and deposit guarantee schemes)</t>
  </si>
  <si>
    <t>(Commitments and guarantees given)</t>
  </si>
  <si>
    <t>(Other provisions)</t>
  </si>
  <si>
    <r>
      <t>Of which pending legal issues and tax litigation</t>
    </r>
    <r>
      <rPr>
        <vertAlign val="superscript"/>
        <sz val="11"/>
        <color theme="0"/>
        <rFont val="Tahoma"/>
        <family val="2"/>
      </rPr>
      <t>1</t>
    </r>
  </si>
  <si>
    <r>
      <t>Of which restructuring</t>
    </r>
    <r>
      <rPr>
        <vertAlign val="superscript"/>
        <sz val="11"/>
        <color theme="0"/>
        <rFont val="Tahoma"/>
        <family val="2"/>
      </rPr>
      <t>1</t>
    </r>
  </si>
  <si>
    <r>
      <t>(Increases or (-) decreases of the fund for general banking risks, net)</t>
    </r>
    <r>
      <rPr>
        <vertAlign val="superscript"/>
        <sz val="11"/>
        <color theme="0"/>
        <rFont val="Tahoma"/>
        <family val="2"/>
      </rPr>
      <t>2</t>
    </r>
  </si>
  <si>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</si>
  <si>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</si>
  <si>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</si>
  <si>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subsidaries, joint ventures and associates and on non-financial assets)</t>
  </si>
  <si>
    <t>(of which Goodwill)</t>
  </si>
  <si>
    <t>Negative goodwill recognised in profit or loss</t>
  </si>
  <si>
    <t>Share of the profit or (-) loss of investments in subsidaries, joint ventures and associates</t>
  </si>
  <si>
    <t xml:space="preserve">Profit or (-) loss from non-current assets and disposal groups classified as held for sale not qualifying as discontinued operations    </t>
  </si>
  <si>
    <t>PROFIT OR (-) LOSS BEFORE TAX FROM CONTINUING OPERATIONS</t>
  </si>
  <si>
    <t>PROFIT OR (-) LOSS AFTER TAX FROM CONTINUING OPERATIONS</t>
  </si>
  <si>
    <t xml:space="preserve">Profit  or (-) loss after tax from discontinued operations    </t>
  </si>
  <si>
    <t>PROFIT OR (-) LOSS FOR THE YEAR</t>
  </si>
  <si>
    <t>Of which attributable to owners of the parent</t>
  </si>
  <si>
    <r>
      <rPr>
        <vertAlign val="superscript"/>
        <sz val="10"/>
        <color theme="1"/>
        <rFont val="Tahoma"/>
        <family val="2"/>
      </rPr>
      <t xml:space="preserve"> (1) </t>
    </r>
    <r>
      <rPr>
        <sz val="10"/>
        <color theme="1"/>
        <rFont val="Tahoma"/>
        <family val="2"/>
      </rPr>
      <t>Information available only as of end of the year</t>
    </r>
  </si>
  <si>
    <r>
      <rPr>
        <vertAlign val="superscript"/>
        <sz val="10"/>
        <rFont val="Arial"/>
        <family val="2"/>
      </rPr>
      <t xml:space="preserve">(2) </t>
    </r>
    <r>
      <rPr>
        <sz val="10"/>
        <rFont val="Arial"/>
        <family val="2"/>
      </rPr>
      <t>For IFRS compliance banks “zero” in cell “Increases or (-) decreases of the fund for general banking risks, net” must be read as “n.a.”</t>
    </r>
  </si>
  <si>
    <t>Total Assets: fair value and impairment distribution</t>
  </si>
  <si>
    <t>References</t>
  </si>
  <si>
    <t>Carrying amount</t>
  </si>
  <si>
    <t>Fair value hierarchy</t>
  </si>
  <si>
    <t>ASSETS:</t>
  </si>
  <si>
    <t>Level 1</t>
  </si>
  <si>
    <t>Level 2</t>
  </si>
  <si>
    <t>Level 3</t>
  </si>
  <si>
    <t>Cash, cash balances at central banks and other demand deposits</t>
  </si>
  <si>
    <t>IAS 1.54 (i)</t>
  </si>
  <si>
    <t xml:space="preserve">Financial assets held for trading </t>
  </si>
  <si>
    <t>IFRS 7.8(a)(ii);IFRS 9.Appendix A</t>
  </si>
  <si>
    <t>Non-trading financial assets mandatorily at fair value through profit or loss</t>
  </si>
  <si>
    <t>IFRS 7.8(a)(ii); IFRS 9.4.1.4</t>
  </si>
  <si>
    <t>Financial assets designated at fair value through profit or loss</t>
  </si>
  <si>
    <t>IFRS 7.8(a)(i); IFRS 9.4.1.5</t>
  </si>
  <si>
    <t>Financial assets at fair value through other comprehensive income</t>
  </si>
  <si>
    <t>IFRS 7.8(h); IFRS 9.4.1.2A</t>
  </si>
  <si>
    <t>Financial assets at amortised cost</t>
  </si>
  <si>
    <t>IFRS 7.8(f); IFRS 9.4.1.2</t>
  </si>
  <si>
    <t>Derivatives – Hedge accounting</t>
  </si>
  <si>
    <t>IFRS 9.6.2.1; Annex V.Part 1.22; Annex V.Part 1.26</t>
  </si>
  <si>
    <t>Fair value changes of the hedged items in portfolio hedge of interest rate risk</t>
  </si>
  <si>
    <t>IAS 39.89A(a); IFRS 9.6.5.8</t>
  </si>
  <si>
    <r>
      <t>Other assets</t>
    </r>
    <r>
      <rPr>
        <vertAlign val="superscript"/>
        <sz val="11"/>
        <color theme="0"/>
        <rFont val="Tahoma"/>
        <family val="2"/>
      </rPr>
      <t>1</t>
    </r>
  </si>
  <si>
    <t>TOTAL ASSETS</t>
  </si>
  <si>
    <t>IAS 1.9(a), IG 6</t>
  </si>
  <si>
    <r>
      <rPr>
        <vertAlign val="superscript"/>
        <sz val="10"/>
        <rFont val="Arial"/>
        <family val="2"/>
      </rPr>
      <t xml:space="preserve">(1) </t>
    </r>
    <r>
      <rPr>
        <sz val="10"/>
        <rFont val="Arial"/>
        <family val="2"/>
      </rPr>
      <t>Portfolios, which are nGAAP specific, i.e. which are not applicable for IFRS reporting banks, are considered in the position “Other assets".</t>
    </r>
  </si>
  <si>
    <r>
      <t>Breakdown of financial assets by instrument and by counterparty sector</t>
    </r>
    <r>
      <rPr>
        <vertAlign val="superscript"/>
        <sz val="11"/>
        <color theme="0"/>
        <rFont val="Tahoma"/>
        <family val="2"/>
      </rPr>
      <t>1</t>
    </r>
  </si>
  <si>
    <t>Gross carrying amount</t>
  </si>
  <si>
    <t>Accumulated impairment</t>
  </si>
  <si>
    <r>
      <rPr>
        <b/>
        <sz val="11"/>
        <color indexed="9"/>
        <rFont val="Tahoma"/>
        <family val="2"/>
      </rPr>
      <t xml:space="preserve">Stage 1 </t>
    </r>
    <r>
      <rPr>
        <sz val="11"/>
        <color indexed="9"/>
        <rFont val="Tahoma"/>
        <family val="2"/>
      </rPr>
      <t xml:space="preserve">
Assets without significant increase in credit risk since initial recognition</t>
    </r>
  </si>
  <si>
    <r>
      <rPr>
        <b/>
        <sz val="11"/>
        <color indexed="9"/>
        <rFont val="Tahoma"/>
        <family val="2"/>
      </rPr>
      <t xml:space="preserve">Stage 2 </t>
    </r>
    <r>
      <rPr>
        <sz val="11"/>
        <color indexed="9"/>
        <rFont val="Tahoma"/>
        <family val="2"/>
      </rPr>
      <t xml:space="preserve">
Assets with significant increase in credit risk since initial recognition but not credit-impaired</t>
    </r>
  </si>
  <si>
    <r>
      <rPr>
        <b/>
        <sz val="11"/>
        <color indexed="9"/>
        <rFont val="Tahoma"/>
        <family val="2"/>
      </rPr>
      <t>Stage 3</t>
    </r>
    <r>
      <rPr>
        <sz val="11"/>
        <color indexed="9"/>
        <rFont val="Tahoma"/>
        <family val="2"/>
      </rPr>
      <t xml:space="preserve">
Credit-impaired assets</t>
    </r>
  </si>
  <si>
    <r>
      <rPr>
        <b/>
        <sz val="11"/>
        <color indexed="9"/>
        <rFont val="Tahoma"/>
        <family val="2"/>
      </rPr>
      <t>Stage 1</t>
    </r>
    <r>
      <rPr>
        <sz val="11"/>
        <color indexed="9"/>
        <rFont val="Tahoma"/>
        <family val="2"/>
      </rPr>
      <t xml:space="preserve">
Assets without significant increase in credit risk since initial recognition</t>
    </r>
  </si>
  <si>
    <r>
      <rPr>
        <b/>
        <sz val="11"/>
        <color indexed="9"/>
        <rFont val="Tahoma"/>
        <family val="2"/>
      </rPr>
      <t>Stage 2</t>
    </r>
    <r>
      <rPr>
        <sz val="11"/>
        <color indexed="9"/>
        <rFont val="Tahoma"/>
        <family val="2"/>
      </rPr>
      <t xml:space="preserve">
Assets with significant increase in credit risk since initial recognition but not credit-impaired</t>
    </r>
  </si>
  <si>
    <t>Debt securities</t>
  </si>
  <si>
    <t>Annex V.Part 1.31, 44(b)</t>
  </si>
  <si>
    <t>Loans and advances</t>
  </si>
  <si>
    <t>Annex V.Part 1.32, 44(a)</t>
  </si>
  <si>
    <r>
      <rPr>
        <vertAlign val="superscript"/>
        <sz val="10"/>
        <rFont val="Arial"/>
        <family val="2"/>
      </rPr>
      <t xml:space="preserve">(1) </t>
    </r>
    <r>
      <rPr>
        <sz val="10"/>
        <rFont val="Arial"/>
        <family val="2"/>
      </rPr>
      <t>This table covers IFRS 9 specific information and as such only applies for IFRS reporting banks.</t>
    </r>
  </si>
  <si>
    <t>Breakdown of liabilities</t>
  </si>
  <si>
    <t>LIABILITIES:</t>
  </si>
  <si>
    <t>Financial liabilities held for trading</t>
  </si>
  <si>
    <t>IFRS 7.8 (e) (ii); IFRS 9.BA.6</t>
  </si>
  <si>
    <r>
      <t>Trading financial liabilities</t>
    </r>
    <r>
      <rPr>
        <vertAlign val="superscript"/>
        <sz val="10"/>
        <color theme="0"/>
        <rFont val="Tahoma"/>
        <family val="2"/>
      </rPr>
      <t>1</t>
    </r>
  </si>
  <si>
    <t>Accounting Directive art 8(1)(a),(3),(6)</t>
  </si>
  <si>
    <t>Financial liabilities designated at fair value through profit or loss</t>
  </si>
  <si>
    <t>IFRS 7.8 (e)(i); IFRS 9.4.2.2</t>
  </si>
  <si>
    <t>Financial liabilities measured at amortised cost</t>
  </si>
  <si>
    <t>IFRS 7.8(g); IFRS 9.4.2.1</t>
  </si>
  <si>
    <r>
      <t>Non-trading non-derivative financial liabilities measured at a cost-based method</t>
    </r>
    <r>
      <rPr>
        <vertAlign val="superscript"/>
        <sz val="10"/>
        <color theme="0"/>
        <rFont val="Tahoma"/>
        <family val="2"/>
      </rPr>
      <t>1</t>
    </r>
  </si>
  <si>
    <t>Accounting Directive art 8(3)</t>
  </si>
  <si>
    <t>IFRS 9.6.2.1; Annex V.Part 1.26</t>
  </si>
  <si>
    <t>IAS 39.89A(b), IFRS 9.6.5.8</t>
  </si>
  <si>
    <t>Provisions</t>
  </si>
  <si>
    <t>IAS 37.10; IAS 1.54(l)</t>
  </si>
  <si>
    <t xml:space="preserve">Tax liabilities </t>
  </si>
  <si>
    <t>IAS 1.54(n-o)</t>
  </si>
  <si>
    <t>Share capital repayable on demand</t>
  </si>
  <si>
    <t>IAS 32 IE 33; IFRIC 2; Annex V.Part 2.12</t>
  </si>
  <si>
    <t xml:space="preserve">Other liabilities </t>
  </si>
  <si>
    <t>Annex V.Part 2.13</t>
  </si>
  <si>
    <t>Liabilities included in disposal groups classified as held for sale</t>
  </si>
  <si>
    <t>IAS 1.54 (p); IFRS 5.38, Annex V.Part 2.14</t>
  </si>
  <si>
    <r>
      <t>Haircuts for trading liabilities at fair value</t>
    </r>
    <r>
      <rPr>
        <vertAlign val="superscript"/>
        <sz val="10"/>
        <color theme="0"/>
        <rFont val="Tahoma"/>
        <family val="2"/>
      </rPr>
      <t>1</t>
    </r>
  </si>
  <si>
    <t>Annex V Part 1.29</t>
  </si>
  <si>
    <t>TOTAL LIABILITIES</t>
  </si>
  <si>
    <t>IAS 1.9(b);IG 6</t>
  </si>
  <si>
    <t>TOTAL EQUITY</t>
  </si>
  <si>
    <t>IAS 1.9(c), IG 6</t>
  </si>
  <si>
    <t>TOTAL EQUITY AND TOTAL LIABILITIES</t>
  </si>
  <si>
    <t>IAS 1.IG6</t>
  </si>
  <si>
    <t>(1) Portfolios which are  nGAAP specific, i.e. which are not applicable for IFRS reporting banks</t>
  </si>
  <si>
    <t>Breakdown of financial liabilities by instrument and by counterparty sector</t>
  </si>
  <si>
    <t>Derivatives</t>
  </si>
  <si>
    <t>IFRS 9.BA.7(a); CRR Annex II</t>
  </si>
  <si>
    <t>Short positions</t>
  </si>
  <si>
    <t>Equity instruments</t>
  </si>
  <si>
    <t>IAS 32.11; ECB/2013/33 Annex 2.Part 2.4-5</t>
  </si>
  <si>
    <t>Annex V.Part 1.31</t>
  </si>
  <si>
    <t>Deposits</t>
  </si>
  <si>
    <t>Central banks</t>
  </si>
  <si>
    <t xml:space="preserve">Annex V.Part 1.42(a), 44(c) </t>
  </si>
  <si>
    <t>of which: Current accounts / overnight deposits</t>
  </si>
  <si>
    <t>ECB/2013/33 Annex 2.Part 2.9.1</t>
  </si>
  <si>
    <t>General governments</t>
  </si>
  <si>
    <t xml:space="preserve">Annex V.Part 1.42(b), 44(c) </t>
  </si>
  <si>
    <t>Credit institutions</t>
  </si>
  <si>
    <t xml:space="preserve">Annex V.Part 1.42(c),44(c)  </t>
  </si>
  <si>
    <t>Other financial corporations</t>
  </si>
  <si>
    <t xml:space="preserve">Annex V.Part 1.42(d),44(c)  </t>
  </si>
  <si>
    <t>Non-financial corporations</t>
  </si>
  <si>
    <t xml:space="preserve">Annex V.Part 1.42(e), 44(c)    </t>
  </si>
  <si>
    <t>Households</t>
  </si>
  <si>
    <t xml:space="preserve">Annex V.Part 1.42(f), 44(c)  </t>
  </si>
  <si>
    <t>Debt securities issued</t>
  </si>
  <si>
    <t>Annex V.Part 1.37, Part 2.98</t>
  </si>
  <si>
    <t>Of which: Subordinated Debt securities issued</t>
  </si>
  <si>
    <t>Annex V.Part 1.37</t>
  </si>
  <si>
    <t>Other financial liabilities</t>
  </si>
  <si>
    <t>Annex V.Part 1.38-41</t>
  </si>
  <si>
    <t>TOTAL FINANCIAL LIABILITIES</t>
  </si>
  <si>
    <t>Market Risk</t>
  </si>
  <si>
    <t>SA</t>
  </si>
  <si>
    <t>IM</t>
  </si>
  <si>
    <r>
      <t xml:space="preserve">VaR </t>
    </r>
    <r>
      <rPr>
        <b/>
        <i/>
        <sz val="11"/>
        <color theme="0"/>
        <rFont val="Tahoma"/>
        <family val="2"/>
      </rPr>
      <t>(Memorandum item)</t>
    </r>
  </si>
  <si>
    <r>
      <t xml:space="preserve">STRESSED VaR </t>
    </r>
    <r>
      <rPr>
        <b/>
        <i/>
        <sz val="11"/>
        <color theme="0"/>
        <rFont val="Tahoma"/>
        <family val="2"/>
      </rPr>
      <t>(Memorandum item)</t>
    </r>
  </si>
  <si>
    <t>INCREMENTAL DEFAULT AND MIGRATION RISK CAPITAL CHARGE</t>
  </si>
  <si>
    <t>ALL PRICE RISKS CAPITAL CHARGE FOR CTP</t>
  </si>
  <si>
    <t>MULTIPLICATION FACTOR (mc) x AVERAGE OF PREVIOUS 60 WORKING DAYS (VaRavg)</t>
  </si>
  <si>
    <t>PREVIOUS DAY (VaRt-1)</t>
  </si>
  <si>
    <t>MULTIPLICATION FACTOR (ms) x AVERAGE OF PREVIOUS 60 WORKING DAYS (SVaRavg)</t>
  </si>
  <si>
    <t>LATEST AVAILABLE (SVaRt-1)</t>
  </si>
  <si>
    <t>12 WEEKS AVERAGE MEASURE</t>
  </si>
  <si>
    <t>LAST MEASURE</t>
  </si>
  <si>
    <t>FLOOR</t>
  </si>
  <si>
    <t>Traded Debt Instruments</t>
  </si>
  <si>
    <t xml:space="preserve">    Of which: General risk</t>
  </si>
  <si>
    <t xml:space="preserve">    Of which: Specific risk</t>
  </si>
  <si>
    <t>Equities</t>
  </si>
  <si>
    <t>Foreign exchange risk</t>
  </si>
  <si>
    <t>Commodities risk</t>
  </si>
  <si>
    <t>Market risk template does not include CIU positions under the particular approach for position risk in CIUs (Articles 348(1), 350 (3) c) and 364 (2) a) CRR), which instead are included in the RWA OV1 template.</t>
  </si>
  <si>
    <t>Credit Risk - Standardised Approach</t>
  </si>
  <si>
    <t>Standardised Approach</t>
  </si>
  <si>
    <r>
      <t>Original Exposure</t>
    </r>
    <r>
      <rPr>
        <b/>
        <vertAlign val="superscript"/>
        <sz val="11"/>
        <color theme="0"/>
        <rFont val="Tahoma"/>
        <family val="2"/>
      </rPr>
      <t>1</t>
    </r>
  </si>
  <si>
    <r>
      <t xml:space="preserve"> Exposure Value</t>
    </r>
    <r>
      <rPr>
        <b/>
        <vertAlign val="superscript"/>
        <sz val="11"/>
        <color theme="0"/>
        <rFont val="Tahoma"/>
        <family val="2"/>
      </rPr>
      <t>1</t>
    </r>
  </si>
  <si>
    <t>Risk exposure amount</t>
  </si>
  <si>
    <t>Value adjustments and provisions</t>
  </si>
  <si>
    <t>Consolidated data</t>
  </si>
  <si>
    <t>Central governments or central banks</t>
  </si>
  <si>
    <t xml:space="preserve">Regional governments or local authorities </t>
  </si>
  <si>
    <t>Public sector entities</t>
  </si>
  <si>
    <t xml:space="preserve">Multilateral Development Banks </t>
  </si>
  <si>
    <t>International Organisations</t>
  </si>
  <si>
    <t>Institutions</t>
  </si>
  <si>
    <t xml:space="preserve">Corporates </t>
  </si>
  <si>
    <t xml:space="preserve">     of which: SME</t>
  </si>
  <si>
    <t>Retail</t>
  </si>
  <si>
    <t>Secured by mortgages on immovable property</t>
  </si>
  <si>
    <t>Exposures in default</t>
  </si>
  <si>
    <t>Items associated with particularly high risk</t>
  </si>
  <si>
    <t>Covered bonds</t>
  </si>
  <si>
    <t>Claims on institutions and corporates with a ST credit assessment</t>
  </si>
  <si>
    <t>Collective investments undertakings (CIU)</t>
  </si>
  <si>
    <t>Equity</t>
  </si>
  <si>
    <t>Other exposures</t>
  </si>
  <si>
    <r>
      <t xml:space="preserve">Standardised Total </t>
    </r>
    <r>
      <rPr>
        <b/>
        <vertAlign val="superscript"/>
        <sz val="11"/>
        <color theme="0"/>
        <rFont val="Tahoma"/>
        <family val="2"/>
      </rPr>
      <t>2</t>
    </r>
  </si>
  <si>
    <r>
      <rPr>
        <vertAlign val="superscript"/>
        <sz val="10"/>
        <rFont val="Tahoma"/>
        <family val="2"/>
      </rPr>
      <t>(1)</t>
    </r>
    <r>
      <rPr>
        <sz val="10"/>
        <rFont val="Tahoma"/>
        <family val="2"/>
      </rPr>
      <t xml:space="preserve"> Original exposure, unlike Exposure value, is reported before taking into account any effect due to credit conversion factors or credit risk mitigation techniques (e.g. substitution effects). </t>
    </r>
  </si>
  <si>
    <r>
      <rPr>
        <vertAlign val="superscript"/>
        <sz val="10"/>
        <rFont val="Tahoma"/>
        <family val="2"/>
      </rPr>
      <t>(2)</t>
    </r>
    <r>
      <rPr>
        <sz val="10"/>
        <rFont val="Tahoma"/>
        <family val="2"/>
      </rPr>
      <t xml:space="preserve"> Standardised Total does not include the Secutarisation position unlike in the previous Transparency exercises' results.</t>
    </r>
  </si>
  <si>
    <r>
      <t>Value adjustments and provisions</t>
    </r>
    <r>
      <rPr>
        <b/>
        <vertAlign val="superscript"/>
        <sz val="11"/>
        <color theme="0"/>
        <rFont val="Tahoma"/>
        <family val="2"/>
      </rPr>
      <t>2</t>
    </r>
  </si>
  <si>
    <r>
      <t>Standardised Total</t>
    </r>
    <r>
      <rPr>
        <b/>
        <vertAlign val="superscript"/>
        <sz val="11"/>
        <color theme="0"/>
        <rFont val="Tahoma"/>
        <family val="2"/>
      </rPr>
      <t>2</t>
    </r>
  </si>
  <si>
    <r>
      <rPr>
        <vertAlign val="superscript"/>
        <sz val="10"/>
        <rFont val="Tahoma"/>
        <family val="2"/>
      </rPr>
      <t>(2)</t>
    </r>
    <r>
      <rPr>
        <sz val="10"/>
        <rFont val="Tahoma"/>
        <family val="2"/>
      </rPr>
      <t xml:space="preserve"> Total value adjustments and provisions per country of counterparty excludes those for securistisation exposures, additional valuation adjustments (AVAs) and other own funds reductions related to the</t>
    </r>
  </si>
  <si>
    <t xml:space="preserve"> exposures, but includes general credit risk adjustments.</t>
  </si>
  <si>
    <t>Credit Risk - IRB Approach</t>
  </si>
  <si>
    <t>IRB Approach</t>
  </si>
  <si>
    <t>Of which: defaulted</t>
  </si>
  <si>
    <t>Central banks and central governments</t>
  </si>
  <si>
    <t>Corporates</t>
  </si>
  <si>
    <t>Corporates - Of Which: Specialised Lending</t>
  </si>
  <si>
    <t>Corporates - Of Which: SME</t>
  </si>
  <si>
    <t>Retail - Secured on real estate property</t>
  </si>
  <si>
    <t>Retail - Secured on real estate property - Of Which: SME</t>
  </si>
  <si>
    <t>Retail - Secured on real estate property - Of Which: non-SME</t>
  </si>
  <si>
    <t>Retail - Qualifying Revolving</t>
  </si>
  <si>
    <t>Retail - Other Retail</t>
  </si>
  <si>
    <t>Retail - Other Retail - Of Which: SME</t>
  </si>
  <si>
    <t>Retail - Other Retail - Of Which: non-SME</t>
  </si>
  <si>
    <t>=</t>
  </si>
  <si>
    <t>Other non credit-obligation assets</t>
  </si>
  <si>
    <r>
      <t>IRB Total</t>
    </r>
    <r>
      <rPr>
        <b/>
        <vertAlign val="superscript"/>
        <sz val="11"/>
        <color theme="0"/>
        <rFont val="Tahoma"/>
        <family val="2"/>
      </rPr>
      <t>2</t>
    </r>
  </si>
  <si>
    <t xml:space="preserve">(1) Original exposure, unlike Exposure value, is reported before taking into account any effect due to credit conversion factors or credit risk mitigation techniques (e.g. substitution effects). </t>
  </si>
  <si>
    <t>(2) IRB Total does not include the Secutarisation position unlike in the previous Transparency exercises' results.</t>
  </si>
  <si>
    <t>IRB Total</t>
  </si>
  <si>
    <t xml:space="preserve"> General governments exposures by country of the counterparty </t>
  </si>
  <si>
    <t>Direct exposures</t>
  </si>
  <si>
    <t>Risk weighted exposure amount</t>
  </si>
  <si>
    <t>On balance sheet</t>
  </si>
  <si>
    <t xml:space="preserve">Off balance sheet </t>
  </si>
  <si>
    <t>Residual Maturity</t>
  </si>
  <si>
    <t>Country / Region</t>
  </si>
  <si>
    <t>Total gross carrying amount of non-derivative financial assets</t>
  </si>
  <si>
    <t>Total carrying amount of non-derivative financial assets (net of short positions)</t>
  </si>
  <si>
    <t xml:space="preserve">Derivatives with positive fair value </t>
  </si>
  <si>
    <t>Derivatives with negative fair value</t>
  </si>
  <si>
    <t>Off-balance sheet exposures</t>
  </si>
  <si>
    <t>Nominal</t>
  </si>
  <si>
    <t>of which: loans and advances</t>
  </si>
  <si>
    <t>of which: Financial assets held for trading</t>
  </si>
  <si>
    <t>of which: Financial assets designated at fair value through profit or loss</t>
  </si>
  <si>
    <t>of which: Financial assets at fair value through other comprehensive income</t>
  </si>
  <si>
    <t>of which: Financial assets at amortised cost</t>
  </si>
  <si>
    <t>Notional amount</t>
  </si>
  <si>
    <t>[ 0 - 3M [</t>
  </si>
  <si>
    <t>Austria</t>
  </si>
  <si>
    <t>[ 3M - 1Y [</t>
  </si>
  <si>
    <t>[ 1Y - 2Y [</t>
  </si>
  <si>
    <t>[ 2Y - 3Y [</t>
  </si>
  <si>
    <t>[3Y - 5Y [</t>
  </si>
  <si>
    <t>[5Y - 10Y [</t>
  </si>
  <si>
    <t>[10Y - more</t>
  </si>
  <si>
    <t>Belgium</t>
  </si>
  <si>
    <t>Bulgaria</t>
  </si>
  <si>
    <t>Cyprus</t>
  </si>
  <si>
    <t>Czech Republic</t>
  </si>
  <si>
    <t>Denmark</t>
  </si>
  <si>
    <t>Estonia</t>
  </si>
  <si>
    <t>Finland</t>
  </si>
  <si>
    <t>France</t>
  </si>
  <si>
    <t>Germany</t>
  </si>
  <si>
    <t>Croatia</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</si>
  <si>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</si>
  <si>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</si>
  <si>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</si>
  <si>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</si>
  <si>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</si>
  <si>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</si>
  <si>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</si>
  <si>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</si>
  <si>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</si>
  <si>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</si>
  <si>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</si>
  <si>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</si>
  <si>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</si>
  <si>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</si>
  <si>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</si>
  <si>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</si>
  <si>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</si>
  <si>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Iceland</t>
  </si>
  <si>
    <t>Liechtenstein</t>
  </si>
  <si>
    <t>Norway</t>
  </si>
  <si>
    <t>Australia</t>
  </si>
  <si>
    <t>Canada</t>
  </si>
  <si>
    <t>Hong Kong</t>
  </si>
  <si>
    <t>Japan</t>
  </si>
  <si>
    <t>U.S.</t>
  </si>
  <si>
    <t>China</t>
  </si>
  <si>
    <t>Switzerland</t>
  </si>
  <si>
    <t>Other advanced economies non EEA</t>
  </si>
  <si>
    <t>Other Central and eastern Europe countries non EEA</t>
  </si>
  <si>
    <t>Middle East</t>
  </si>
  <si>
    <t>Latin America and the Caribbean</t>
  </si>
  <si>
    <t>Africa</t>
  </si>
  <si>
    <t>Others</t>
  </si>
  <si>
    <t>Notes and definitions</t>
  </si>
  <si>
    <t>Information disclosed in this template is sourced from COREP template C 33, introduced with the reporting framework 2.7, applicable for reports as of 31 march 2018.</t>
  </si>
  <si>
    <t xml:space="preserve">(1) Information on sovereign exposures is only available for institutions that have sovereign exposures of at least 1% of total “Debt securities and loans receivables”. Country of breakdown is only available for institutions that hold non-domestic sovereign exposures of 10% or more compared to total sovereign exposures. Where the latter threshold is not met, information is disclosed through the aggregate "Others".      </t>
  </si>
  <si>
    <t xml:space="preserve">(2) The exposures reported cover only exposures to central, regional and local governments on immediate borrower basis, and do not include exposures to other counterparts with full or partial government guarantees </t>
  </si>
  <si>
    <t xml:space="preserve">(3) The banks disclose the exposures in the "Financial assets held for trading" portfolio after offsetting the cash short positions having the same maturities. </t>
  </si>
  <si>
    <t>(4) The exposures reported include the positions towards counterparts (other than sovereign) on sovereign credit risk (i.e. CDS, financial guarantees) booked in all the accounting portfolio (on-off balance sheet). Irrespective of the denomination and or accounting classification of the positions</t>
  </si>
  <si>
    <t xml:space="preserve">          the economic substance over the form must be used as a criteria for the identification of the exposures to be included in this column. This item does not include exposures to counterparts (other than sovereign) with full or partial government guarantees by central, regional and local governments</t>
  </si>
  <si>
    <r>
      <t>(5)</t>
    </r>
    <r>
      <rPr>
        <vertAlign val="superscript"/>
        <sz val="9"/>
        <rFont val="Tahoma"/>
        <family val="2"/>
      </rPr>
      <t xml:space="preserve"> </t>
    </r>
    <r>
      <rPr>
        <sz val="9"/>
        <rFont val="Tahoma"/>
        <family val="2"/>
      </rPr>
      <t>Residual countries not reported separately in the Transparency exercise</t>
    </r>
  </si>
  <si>
    <r>
      <rPr>
        <u/>
        <sz val="9"/>
        <rFont val="Tahoma"/>
        <family val="2"/>
      </rPr>
      <t>Regions</t>
    </r>
    <r>
      <rPr>
        <sz val="9"/>
        <rFont val="Tahoma"/>
        <family val="2"/>
      </rPr>
      <t>:</t>
    </r>
  </si>
  <si>
    <t>Other advanced non EEA: Israel, Korea, New Zealand,  Russia, San Marino, Singapore and Taiwan.</t>
  </si>
  <si>
    <t>Other CEE non EEA: Albania, Bosnia and Herzegovina, FYR Macedonia, Montenegro, Serbia and Turkey.</t>
  </si>
  <si>
    <t>Middle East: Bahrain, Djibouti, Iran, Iraq, Jordan, Kuwait, Lebanon, Libya, Oman, Qatar, Saudi Arabia, Sudan, Syria, United Arab Emirates and Yemen.</t>
  </si>
  <si>
    <t>Latin America: Argentina, Belize, Bolivia, Brazil, Chile, Colombia, Costa Rica, Dominica, Dominican Republic, Ecuador, El Salvador, Grenada, Guatemala, Guyana, Haiti, Honduras, Jamaica, Mexico, Nicaragua, Panama, Paraguay, Peru, St. Kitts and Nevis, St. Lucia, St. Vincent and the Grenadines, Suriname, Trinidad and Tobago, Uruguay, Venezuela,Antigua And Barbuda, Aruba, Bahamas, Barbados, Cayman Islands, Cuba, French Guiana, Guadeloupe, Martinique, Puerto Rico, Saint Barthélemy, Turks And Caicos Islands, Virgin Islands (British), Virgin Islands (U.S. ).</t>
  </si>
  <si>
    <t>Africa: Algeria, Egypt, Morocco, South Africa, Angola, Benin, Botswana, Burkina Faso, Burundi, Cameroon, Cape Verde, Central African Republic, Chad, Comoros, Congo, Congo, The Democratic Republic Of The, Côte D'Ivoire, Equatorial Guinea, Eritrea, Ethiopia, Gabon, Gambia, Ghana, Guinea, Guinea-Bissau, Kenya, Lesotho, Liberia, Madagascar, Malawi, Mali, Mauritius, Mauritania, Mozambique, Namibia, Niger, Nigeria, Rwanda, Sao Tome And Principe, Senegal, Seychelles, Sierra Leone, South Sudan, Swaziland, Tanzania, United Republic Of, Togo, Uganda, Zambia, Zimbabwe and Tunisia.</t>
  </si>
  <si>
    <t>(6) The columns 'Total carrying amount of non-derivative financial assets (net of short positions)' provide information on a net basis, whilst the related 'of which' positions present information on a gross basis.</t>
  </si>
  <si>
    <t>Performing and non-performing exposures</t>
  </si>
  <si>
    <r>
      <t>Accumulated impairment, accumulated changes in fair value due to credit risk and provisions</t>
    </r>
    <r>
      <rPr>
        <b/>
        <vertAlign val="superscript"/>
        <sz val="11"/>
        <color theme="0"/>
        <rFont val="Tahoma"/>
        <family val="2"/>
      </rPr>
      <t>4</t>
    </r>
  </si>
  <si>
    <t>Collaterals and financial guarantees received on non-performing exposures</t>
  </si>
  <si>
    <t>Of which performing but past due &gt;30 days and &lt;=90 days</t>
  </si>
  <si>
    <r>
      <t>Of which non-performing</t>
    </r>
    <r>
      <rPr>
        <b/>
        <vertAlign val="superscript"/>
        <sz val="11"/>
        <color theme="0"/>
        <rFont val="Tahoma"/>
        <family val="2"/>
      </rPr>
      <t>1</t>
    </r>
  </si>
  <si>
    <r>
      <t>On performing exposures</t>
    </r>
    <r>
      <rPr>
        <b/>
        <vertAlign val="superscript"/>
        <sz val="11"/>
        <color theme="0"/>
        <rFont val="Tahoma"/>
        <family val="2"/>
      </rPr>
      <t>2</t>
    </r>
  </si>
  <si>
    <r>
      <t>On non-performing exposures</t>
    </r>
    <r>
      <rPr>
        <b/>
        <vertAlign val="superscript"/>
        <sz val="11"/>
        <color theme="0"/>
        <rFont val="Tahoma"/>
        <family val="2"/>
      </rPr>
      <t>3</t>
    </r>
  </si>
  <si>
    <t>Of which Stage 3</t>
  </si>
  <si>
    <t>Cash balances at central banks and other demand deposits</t>
  </si>
  <si>
    <t>Debt securities (including at amortised cost and fair value)</t>
  </si>
  <si>
    <t>Loans and advances(including at amortised cost  and fair value)</t>
  </si>
  <si>
    <t>of which: small and medium-sized enterprises at amortised cost</t>
  </si>
  <si>
    <t>of which: Loans collateralised by commercial immovable property</t>
  </si>
  <si>
    <t xml:space="preserve">   of which: Loans collateralised by residential immovable property</t>
  </si>
  <si>
    <t xml:space="preserve">   of which: Credit for consumption</t>
  </si>
  <si>
    <t>DEBT INSTRUMENTS other than HFT</t>
  </si>
  <si>
    <t>OFF-BALANCE SHEET EXPOSURES</t>
  </si>
  <si>
    <r>
      <rPr>
        <vertAlign val="superscript"/>
        <sz val="10"/>
        <rFont val="Tahoma"/>
        <family val="2"/>
      </rPr>
      <t xml:space="preserve">(1) </t>
    </r>
    <r>
      <rPr>
        <sz val="10"/>
        <rFont val="Tahoma"/>
        <family val="2"/>
      </rPr>
      <t>For the definition of non-performing exposures please refer to COMMISSION IMPLEMENTING REGULATION (EU) 2015/227 of 9 January 2015, ANNEX V, Part 2-Template related instructions, subtitle 29</t>
    </r>
  </si>
  <si>
    <r>
      <rPr>
        <vertAlign val="superscript"/>
        <sz val="10"/>
        <rFont val="Tahoma"/>
        <family val="2"/>
      </rPr>
      <t>(2)</t>
    </r>
    <r>
      <rPr>
        <sz val="10"/>
        <rFont val="Tahoma"/>
        <family val="2"/>
      </rPr>
      <t xml:space="preserve"> Insitutions report here collective allowances for incurrred but not reported losses (instruments at amortised cost) and changes in fair value of performing exposures due to credit risk and provisions (instruments at fair value other than HFT)</t>
    </r>
  </si>
  <si>
    <r>
      <rPr>
        <vertAlign val="superscript"/>
        <sz val="10"/>
        <rFont val="Tahoma"/>
        <family val="2"/>
      </rPr>
      <t>(3)</t>
    </r>
    <r>
      <rPr>
        <sz val="10"/>
        <rFont val="Tahoma"/>
        <family val="2"/>
      </rPr>
      <t xml:space="preserve"> Insitutions report here specific allowances for financial assets, individually and collectively estimated  (instruments at amortised cost) and changes in fair value of NPE due to credit risk and provisions (instruments at fair value other than HFT)</t>
    </r>
  </si>
  <si>
    <r>
      <rPr>
        <vertAlign val="superscript"/>
        <sz val="10"/>
        <rFont val="Tahoma"/>
        <family val="2"/>
      </rPr>
      <t xml:space="preserve">(4) </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9 and 10 of Regulation (EU) No 680/2014 -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</si>
  <si>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t>Forborne exposures</t>
  </si>
  <si>
    <t>Gross carrying amount of exposures with forbearance measures</t>
  </si>
  <si>
    <r>
      <t>Accumulated impairment, accumulated changes in fair value due to credit risk and provisions  for exposures with forbearance measures</t>
    </r>
    <r>
      <rPr>
        <b/>
        <vertAlign val="superscript"/>
        <sz val="11"/>
        <color theme="0"/>
        <rFont val="Tahoma"/>
        <family val="2"/>
      </rPr>
      <t>2</t>
    </r>
  </si>
  <si>
    <t>Collateral and financial guarantees received on exposures with forbearance measures</t>
  </si>
  <si>
    <t>Of which non-performing exposures with forbearance measures</t>
  </si>
  <si>
    <t>Of which on non-performing exposures with forbearance measures</t>
  </si>
  <si>
    <t>Of which collateral and financial guarantees received on non-performing exposures with forbearance measures</t>
  </si>
  <si>
    <t>Debt securities (including at amortised cost  and fair value)</t>
  </si>
  <si>
    <t>Loans and advances (including at amortised cost  and fair value)</t>
  </si>
  <si>
    <t>Loan commitments given</t>
  </si>
  <si>
    <r>
      <t>QUALITY OF FORBEARANCE</t>
    </r>
    <r>
      <rPr>
        <b/>
        <vertAlign val="superscript"/>
        <sz val="11"/>
        <color theme="0"/>
        <rFont val="Tahoma"/>
        <family val="2"/>
      </rPr>
      <t>2</t>
    </r>
  </si>
  <si>
    <t>Loans and advances that have been forborne more than twice</t>
  </si>
  <si>
    <t>Non-performing forborne loans and advances that failed to meet the non-performing exit criteria</t>
  </si>
  <si>
    <r>
      <rPr>
        <vertAlign val="superscript"/>
        <sz val="10"/>
        <rFont val="Tahoma"/>
        <family val="2"/>
      </rPr>
      <t xml:space="preserve">(1) </t>
    </r>
    <r>
      <rPr>
        <sz val="10"/>
        <rFont val="Tahoma"/>
        <family val="2"/>
      </rPr>
      <t xml:space="preserve">For the definition of forborne exposures please refer to COMMISSION IMPLEMENTING REGULATION (EU) 2015/227 of 9 January 2015, ANNEX V, Part 2-Template related instructions, subtitle 30
</t>
    </r>
  </si>
  <si>
    <r>
      <rPr>
        <vertAlign val="superscript"/>
        <sz val="10"/>
        <rFont val="Tahoma"/>
        <family val="2"/>
      </rPr>
      <t>(2)</t>
    </r>
    <r>
      <rPr>
        <sz val="10"/>
        <rFont val="Tahoma"/>
        <family val="2"/>
      </rPr>
      <t xml:space="preserve">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
    </r>
  </si>
  <si>
    <t>Breakdown of loans and advances to non-financial corporations other than held for trading</t>
  </si>
  <si>
    <r>
      <t>Accumulated impairment</t>
    </r>
    <r>
      <rPr>
        <vertAlign val="superscript"/>
        <sz val="10"/>
        <color theme="0"/>
        <rFont val="Tahoma"/>
        <family val="2"/>
      </rPr>
      <t>1</t>
    </r>
  </si>
  <si>
    <r>
      <t>Accumulated negative changes in fair value due to credit risk on non-performing exposures</t>
    </r>
    <r>
      <rPr>
        <vertAlign val="superscript"/>
        <sz val="10"/>
        <color theme="0"/>
        <rFont val="Tahoma"/>
        <family val="2"/>
      </rPr>
      <t>1</t>
    </r>
  </si>
  <si>
    <t>Of which: non-performing</t>
  </si>
  <si>
    <t>Of which loans and advances subject to impairment</t>
  </si>
  <si>
    <t>of which: defaulted</t>
  </si>
  <si>
    <t>A Agriculture, forestry and fishing</t>
  </si>
  <si>
    <t>B Mining and quarrying</t>
  </si>
  <si>
    <t>C Manufacturing</t>
  </si>
  <si>
    <t>D Electricity, gas, steam and air conditioning supply</t>
  </si>
  <si>
    <t>E Water supply</t>
  </si>
  <si>
    <t>F Construction</t>
  </si>
  <si>
    <t>G Wholesale and retail trade</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</si>
  <si>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</si>
  <si>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</si>
  <si>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</si>
  <si>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</si>
  <si>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</si>
  <si>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</si>
  <si>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</si>
  <si>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</si>
  <si>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</si>
  <si>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services and social work activities</t>
  </si>
  <si>
    <t>R Arts, entertainment and recreation</t>
  </si>
  <si>
    <t>S Other services</t>
  </si>
  <si>
    <r>
      <rPr>
        <vertAlign val="superscript"/>
        <sz val="10"/>
        <rFont val="Tahoma"/>
        <family val="2"/>
      </rPr>
      <t xml:space="preserve">(1) </t>
    </r>
    <r>
      <rPr>
        <sz val="10"/>
        <rFont val="Tahoma"/>
        <family val="2"/>
      </rPr>
      <t xml:space="preserve">The items ‘accumulated impairment’ and ‘accumulated negative changes in fair value due to credit risk on non-performing exposures’ are disclosed with a positive sign if they are decreasing an asset. Following this sign convention, information is disclosed with the opposite sign of what is reported according to the FINREP framework (template F 06.01), which  follows a sign convention based on a credit/debit convention, as explained in Annex V, Part 1 paragraphs 9 and 10 of Regulation (EU) No 680/2014 - ITS on Supervisory reporting.   </t>
    </r>
  </si>
  <si>
    <t xml:space="preserve"> Collateral valuation - loans and advances </t>
  </si>
  <si>
    <t xml:space="preserve">  Loans and advances</t>
  </si>
  <si>
    <t xml:space="preserve">  Performing</t>
  </si>
  <si>
    <t xml:space="preserve">  Non-performing</t>
  </si>
  <si>
    <t>of which past due &gt; 30days &lt;= 90 days</t>
  </si>
  <si>
    <t>Unlikely to pay that are not past due or past due &lt;= 90 days</t>
  </si>
  <si>
    <t xml:space="preserve">    Of which secured</t>
  </si>
  <si>
    <t xml:space="preserve">         Of which secured with immovable property</t>
  </si>
  <si>
    <t xml:space="preserve">              Of which instruments with LTV higher than 60% and lower or equal to 80%</t>
  </si>
  <si>
    <t xml:space="preserve">             Of which instruments with LTV higher than 80% and lower or equal to 100%</t>
  </si>
  <si>
    <t xml:space="preserve">           Of which instruments with LTV  higher than 100%</t>
  </si>
  <si>
    <t>Accumulated impairment for secured assets</t>
  </si>
  <si>
    <t>Collateral</t>
  </si>
  <si>
    <t xml:space="preserve">    Of which value capped at the value of exposure</t>
  </si>
  <si>
    <t xml:space="preserve">           Of which immovable property</t>
  </si>
  <si>
    <t xml:space="preserve">     Of which value above the cap</t>
  </si>
  <si>
    <t>Financial guarantees received</t>
  </si>
  <si>
    <t>Accumulated partial write-off</t>
  </si>
  <si>
    <t xml:space="preserve">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
  </si>
  <si>
    <t>Information on loans and advances subject to legislative and non-legislative moratoria in accordance with EBA Guidelines EBA/GL/2020/02</t>
  </si>
  <si>
    <t>Number of obligors</t>
  </si>
  <si>
    <t xml:space="preserve">Accumulated impairment, accumulated negative changes in fair value due to credit risk </t>
  </si>
  <si>
    <t xml:space="preserve">Gross carrying amount </t>
  </si>
  <si>
    <t>Inflows to 
non-performing exposures</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</si>
  <si>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</si>
  <si>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</si>
  <si>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</si>
  <si>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r>
      <t>Loans and advances for which legislative and non-legislative moratorium (associated with a request</t>
    </r>
    <r>
      <rPr>
        <vertAlign val="superscript"/>
        <sz val="10"/>
        <color theme="0"/>
        <rFont val="Tahoma"/>
        <family val="2"/>
      </rPr>
      <t>1</t>
    </r>
    <r>
      <rPr>
        <sz val="10"/>
        <color theme="0"/>
        <rFont val="Tahoma"/>
        <family val="2"/>
      </rPr>
      <t>)</t>
    </r>
  </si>
  <si>
    <t>Loans and advances subject to legislative and non-legislative moratorium (granted and active)</t>
  </si>
  <si>
    <t xml:space="preserve">  of which: Households</t>
  </si>
  <si>
    <t xml:space="preserve">     of which: Collateralised by residential immovable property</t>
  </si>
  <si>
    <t xml:space="preserve">  of which: Non-financial corporations</t>
  </si>
  <si>
    <t xml:space="preserve">     of which: Small and Medium-sized Enterprises</t>
  </si>
  <si>
    <t xml:space="preserve">     of which: Collateralised by commercial immovable property</t>
  </si>
  <si>
    <r>
      <t xml:space="preserve">(1) </t>
    </r>
    <r>
      <rPr>
        <sz val="10"/>
        <rFont val="Tahoma"/>
        <family val="2"/>
      </rPr>
      <t>Including eligible obligors who didn’t opt out of moratoria, where the specifications of the moratoria do not require obligors to opt in by submitting requests.</t>
    </r>
  </si>
  <si>
    <t>GERMANY</t>
  </si>
  <si>
    <t>SPAIN</t>
  </si>
  <si>
    <t>FRANCE</t>
  </si>
  <si>
    <t>UNITED KINGDOM</t>
  </si>
  <si>
    <t>CROATIA</t>
  </si>
  <si>
    <t>ITALY</t>
  </si>
  <si>
    <t>LUXEMBOURG</t>
  </si>
  <si>
    <t>NETHERLANDS</t>
  </si>
  <si>
    <t>SLOVAKIA</t>
  </si>
  <si>
    <t>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</si>
</sst>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m/yy;@"/>
    <numFmt numFmtId="166" formatCode="0.0%"/>
  </numFmts>
  <fonts count="80">
    <font>
      <sz val="10"/>
      <name val="Arial"/>
      <family val="2"/>
    </font>
    <font>
      <sz val="11"/>
      <color theme="1"/>
      <name val="Calibri"/>
      <family val="2"/>
      <scheme val="minor"/>
    </font>
    <font>
      <sz val="10"/>
      <name val="Arial"/>
      <family val="2"/>
    </font>
    <font>
      <sz val="9"/>
      <color theme="0"/>
      <name val="Tahoma"/>
      <family val="2"/>
    </font>
    <font>
      <b/>
      <sz val="26"/>
      <name val="Tahoma"/>
      <family val="2"/>
    </font>
    <font>
      <sz val="26"/>
      <name val="Albany AMT"/>
      <family val="2"/>
    </font>
    <font>
      <b/>
      <sz val="28"/>
      <name val="Chiller"/>
      <family val="5"/>
    </font>
    <font>
      <b/>
      <sz val="14"/>
      <color theme="0"/>
      <name val="Tahoma"/>
      <family val="2"/>
    </font>
    <font>
      <sz val="14"/>
      <name val="Arial"/>
      <family val="2"/>
    </font>
    <font>
      <sz val="10"/>
      <color theme="0"/>
      <name val="Arial"/>
      <family val="2"/>
    </font>
    <font>
      <b/>
      <sz val="10"/>
      <name val="Arial"/>
      <family val="2"/>
    </font>
    <font>
      <b/>
      <sz val="20"/>
      <name val="Tahoma"/>
      <family val="2"/>
    </font>
    <font>
      <sz val="9"/>
      <color indexed="8"/>
      <name val="Tahoma"/>
      <family val="2"/>
    </font>
    <font>
      <b/>
      <sz val="14"/>
      <name val="Tahoma"/>
      <family val="2"/>
    </font>
    <font>
      <sz val="14"/>
      <color indexed="8"/>
      <name val="Tahoma"/>
      <family val="2"/>
    </font>
    <font>
      <b/>
      <sz val="28"/>
      <color indexed="8"/>
      <name val="Tahoma"/>
      <family val="2"/>
    </font>
    <font>
      <sz val="10"/>
      <name val="Tahoma"/>
      <family val="2"/>
    </font>
    <font>
      <b/>
      <sz val="12"/>
      <color theme="0"/>
      <name val="Tahoma"/>
      <family val="2"/>
    </font>
    <font>
      <b/>
      <sz val="11"/>
      <color theme="0"/>
      <name val="Tahoma"/>
      <family val="2"/>
    </font>
    <font>
      <sz val="11"/>
      <color theme="0"/>
      <name val="Tahoma"/>
      <family val="2"/>
    </font>
    <font>
      <sz val="9"/>
      <name val="Tahoma"/>
      <family val="2"/>
    </font>
    <font>
      <sz val="8.5"/>
      <color indexed="8"/>
      <name val="Tahoma"/>
      <family val="2"/>
    </font>
    <font>
      <sz val="8.5"/>
      <name val="Tahoma"/>
      <family val="2"/>
    </font>
    <font>
      <b/>
      <sz val="9"/>
      <color indexed="8"/>
      <name val="Tahoma"/>
      <family val="2"/>
    </font>
    <font>
      <i/>
      <sz val="9"/>
      <color indexed="8"/>
      <name val="Tahoma"/>
      <family val="2"/>
    </font>
    <font>
      <sz val="10"/>
      <name val="Times New Roman"/>
      <family val="1"/>
    </font>
    <font>
      <sz val="12"/>
      <color theme="0"/>
      <name val="Tahoma"/>
      <family val="2"/>
    </font>
    <font>
      <sz val="12"/>
      <color indexed="8"/>
      <name val="Tahoma"/>
      <family val="2"/>
    </font>
    <font>
      <sz val="11"/>
      <color indexed="8"/>
      <name val="Tahoma"/>
      <family val="2"/>
    </font>
    <font>
      <b/>
      <sz val="11"/>
      <name val="Tahoma"/>
      <family val="2"/>
    </font>
    <font>
      <sz val="11"/>
      <name val="Tahoma"/>
      <family val="2"/>
    </font>
    <font>
      <b/>
      <sz val="11"/>
      <color indexed="8"/>
      <name val="Tahoma"/>
      <family val="2"/>
    </font>
    <font>
      <b/>
      <sz val="9"/>
      <name val="Tahoma"/>
      <family val="2"/>
    </font>
    <font>
      <b/>
      <vertAlign val="superscript"/>
      <sz val="12"/>
      <color theme="0"/>
      <name val="Tahoma"/>
      <family val="2"/>
    </font>
    <font>
      <sz val="10"/>
      <color indexed="8"/>
      <name val="Tahoma"/>
      <family val="2"/>
    </font>
    <font>
      <sz val="14"/>
      <name val="Tahoma"/>
      <family val="2"/>
    </font>
    <font>
      <sz val="13"/>
      <name val="Tahoma"/>
      <family val="2"/>
    </font>
    <font>
      <vertAlign val="superscript"/>
      <sz val="11"/>
      <color theme="0"/>
      <name val="Tahoma"/>
      <family val="2"/>
    </font>
    <font>
      <sz val="9"/>
      <name val="Arial"/>
      <family val="2"/>
    </font>
    <font>
      <sz val="11"/>
      <color rgb="FF000000"/>
      <name val="Tahoma"/>
      <family val="2"/>
    </font>
    <font>
      <vertAlign val="superscript"/>
      <sz val="10"/>
      <name val="Arial"/>
      <family val="2"/>
    </font>
    <font>
      <b/>
      <u/>
      <sz val="8"/>
      <name val="Verdana"/>
      <family val="2"/>
    </font>
    <font>
      <i/>
      <sz val="10"/>
      <name val="Arial"/>
      <family val="2"/>
    </font>
    <font>
      <sz val="10"/>
      <color theme="1"/>
      <name val="Tahoma"/>
      <family val="2"/>
    </font>
    <font>
      <vertAlign val="superscript"/>
      <sz val="10"/>
      <color theme="1"/>
      <name val="Tahoma"/>
      <family val="2"/>
    </font>
    <font>
      <b/>
      <sz val="11"/>
      <color indexed="9"/>
      <name val="Tahoma"/>
      <family val="2"/>
    </font>
    <font>
      <sz val="11"/>
      <color indexed="9"/>
      <name val="Tahoma"/>
      <family val="2"/>
    </font>
    <font>
      <b/>
      <sz val="10"/>
      <color theme="0"/>
      <name val="Tahoma"/>
      <family val="2"/>
    </font>
    <font>
      <b/>
      <i/>
      <sz val="10"/>
      <color theme="0"/>
      <name val="Tahoma"/>
      <family val="2"/>
    </font>
    <font>
      <sz val="10"/>
      <color theme="0"/>
      <name val="Tahoma"/>
      <family val="2"/>
    </font>
    <font>
      <vertAlign val="superscript"/>
      <sz val="10"/>
      <color theme="0"/>
      <name val="Tahoma"/>
      <family val="2"/>
    </font>
    <font>
      <sz val="10"/>
      <color rgb="FFFF3300"/>
      <name val="Arial"/>
      <family val="2"/>
    </font>
    <font>
      <sz val="10"/>
      <color rgb="FFFF0000"/>
      <name val="Arial"/>
      <family val="2"/>
    </font>
    <font>
      <sz val="11"/>
      <color rgb="FFFF3300"/>
      <name val="Tahoma"/>
      <family val="2"/>
    </font>
    <font>
      <b/>
      <i/>
      <sz val="10"/>
      <color indexed="9"/>
      <name val="Tahoma"/>
      <family val="2"/>
    </font>
    <font>
      <sz val="10"/>
      <name val="Helv"/>
    </font>
    <font>
      <b/>
      <i/>
      <sz val="11"/>
      <color theme="0"/>
      <name val="Tahoma"/>
      <family val="2"/>
    </font>
    <font>
      <sz val="18"/>
      <color theme="0"/>
      <name val="Tahoma"/>
      <family val="2"/>
    </font>
    <font>
      <sz val="18"/>
      <color theme="1"/>
      <name val="Tahoma"/>
      <family val="2"/>
    </font>
    <font>
      <sz val="11"/>
      <color theme="1"/>
      <name val="Tahoma"/>
      <family val="2"/>
    </font>
    <font>
      <b/>
      <sz val="14"/>
      <color theme="1"/>
      <name val="Tahoma"/>
      <family val="2"/>
    </font>
    <font>
      <sz val="14"/>
      <color theme="1"/>
      <name val="Tahoma"/>
      <family val="2"/>
    </font>
    <font>
      <sz val="18"/>
      <color rgb="FFFF0000"/>
      <name val="Tahoma"/>
      <family val="2"/>
    </font>
    <font>
      <b/>
      <vertAlign val="superscript"/>
      <sz val="11"/>
      <color theme="0"/>
      <name val="Tahoma"/>
      <family val="2"/>
    </font>
    <font>
      <vertAlign val="superscript"/>
      <sz val="10"/>
      <name val="Tahoma"/>
      <family val="2"/>
    </font>
    <font>
      <sz val="18"/>
      <name val="Tahoma"/>
      <family val="2"/>
    </font>
    <font>
      <sz val="9"/>
      <color theme="1"/>
      <name val="Tahoma"/>
      <family val="2"/>
    </font>
    <font>
      <b/>
      <sz val="16"/>
      <name val="Tahoma"/>
      <family val="2"/>
    </font>
    <font>
      <b/>
      <sz val="15"/>
      <color theme="0"/>
      <name val="Tahoma"/>
      <family val="2"/>
    </font>
    <font>
      <b/>
      <sz val="9"/>
      <color theme="1"/>
      <name val="Tahoma"/>
      <family val="2"/>
    </font>
    <font>
      <vertAlign val="superscript"/>
      <sz val="9"/>
      <name val="Tahoma"/>
      <family val="2"/>
    </font>
    <font>
      <u/>
      <sz val="9"/>
      <name val="Tahoma"/>
      <family val="2"/>
    </font>
    <font>
      <b/>
      <strike/>
      <sz val="11"/>
      <color theme="0"/>
      <name val="Tahoma"/>
      <family val="2"/>
    </font>
    <font>
      <sz val="8"/>
      <name val="Tahoma"/>
      <family val="2"/>
    </font>
    <font>
      <b/>
      <sz val="11"/>
      <color rgb="FF00B050"/>
      <name val="Tahoma"/>
      <family val="2"/>
    </font>
    <font>
      <b/>
      <sz val="12"/>
      <name val="Tahoma"/>
      <family val="2"/>
    </font>
    <font>
      <sz val="12"/>
      <name val="Tahoma"/>
      <family val="2"/>
    </font>
    <font>
      <b/>
      <sz val="10"/>
      <name val="Tahoma"/>
      <family val="2"/>
    </font>
    <font>
      <sz val="9"/>
      <color rgb="FFD9D9D9"/>
      <name val="Tahoma"/>
      <family val="2"/>
    </font>
    <font>
      <b/>
      <sz val="9"/>
      <color rgb="FFD9D9D9"/>
      <name val="Tahoma"/>
      <family val="2"/>
    </font>
  </fonts>
  <fills count="12">
    <fill>
      <patternFill patternType="none"/>
    </fill>
    <fill>
      <patternFill patternType="gray125"/>
    </fill>
    <fill>
      <patternFill patternType="solid">
        <fgColor theme="0"/>
        <bgColor indexed="64"/>
      </patternFill>
    </fill>
    <fill>
      <patternFill patternType="solid">
        <fgColor rgb="FF236C91"/>
        <bgColor indexed="64"/>
      </patternFill>
    </fill>
    <fill>
      <patternFill patternType="solid">
        <fgColor rgb="FF247198"/>
        <bgColor indexed="64"/>
      </patternFill>
    </fill>
    <fill>
      <patternFill patternType="solid">
        <fgColor theme="0" tint="-0.249977111117893"/>
        <bgColor indexed="64"/>
      </patternFill>
    </fill>
    <fill>
      <patternFill patternType="solid">
        <fgColor rgb="FF216587"/>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5"/>
        <bgColor indexed="64"/>
      </patternFill>
    </fill>
    <fill>
      <patternFill patternType="solid">
        <fgColor rgb="FFD9D9D9"/>
        <bgColor indexed="64"/>
      </patternFill>
    </fill>
  </fills>
  <borders count="13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14">
    <xf numFmtId="0" fontId="0" fillId="0" borderId="0"/>
    <xf numFmtId="0" fontId="2" fillId="0" borderId="0"/>
    <xf numFmtId="0" fontId="2" fillId="0" borderId="0"/>
    <xf numFmtId="0" fontId="1" fillId="0" borderId="0"/>
    <xf numFmtId="0" fontId="2" fillId="0" borderId="0"/>
    <xf numFmtId="0" fontId="1" fillId="0" borderId="0"/>
    <xf numFmtId="0" fontId="2" fillId="0" borderId="0"/>
    <xf numFmtId="0" fontId="55" fillId="0" borderId="0"/>
    <xf numFmtId="0" fontId="2" fillId="0" borderId="0"/>
    <xf numFmtId="0" fontId="1" fillId="0" borderId="0"/>
    <xf numFmtId="0" fontId="2" fillId="0" borderId="0"/>
    <xf numFmtId="0" fontId="2" fillId="0" borderId="0"/>
    <xf numFmtId="0" fontId="1" fillId="0" borderId="0"/>
    <xf numFmtId="0" fontId="1" fillId="0" borderId="0"/>
  </cellStyleXfs>
  <cellXfs count="1082">
    <xf numFmtId="0" fontId="0" fillId="0" borderId="0" xfId="0"/>
    <xf numFmtId="0" fontId="3" fillId="0" borderId="0" xfId="0" applyFont="1" applyAlignment="1" applyProtection="1">
      <alignment horizontal="right"/>
    </xf>
    <xf numFmtId="0" fontId="0" fillId="0" borderId="0" xfId="0" applyProtection="1"/>
    <xf numFmtId="15" fontId="3" fillId="0" borderId="0" xfId="0" applyNumberFormat="1" applyFont="1" applyAlignment="1" applyProtection="1">
      <alignment horizontal="right"/>
    </xf>
    <xf numFmtId="0" fontId="0" fillId="2" borderId="0" xfId="0" applyFill="1" applyProtection="1"/>
    <xf numFmtId="0" fontId="6" fillId="2" borderId="0" xfId="0" applyFont="1" applyFill="1" applyAlignment="1" applyProtection="1">
      <alignment horizontal="center"/>
    </xf>
    <xf numFmtId="0" fontId="7" fillId="3" borderId="1" xfId="0"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22" fontId="3" fillId="2" borderId="0" xfId="0" applyNumberFormat="1" applyFont="1" applyFill="1" applyAlignment="1" applyProtection="1">
      <alignment horizontal="right" vertical="center"/>
    </xf>
    <xf numFmtId="0" fontId="7" fillId="3" borderId="2" xfId="0" applyFont="1" applyFill="1" applyBorder="1" applyAlignment="1" applyProtection="1">
      <alignment horizontal="left" vertical="center"/>
    </xf>
    <xf numFmtId="49" fontId="8" fillId="2" borderId="2" xfId="0" applyNumberFormat="1" applyFont="1" applyFill="1" applyBorder="1" applyAlignment="1" applyProtection="1">
      <alignment horizontal="center" vertical="center"/>
    </xf>
    <xf numFmtId="0" fontId="3" fillId="2" borderId="0" xfId="0" applyFont="1" applyFill="1" applyAlignment="1" applyProtection="1">
      <alignment horizontal="right" vertical="center"/>
    </xf>
    <xf numFmtId="0" fontId="7" fillId="3" borderId="3" xfId="0" applyFont="1" applyFill="1" applyBorder="1" applyAlignment="1" applyProtection="1">
      <alignment horizontal="left" vertical="center"/>
    </xf>
    <xf numFmtId="0" fontId="8" fillId="2" borderId="3" xfId="0" applyNumberFormat="1" applyFont="1" applyFill="1" applyBorder="1" applyAlignment="1" applyProtection="1">
      <alignment horizontal="center" vertical="center"/>
    </xf>
    <xf numFmtId="0" fontId="3" fillId="2" borderId="0" xfId="0" applyFont="1" applyFill="1" applyAlignment="1" applyProtection="1">
      <alignment horizontal="right"/>
    </xf>
    <xf numFmtId="0" fontId="9" fillId="2" borderId="0" xfId="0" applyFont="1" applyFill="1" applyProtection="1"/>
    <xf numFmtId="0" fontId="3" fillId="2" borderId="0" xfId="0" applyFont="1" applyFill="1" applyBorder="1" applyAlignment="1" applyProtection="1">
      <alignment horizontal="right"/>
    </xf>
    <xf numFmtId="0" fontId="10" fillId="2" borderId="0" xfId="0" applyFont="1" applyFill="1" applyBorder="1" applyProtection="1"/>
    <xf numFmtId="0" fontId="0" fillId="2" borderId="0" xfId="0" applyFill="1" applyBorder="1" applyProtection="1"/>
    <xf numFmtId="0" fontId="3" fillId="0" borderId="0" xfId="0" applyFont="1" applyBorder="1" applyAlignment="1" applyProtection="1">
      <alignment horizontal="right"/>
    </xf>
    <xf numFmtId="0" fontId="10" fillId="0" borderId="0" xfId="0" applyFont="1" applyFill="1" applyBorder="1" applyProtection="1"/>
    <xf numFmtId="0" fontId="0" fillId="0" borderId="0" xfId="0" applyBorder="1" applyProtection="1"/>
    <xf numFmtId="0" fontId="0" fillId="0" borderId="0" xfId="0" applyFill="1" applyBorder="1" applyProtection="1"/>
    <xf numFmtId="0" fontId="3" fillId="2" borderId="0" xfId="1" applyFont="1" applyFill="1" applyAlignment="1" applyProtection="1">
      <alignment horizontal="center" vertical="center"/>
    </xf>
    <xf numFmtId="0" fontId="3" fillId="2" borderId="0" xfId="1" applyFont="1" applyFill="1" applyAlignment="1" applyProtection="1">
      <alignment horizontal="left" vertical="center" indent="1"/>
    </xf>
    <xf numFmtId="0" fontId="3" fillId="2" borderId="0" xfId="1" applyFont="1" applyFill="1" applyAlignment="1" applyProtection="1">
      <alignment vertical="center"/>
    </xf>
    <xf numFmtId="0" fontId="16" fillId="2" borderId="5" xfId="1" applyFont="1" applyFill="1" applyBorder="1" applyAlignment="1" applyProtection="1">
      <alignment horizontal="center" wrapText="1"/>
    </xf>
    <xf numFmtId="164" fontId="17" fillId="4" borderId="6" xfId="1" applyNumberFormat="1" applyFont="1" applyFill="1" applyBorder="1" applyAlignment="1" applyProtection="1">
      <alignment horizontal="center" vertical="center" wrapText="1"/>
    </xf>
    <xf numFmtId="0" fontId="18" fillId="4" borderId="6" xfId="1" applyFont="1" applyFill="1" applyBorder="1" applyAlignment="1" applyProtection="1">
      <alignment horizontal="left" vertical="center" wrapText="1" indent="1"/>
    </xf>
    <xf numFmtId="0" fontId="18" fillId="4" borderId="7" xfId="1" applyFont="1" applyFill="1" applyBorder="1" applyAlignment="1" applyProtection="1">
      <alignment horizontal="center" vertical="center" wrapText="1"/>
    </xf>
    <xf numFmtId="0" fontId="12" fillId="0" borderId="0" xfId="1" applyFont="1" applyAlignment="1" applyProtection="1">
      <alignment horizontal="center" vertical="center" wrapText="1"/>
    </xf>
    <xf numFmtId="0" fontId="12" fillId="0" borderId="0" xfId="1" applyFont="1" applyAlignment="1" applyProtection="1">
      <alignment vertical="center"/>
    </xf>
    <xf numFmtId="0" fontId="19" fillId="4" borderId="11" xfId="2" applyFont="1" applyFill="1" applyBorder="1" applyAlignment="1" applyProtection="1">
      <alignment horizontal="left" vertical="center" wrapText="1" indent="1"/>
    </xf>
    <xf numFmtId="165" fontId="21" fillId="0" borderId="2" xfId="1" applyNumberFormat="1" applyFont="1" applyBorder="1" applyAlignment="1" applyProtection="1">
      <alignment horizontal="left" vertical="center" indent="1"/>
    </xf>
    <xf numFmtId="0" fontId="12" fillId="0" borderId="12" xfId="1" applyFont="1" applyBorder="1" applyAlignment="1" applyProtection="1">
      <alignment horizontal="left" vertical="center" wrapText="1" indent="1"/>
    </xf>
    <xf numFmtId="0" fontId="21" fillId="0" borderId="2" xfId="1" applyFont="1" applyBorder="1" applyAlignment="1" applyProtection="1">
      <alignment horizontal="left" vertical="center" wrapText="1" indent="1"/>
    </xf>
    <xf numFmtId="0" fontId="23" fillId="0" borderId="0" xfId="1" applyFont="1" applyAlignment="1" applyProtection="1">
      <alignment vertical="center"/>
    </xf>
    <xf numFmtId="0" fontId="19" fillId="4" borderId="13" xfId="2" applyFont="1" applyFill="1" applyBorder="1" applyAlignment="1" applyProtection="1">
      <alignment horizontal="left" vertical="center" wrapText="1" indent="1"/>
    </xf>
    <xf numFmtId="0" fontId="21" fillId="0" borderId="3" xfId="1" quotePrefix="1" applyFont="1" applyBorder="1" applyAlignment="1" applyProtection="1">
      <alignment horizontal="left" vertical="center" wrapText="1" indent="1"/>
    </xf>
    <xf numFmtId="0" fontId="12" fillId="0" borderId="14" xfId="1" quotePrefix="1" applyFont="1" applyBorder="1" applyAlignment="1" applyProtection="1">
      <alignment horizontal="left" vertical="center" indent="1"/>
    </xf>
    <xf numFmtId="0" fontId="21" fillId="0" borderId="3" xfId="1" applyFont="1" applyBorder="1" applyAlignment="1" applyProtection="1">
      <alignment horizontal="left" vertical="center" wrapText="1" indent="1"/>
    </xf>
    <xf numFmtId="0" fontId="12" fillId="0" borderId="14" xfId="1" applyFont="1" applyBorder="1" applyAlignment="1" applyProtection="1">
      <alignment horizontal="left" vertical="center" indent="1"/>
    </xf>
    <xf numFmtId="0" fontId="12" fillId="0" borderId="12" xfId="1" quotePrefix="1" applyFont="1" applyBorder="1" applyAlignment="1" applyProtection="1">
      <alignment horizontal="left" vertical="center" indent="1"/>
    </xf>
    <xf numFmtId="0" fontId="21" fillId="2" borderId="3" xfId="1" quotePrefix="1" applyFont="1" applyFill="1" applyBorder="1" applyAlignment="1" applyProtection="1">
      <alignment horizontal="left" vertical="center" wrapText="1" indent="1"/>
    </xf>
    <xf numFmtId="0" fontId="12" fillId="0" borderId="0" xfId="1" applyFont="1" applyAlignment="1" applyProtection="1">
      <alignment horizontal="left" vertical="center" indent="1"/>
    </xf>
    <xf numFmtId="0" fontId="12" fillId="0" borderId="0" xfId="1" applyFont="1" applyAlignment="1" applyProtection="1">
      <alignment horizontal="center" vertical="center"/>
    </xf>
    <xf numFmtId="0" fontId="16" fillId="2" borderId="0" xfId="1" applyFont="1" applyFill="1" applyBorder="1" applyAlignment="1" applyProtection="1">
      <alignment horizontal="center" vertical="center" wrapText="1"/>
    </xf>
    <xf numFmtId="0" fontId="18" fillId="4" borderId="15" xfId="1" applyFont="1" applyFill="1" applyBorder="1" applyAlignment="1" applyProtection="1">
      <alignment horizontal="center" vertical="center" wrapText="1"/>
    </xf>
    <xf numFmtId="0" fontId="18" fillId="4" borderId="16" xfId="1" applyFont="1" applyFill="1" applyBorder="1" applyAlignment="1" applyProtection="1">
      <alignment horizontal="center" vertical="center" wrapText="1"/>
    </xf>
    <xf numFmtId="0" fontId="18" fillId="4" borderId="17" xfId="2" applyFont="1" applyFill="1" applyBorder="1" applyAlignment="1" applyProtection="1">
      <alignment horizontal="center" vertical="center" wrapText="1"/>
    </xf>
    <xf numFmtId="0" fontId="18" fillId="4" borderId="18" xfId="2" applyFont="1" applyFill="1" applyBorder="1" applyAlignment="1" applyProtection="1">
      <alignment horizontal="left" vertical="center" wrapText="1" indent="1"/>
    </xf>
    <xf numFmtId="165" fontId="12" fillId="0" borderId="1" xfId="1" applyNumberFormat="1" applyFont="1" applyBorder="1" applyAlignment="1" applyProtection="1">
      <alignment horizontal="center" vertical="center"/>
    </xf>
    <xf numFmtId="0" fontId="18" fillId="4" borderId="20" xfId="2" applyFont="1" applyFill="1" applyBorder="1" applyAlignment="1" applyProtection="1">
      <alignment horizontal="center" vertical="center" wrapText="1"/>
    </xf>
    <xf numFmtId="0" fontId="18" fillId="4" borderId="21" xfId="2" applyFont="1" applyFill="1" applyBorder="1" applyAlignment="1" applyProtection="1">
      <alignment horizontal="left" vertical="center" wrapText="1" indent="1"/>
    </xf>
    <xf numFmtId="165" fontId="12" fillId="0" borderId="22" xfId="1" applyNumberFormat="1" applyFont="1" applyBorder="1" applyAlignment="1" applyProtection="1">
      <alignment horizontal="center" vertical="center"/>
    </xf>
    <xf numFmtId="0" fontId="12" fillId="0" borderId="1" xfId="1" applyFont="1" applyBorder="1" applyAlignment="1" applyProtection="1">
      <alignment horizontal="center" vertical="center" wrapText="1"/>
    </xf>
    <xf numFmtId="0" fontId="18" fillId="4" borderId="13" xfId="2" applyFont="1" applyFill="1" applyBorder="1" applyAlignment="1" applyProtection="1">
      <alignment horizontal="center" vertical="center" wrapText="1"/>
    </xf>
    <xf numFmtId="0" fontId="18" fillId="4" borderId="24" xfId="2" applyFont="1" applyFill="1" applyBorder="1" applyAlignment="1" applyProtection="1">
      <alignment horizontal="left" vertical="center" wrapText="1" indent="1"/>
    </xf>
    <xf numFmtId="0" fontId="12" fillId="0" borderId="3" xfId="1" applyFont="1" applyBorder="1" applyAlignment="1" applyProtection="1">
      <alignment horizontal="center" vertical="center" wrapText="1"/>
    </xf>
    <xf numFmtId="0" fontId="12" fillId="0" borderId="22" xfId="1" quotePrefix="1" applyFont="1" applyBorder="1" applyAlignment="1" applyProtection="1">
      <alignment horizontal="center" vertical="center"/>
    </xf>
    <xf numFmtId="0" fontId="24" fillId="0" borderId="0" xfId="1" quotePrefix="1" applyFont="1" applyAlignment="1" applyProtection="1">
      <alignment horizontal="left" vertical="center"/>
    </xf>
    <xf numFmtId="0" fontId="12" fillId="0" borderId="0" xfId="1" applyFont="1" applyAlignment="1" applyProtection="1">
      <alignment horizontal="left" vertical="center"/>
    </xf>
    <xf numFmtId="0" fontId="12" fillId="2" borderId="0" xfId="1" applyFont="1" applyFill="1" applyAlignment="1" applyProtection="1">
      <alignment vertical="top" wrapText="1"/>
    </xf>
    <xf numFmtId="0" fontId="13" fillId="2" borderId="0" xfId="0" applyFont="1" applyFill="1" applyAlignment="1" applyProtection="1">
      <alignment horizontal="center" vertical="center"/>
    </xf>
    <xf numFmtId="0" fontId="16" fillId="2" borderId="5" xfId="1" applyFont="1" applyFill="1" applyBorder="1" applyAlignment="1" applyProtection="1">
      <alignment horizontal="center" vertical="center" wrapText="1"/>
    </xf>
    <xf numFmtId="164" fontId="18" fillId="4" borderId="6" xfId="1" applyNumberFormat="1" applyFont="1" applyFill="1" applyBorder="1" applyAlignment="1" applyProtection="1">
      <alignment horizontal="center" vertical="center" wrapText="1"/>
    </xf>
    <xf numFmtId="0" fontId="28" fillId="0" borderId="0" xfId="1" applyFont="1" applyAlignment="1" applyProtection="1">
      <alignment horizontal="center" vertical="center" wrapText="1"/>
    </xf>
    <xf numFmtId="0" fontId="18" fillId="4" borderId="2" xfId="2" applyFont="1" applyFill="1" applyBorder="1" applyAlignment="1" applyProtection="1">
      <alignment horizontal="center" vertical="center" wrapText="1"/>
    </xf>
    <xf numFmtId="0" fontId="18" fillId="4" borderId="1" xfId="2" applyFont="1" applyFill="1" applyBorder="1" applyAlignment="1" applyProtection="1">
      <alignment horizontal="left" vertical="center" wrapText="1" indent="1"/>
    </xf>
    <xf numFmtId="0" fontId="20" fillId="2" borderId="28" xfId="1" applyFont="1" applyFill="1" applyBorder="1" applyAlignment="1" applyProtection="1">
      <alignment horizontal="left" vertical="center" wrapText="1"/>
    </xf>
    <xf numFmtId="0" fontId="20" fillId="2" borderId="29" xfId="1" applyFont="1" applyFill="1" applyBorder="1" applyAlignment="1" applyProtection="1">
      <alignment horizontal="left" vertical="center" wrapText="1" indent="1"/>
    </xf>
    <xf numFmtId="165" fontId="12" fillId="0" borderId="0" xfId="1" applyNumberFormat="1" applyFont="1" applyAlignment="1" applyProtection="1">
      <alignment vertical="center"/>
    </xf>
    <xf numFmtId="0" fontId="28" fillId="0" borderId="0" xfId="1" applyFont="1" applyAlignment="1" applyProtection="1">
      <alignment vertical="center"/>
    </xf>
    <xf numFmtId="0" fontId="18" fillId="4" borderId="2" xfId="2" applyFont="1" applyFill="1" applyBorder="1" applyAlignment="1" applyProtection="1">
      <alignment horizontal="left" vertical="center" wrapText="1" indent="1"/>
    </xf>
    <xf numFmtId="0" fontId="20" fillId="2" borderId="32" xfId="1" applyFont="1" applyFill="1" applyBorder="1" applyAlignment="1" applyProtection="1">
      <alignment horizontal="left" vertical="center" wrapText="1"/>
    </xf>
    <xf numFmtId="0" fontId="20" fillId="2" borderId="33" xfId="1" applyFont="1" applyFill="1" applyBorder="1" applyAlignment="1" applyProtection="1">
      <alignment horizontal="left" vertical="center" wrapText="1" indent="1"/>
    </xf>
    <xf numFmtId="0" fontId="19" fillId="4" borderId="2" xfId="2" applyFont="1" applyFill="1" applyBorder="1" applyAlignment="1" applyProtection="1">
      <alignment horizontal="center" vertical="center" wrapText="1"/>
    </xf>
    <xf numFmtId="0" fontId="19" fillId="4" borderId="2" xfId="2" applyFont="1" applyFill="1" applyBorder="1" applyAlignment="1" applyProtection="1">
      <alignment horizontal="left" vertical="center" wrapText="1" indent="1"/>
    </xf>
    <xf numFmtId="0" fontId="20" fillId="2" borderId="36" xfId="1" applyFont="1" applyFill="1" applyBorder="1" applyAlignment="1" applyProtection="1">
      <alignment horizontal="left" vertical="center" wrapText="1"/>
    </xf>
    <xf numFmtId="0" fontId="20" fillId="2" borderId="37" xfId="1" applyFont="1" applyFill="1" applyBorder="1" applyAlignment="1" applyProtection="1">
      <alignment horizontal="left" vertical="center" wrapText="1" indent="1"/>
    </xf>
    <xf numFmtId="0" fontId="20" fillId="2" borderId="38" xfId="1" applyFont="1" applyFill="1" applyBorder="1" applyAlignment="1" applyProtection="1">
      <alignment horizontal="left" vertical="center" wrapText="1"/>
    </xf>
    <xf numFmtId="0" fontId="20" fillId="2" borderId="39" xfId="1" applyFont="1" applyFill="1" applyBorder="1" applyAlignment="1" applyProtection="1">
      <alignment horizontal="left" vertical="center" wrapText="1" indent="1"/>
    </xf>
    <xf numFmtId="0" fontId="31" fillId="0" borderId="0" xfId="1" applyFont="1" applyAlignment="1" applyProtection="1">
      <alignment vertical="center"/>
    </xf>
    <xf numFmtId="0" fontId="19" fillId="4" borderId="2" xfId="2" applyFont="1" applyFill="1" applyBorder="1" applyAlignment="1" applyProtection="1">
      <alignment horizontal="left" vertical="center" wrapText="1" indent="2"/>
    </xf>
    <xf numFmtId="0" fontId="20" fillId="2" borderId="40" xfId="1" applyFont="1" applyFill="1" applyBorder="1" applyAlignment="1" applyProtection="1">
      <alignment horizontal="left" vertical="center" wrapText="1"/>
    </xf>
    <xf numFmtId="0" fontId="28" fillId="2" borderId="0" xfId="1" applyFont="1" applyFill="1" applyAlignment="1" applyProtection="1">
      <alignment vertical="center"/>
    </xf>
    <xf numFmtId="0" fontId="12" fillId="2" borderId="0" xfId="1" applyFont="1" applyFill="1" applyAlignment="1" applyProtection="1">
      <alignment vertical="center"/>
    </xf>
    <xf numFmtId="3" fontId="29" fillId="2" borderId="31" xfId="1" applyNumberFormat="1" applyFont="1" applyFill="1" applyBorder="1" applyAlignment="1" applyProtection="1">
      <alignment horizontal="right" vertical="center" wrapText="1" indent="1"/>
    </xf>
    <xf numFmtId="3" fontId="29" fillId="2" borderId="2" xfId="1" applyNumberFormat="1" applyFont="1" applyFill="1" applyBorder="1" applyAlignment="1" applyProtection="1">
      <alignment horizontal="right" vertical="center" wrapText="1" indent="1"/>
    </xf>
    <xf numFmtId="0" fontId="19" fillId="4" borderId="42" xfId="2" applyFont="1" applyFill="1" applyBorder="1" applyAlignment="1" applyProtection="1">
      <alignment horizontal="center" vertical="center" wrapText="1"/>
    </xf>
    <xf numFmtId="0" fontId="19" fillId="4" borderId="42" xfId="2" applyFont="1" applyFill="1" applyBorder="1" applyAlignment="1" applyProtection="1">
      <alignment horizontal="left" vertical="center" wrapText="1" indent="1"/>
    </xf>
    <xf numFmtId="0" fontId="20" fillId="2" borderId="43" xfId="1" applyFont="1" applyFill="1" applyBorder="1" applyAlignment="1" applyProtection="1">
      <alignment horizontal="left" vertical="center" wrapText="1"/>
    </xf>
    <xf numFmtId="0" fontId="20" fillId="2" borderId="44" xfId="1" applyFont="1" applyFill="1" applyBorder="1" applyAlignment="1" applyProtection="1">
      <alignment horizontal="left" vertical="center" wrapText="1" indent="1"/>
    </xf>
    <xf numFmtId="0" fontId="18" fillId="4" borderId="6" xfId="2" applyFont="1" applyFill="1" applyBorder="1" applyAlignment="1" applyProtection="1">
      <alignment horizontal="center" vertical="center" wrapText="1"/>
    </xf>
    <xf numFmtId="0" fontId="18" fillId="4" borderId="6" xfId="2" applyFont="1" applyFill="1" applyBorder="1" applyAlignment="1" applyProtection="1">
      <alignment horizontal="left" vertical="center" wrapText="1" indent="1"/>
    </xf>
    <xf numFmtId="0" fontId="20" fillId="2" borderId="15" xfId="1" applyFont="1" applyFill="1" applyBorder="1" applyAlignment="1" applyProtection="1">
      <alignment horizontal="left" vertical="center" wrapText="1"/>
    </xf>
    <xf numFmtId="0" fontId="20" fillId="2" borderId="16" xfId="1" applyFont="1" applyFill="1" applyBorder="1" applyAlignment="1" applyProtection="1">
      <alignment horizontal="left" vertical="center" wrapText="1" indent="1"/>
    </xf>
    <xf numFmtId="0" fontId="18" fillId="4" borderId="35" xfId="2" quotePrefix="1" applyFont="1" applyFill="1" applyBorder="1" applyAlignment="1" applyProtection="1">
      <alignment horizontal="center" vertical="center" wrapText="1"/>
    </xf>
    <xf numFmtId="0" fontId="18" fillId="4" borderId="35" xfId="2" applyFont="1" applyFill="1" applyBorder="1" applyAlignment="1" applyProtection="1">
      <alignment horizontal="left" vertical="center" wrapText="1" indent="1"/>
    </xf>
    <xf numFmtId="3" fontId="29" fillId="2" borderId="34" xfId="1" applyNumberFormat="1" applyFont="1" applyFill="1" applyBorder="1" applyAlignment="1" applyProtection="1">
      <alignment horizontal="right" vertical="center" wrapText="1" indent="1"/>
    </xf>
    <xf numFmtId="3" fontId="29" fillId="2" borderId="35" xfId="1" applyNumberFormat="1" applyFont="1" applyFill="1" applyBorder="1" applyAlignment="1" applyProtection="1">
      <alignment horizontal="right" vertical="center" wrapText="1" indent="1"/>
    </xf>
    <xf numFmtId="0" fontId="18" fillId="4" borderId="1" xfId="2" applyFont="1" applyFill="1" applyBorder="1" applyAlignment="1" applyProtection="1">
      <alignment horizontal="center" vertical="center" wrapText="1"/>
    </xf>
    <xf numFmtId="0" fontId="20" fillId="2" borderId="46" xfId="2" applyNumberFormat="1" applyFont="1" applyFill="1" applyBorder="1" applyAlignment="1" applyProtection="1">
      <alignment horizontal="left" vertical="center" wrapText="1"/>
    </xf>
    <xf numFmtId="0" fontId="20" fillId="2" borderId="18" xfId="2" applyNumberFormat="1" applyFont="1" applyFill="1" applyBorder="1" applyAlignment="1" applyProtection="1">
      <alignment horizontal="left" vertical="center" wrapText="1" indent="1"/>
    </xf>
    <xf numFmtId="0" fontId="19" fillId="4" borderId="30" xfId="2" applyFont="1" applyFill="1" applyBorder="1" applyAlignment="1" applyProtection="1">
      <alignment horizontal="center" vertical="center" wrapText="1"/>
    </xf>
    <xf numFmtId="0" fontId="19" fillId="4" borderId="30" xfId="2" applyFont="1" applyFill="1" applyBorder="1" applyAlignment="1" applyProtection="1">
      <alignment horizontal="left" vertical="center" wrapText="1" indent="1"/>
    </xf>
    <xf numFmtId="0" fontId="20" fillId="2" borderId="43" xfId="2" applyNumberFormat="1" applyFont="1" applyFill="1" applyBorder="1" applyAlignment="1" applyProtection="1">
      <alignment horizontal="left" vertical="center" wrapText="1"/>
    </xf>
    <xf numFmtId="0" fontId="20" fillId="2" borderId="44" xfId="2" applyNumberFormat="1" applyFont="1" applyFill="1" applyBorder="1" applyAlignment="1" applyProtection="1">
      <alignment horizontal="left" vertical="center" wrapText="1" indent="1"/>
    </xf>
    <xf numFmtId="0" fontId="18" fillId="4" borderId="1" xfId="2" quotePrefix="1" applyFont="1" applyFill="1" applyBorder="1" applyAlignment="1" applyProtection="1">
      <alignment horizontal="center" vertical="center" wrapText="1"/>
    </xf>
    <xf numFmtId="0" fontId="23" fillId="2" borderId="46" xfId="1" applyFont="1" applyFill="1" applyBorder="1" applyAlignment="1" applyProtection="1">
      <alignment horizontal="left" vertical="center" wrapText="1"/>
    </xf>
    <xf numFmtId="0" fontId="23" fillId="2" borderId="18" xfId="1" applyFont="1" applyFill="1" applyBorder="1" applyAlignment="1" applyProtection="1">
      <alignment horizontal="left" vertical="center" wrapText="1" indent="1"/>
    </xf>
    <xf numFmtId="0" fontId="18" fillId="4" borderId="2" xfId="2" quotePrefix="1" applyFont="1" applyFill="1" applyBorder="1" applyAlignment="1" applyProtection="1">
      <alignment horizontal="center" vertical="center" wrapText="1"/>
    </xf>
    <xf numFmtId="0" fontId="23" fillId="2" borderId="32" xfId="1" applyFont="1" applyFill="1" applyBorder="1" applyAlignment="1" applyProtection="1">
      <alignment horizontal="left" vertical="center" wrapText="1"/>
    </xf>
    <xf numFmtId="0" fontId="12" fillId="2" borderId="33" xfId="1" applyFont="1" applyFill="1" applyBorder="1" applyAlignment="1" applyProtection="1">
      <alignment horizontal="left" vertical="center" wrapText="1" indent="1"/>
    </xf>
    <xf numFmtId="0" fontId="18" fillId="4" borderId="22" xfId="2" quotePrefix="1" applyFont="1" applyFill="1" applyBorder="1" applyAlignment="1" applyProtection="1">
      <alignment horizontal="center" vertical="center" wrapText="1"/>
    </xf>
    <xf numFmtId="0" fontId="18" fillId="4" borderId="3" xfId="2" applyFont="1" applyFill="1" applyBorder="1" applyAlignment="1" applyProtection="1">
      <alignment horizontal="left" vertical="center" wrapText="1" indent="1"/>
    </xf>
    <xf numFmtId="0" fontId="23" fillId="2" borderId="49" xfId="1" applyFont="1" applyFill="1" applyBorder="1" applyAlignment="1" applyProtection="1">
      <alignment horizontal="left" vertical="center" wrapText="1"/>
    </xf>
    <xf numFmtId="0" fontId="12" fillId="2" borderId="24" xfId="1" applyFont="1" applyFill="1" applyBorder="1" applyAlignment="1" applyProtection="1">
      <alignment horizontal="left" vertical="center" wrapText="1" indent="1"/>
    </xf>
    <xf numFmtId="0" fontId="17" fillId="3" borderId="6" xfId="1" applyFont="1" applyFill="1" applyBorder="1" applyAlignment="1" applyProtection="1">
      <alignment horizontal="center" vertical="center" wrapText="1"/>
    </xf>
    <xf numFmtId="0" fontId="18" fillId="4" borderId="6" xfId="2" quotePrefix="1" applyFont="1" applyFill="1" applyBorder="1" applyAlignment="1" applyProtection="1">
      <alignment horizontal="center" vertical="center" wrapText="1"/>
    </xf>
    <xf numFmtId="0" fontId="32" fillId="2" borderId="15" xfId="1" applyFont="1" applyFill="1" applyBorder="1" applyAlignment="1" applyProtection="1">
      <alignment horizontal="left" vertical="center" wrapText="1"/>
    </xf>
    <xf numFmtId="0" fontId="23" fillId="2" borderId="16" xfId="1" applyFont="1" applyFill="1" applyBorder="1" applyAlignment="1" applyProtection="1">
      <alignment horizontal="left" vertical="center" wrapText="1" indent="1"/>
    </xf>
    <xf numFmtId="0" fontId="23" fillId="2" borderId="15" xfId="1" applyFont="1" applyFill="1" applyBorder="1" applyAlignment="1" applyProtection="1">
      <alignment horizontal="left" vertical="center" wrapText="1"/>
    </xf>
    <xf numFmtId="0" fontId="34" fillId="0" borderId="0" xfId="1" quotePrefix="1" applyFont="1" applyAlignment="1" applyProtection="1">
      <alignment vertical="center"/>
    </xf>
    <xf numFmtId="0" fontId="34" fillId="0" borderId="0" xfId="1" applyFont="1" applyAlignment="1" applyProtection="1">
      <alignment vertical="center"/>
    </xf>
    <xf numFmtId="0" fontId="34" fillId="0" borderId="0" xfId="1" applyFont="1" applyAlignment="1" applyProtection="1">
      <alignment horizontal="center" vertical="center"/>
    </xf>
    <xf numFmtId="0" fontId="34" fillId="0" borderId="0" xfId="1" applyFont="1" applyAlignment="1" applyProtection="1">
      <alignment horizontal="center" vertical="center" wrapText="1"/>
    </xf>
    <xf numFmtId="0" fontId="34" fillId="0" borderId="0" xfId="1" applyFont="1" applyAlignment="1" applyProtection="1">
      <alignment horizontal="left" vertical="top"/>
    </xf>
    <xf numFmtId="0" fontId="27" fillId="0" borderId="0" xfId="1" applyFont="1" applyAlignment="1" applyProtection="1">
      <alignment vertical="center"/>
    </xf>
    <xf numFmtId="0" fontId="9" fillId="2" borderId="0" xfId="0" applyFont="1" applyFill="1" applyAlignment="1" applyProtection="1">
      <alignment horizontal="center" vertical="center"/>
    </xf>
    <xf numFmtId="0" fontId="13" fillId="2" borderId="0" xfId="0" applyFont="1" applyFill="1" applyAlignment="1" applyProtection="1">
      <alignment horizontal="left" vertical="center" indent="22"/>
    </xf>
    <xf numFmtId="0" fontId="36" fillId="2" borderId="0" xfId="0" applyFont="1" applyFill="1" applyAlignment="1" applyProtection="1">
      <alignment horizontal="left" vertical="center" indent="22"/>
    </xf>
    <xf numFmtId="164" fontId="18" fillId="4" borderId="26" xfId="1" applyNumberFormat="1" applyFont="1" applyFill="1" applyBorder="1" applyAlignment="1" applyProtection="1">
      <alignment horizontal="center" vertical="center" wrapText="1"/>
    </xf>
    <xf numFmtId="0" fontId="18" fillId="4" borderId="28" xfId="1" applyFont="1" applyFill="1" applyBorder="1" applyAlignment="1" applyProtection="1">
      <alignment horizontal="center" vertical="center" wrapText="1"/>
    </xf>
    <xf numFmtId="0" fontId="38" fillId="0" borderId="0" xfId="0" applyFont="1" applyAlignment="1" applyProtection="1">
      <alignment horizontal="center" vertical="center"/>
    </xf>
    <xf numFmtId="0" fontId="0" fillId="0" borderId="0" xfId="0" applyFont="1" applyFill="1" applyAlignment="1" applyProtection="1">
      <alignment vertical="center"/>
    </xf>
    <xf numFmtId="0" fontId="0" fillId="2" borderId="0" xfId="0" applyFill="1" applyAlignment="1" applyProtection="1"/>
    <xf numFmtId="0" fontId="19" fillId="2" borderId="0" xfId="3" applyFont="1" applyFill="1" applyProtection="1"/>
    <xf numFmtId="14" fontId="16" fillId="2" borderId="0" xfId="0" applyNumberFormat="1" applyFont="1" applyFill="1" applyBorder="1" applyAlignment="1" applyProtection="1">
      <alignment horizontal="center"/>
    </xf>
    <xf numFmtId="0" fontId="19" fillId="3" borderId="82" xfId="4" applyFont="1" applyFill="1" applyBorder="1" applyAlignment="1" applyProtection="1">
      <alignment horizontal="left" vertical="center" wrapText="1" indent="1"/>
    </xf>
    <xf numFmtId="0" fontId="19" fillId="3" borderId="91" xfId="4" applyFont="1" applyFill="1" applyBorder="1" applyAlignment="1" applyProtection="1">
      <alignment horizontal="left" vertical="center" wrapText="1" indent="1"/>
    </xf>
    <xf numFmtId="0" fontId="19" fillId="3" borderId="98" xfId="4" applyFont="1" applyFill="1" applyBorder="1" applyAlignment="1" applyProtection="1">
      <alignment horizontal="left" vertical="center" wrapText="1" indent="1"/>
    </xf>
    <xf numFmtId="0" fontId="11" fillId="2" borderId="0" xfId="5" applyFont="1" applyFill="1" applyAlignment="1" applyProtection="1">
      <alignment vertical="center" wrapText="1"/>
    </xf>
    <xf numFmtId="0" fontId="13" fillId="2" borderId="0" xfId="6" applyFont="1" applyFill="1" applyAlignment="1" applyProtection="1">
      <alignment vertical="center"/>
    </xf>
    <xf numFmtId="164" fontId="18" fillId="4" borderId="45" xfId="1" applyNumberFormat="1" applyFont="1" applyFill="1" applyBorder="1" applyAlignment="1" applyProtection="1">
      <alignment horizontal="center" vertical="center" wrapText="1"/>
    </xf>
    <xf numFmtId="0" fontId="49" fillId="3" borderId="47" xfId="4" applyFont="1" applyFill="1" applyBorder="1" applyAlignment="1" applyProtection="1">
      <alignment horizontal="left" vertical="center" wrapText="1"/>
    </xf>
    <xf numFmtId="0" fontId="49" fillId="3" borderId="23" xfId="4" applyFont="1" applyFill="1" applyBorder="1" applyAlignment="1" applyProtection="1">
      <alignment horizontal="left" vertical="center" wrapText="1"/>
    </xf>
    <xf numFmtId="0" fontId="49" fillId="3" borderId="53" xfId="4" applyFont="1" applyFill="1" applyBorder="1" applyAlignment="1" applyProtection="1">
      <alignment horizontal="left" vertical="center" wrapText="1"/>
    </xf>
    <xf numFmtId="0" fontId="49" fillId="3" borderId="25" xfId="4" applyFont="1" applyFill="1" applyBorder="1" applyAlignment="1" applyProtection="1">
      <alignment horizontal="left" vertical="center" wrapText="1"/>
    </xf>
    <xf numFmtId="0" fontId="49" fillId="3" borderId="8" xfId="4" applyFont="1" applyFill="1" applyBorder="1" applyAlignment="1" applyProtection="1">
      <alignment horizontal="center" vertical="center" wrapText="1"/>
    </xf>
    <xf numFmtId="0" fontId="49" fillId="3" borderId="10" xfId="4" applyFont="1" applyFill="1" applyBorder="1" applyAlignment="1" applyProtection="1">
      <alignment vertical="center" wrapText="1"/>
    </xf>
    <xf numFmtId="0" fontId="49" fillId="3" borderId="104" xfId="4" applyFont="1" applyFill="1" applyBorder="1" applyAlignment="1" applyProtection="1">
      <alignment horizontal="left" vertical="center" wrapText="1" indent="1"/>
    </xf>
    <xf numFmtId="0" fontId="49" fillId="3" borderId="35" xfId="4" applyFont="1" applyFill="1" applyBorder="1" applyAlignment="1" applyProtection="1">
      <alignment horizontal="left" vertical="center" wrapText="1" indent="1"/>
    </xf>
    <xf numFmtId="0" fontId="49" fillId="3" borderId="90" xfId="4" applyFont="1" applyFill="1" applyBorder="1" applyAlignment="1" applyProtection="1">
      <alignment horizontal="left" vertical="center" wrapText="1" indent="1"/>
    </xf>
    <xf numFmtId="0" fontId="49" fillId="3" borderId="90" xfId="4" applyFont="1" applyFill="1" applyBorder="1" applyAlignment="1" applyProtection="1">
      <alignment horizontal="left" vertical="center" wrapText="1" indent="3"/>
    </xf>
    <xf numFmtId="0" fontId="49" fillId="3" borderId="91" xfId="4" applyFont="1" applyFill="1" applyBorder="1" applyAlignment="1" applyProtection="1">
      <alignment horizontal="left" vertical="center" wrapText="1" indent="1"/>
    </xf>
    <xf numFmtId="0" fontId="13" fillId="2" borderId="0" xfId="0" applyFont="1" applyFill="1" applyAlignment="1" applyProtection="1">
      <alignment vertical="center"/>
    </xf>
    <xf numFmtId="0" fontId="0" fillId="2" borderId="0" xfId="0" applyFill="1" applyAlignment="1" applyProtection="1">
      <alignment vertical="center"/>
    </xf>
    <xf numFmtId="0" fontId="34" fillId="2" borderId="0" xfId="7" applyFont="1" applyFill="1" applyBorder="1" applyAlignment="1" applyProtection="1">
      <alignment horizontal="right" indent="3"/>
    </xf>
    <xf numFmtId="0" fontId="18" fillId="4" borderId="107" xfId="7" applyFont="1" applyFill="1" applyBorder="1" applyAlignment="1" applyProtection="1">
      <alignment horizontal="center" vertical="center" wrapText="1"/>
    </xf>
    <xf numFmtId="0" fontId="18" fillId="4" borderId="16" xfId="7" applyFont="1" applyFill="1" applyBorder="1" applyAlignment="1" applyProtection="1">
      <alignment horizontal="center" vertical="center" wrapText="1"/>
    </xf>
    <xf numFmtId="0" fontId="19" fillId="4" borderId="26" xfId="7" applyFont="1" applyFill="1" applyBorder="1" applyAlignment="1" applyProtection="1">
      <alignment horizontal="left"/>
    </xf>
    <xf numFmtId="0" fontId="19" fillId="4" borderId="30" xfId="7" applyFont="1" applyFill="1" applyBorder="1" applyAlignment="1" applyProtection="1">
      <alignment horizontal="left"/>
    </xf>
    <xf numFmtId="0" fontId="19" fillId="4" borderId="22" xfId="7" applyFont="1" applyFill="1" applyBorder="1" applyAlignment="1" applyProtection="1">
      <alignment horizontal="left"/>
    </xf>
    <xf numFmtId="0" fontId="18" fillId="4" borderId="6" xfId="7" applyFont="1" applyFill="1" applyBorder="1" applyAlignment="1" applyProtection="1">
      <alignment horizontal="left"/>
    </xf>
    <xf numFmtId="0" fontId="16" fillId="0" borderId="4" xfId="7" applyFont="1" applyFill="1" applyBorder="1" applyAlignment="1" applyProtection="1">
      <alignment horizontal="left" vertical="center"/>
    </xf>
    <xf numFmtId="0" fontId="16" fillId="0" borderId="0" xfId="7" applyFont="1" applyFill="1" applyBorder="1" applyAlignment="1" applyProtection="1">
      <alignment horizontal="left"/>
    </xf>
    <xf numFmtId="0" fontId="57" fillId="2" borderId="0" xfId="5" applyFont="1" applyFill="1" applyAlignment="1" applyProtection="1"/>
    <xf numFmtId="0" fontId="19" fillId="2" borderId="0" xfId="5" applyFont="1" applyFill="1" applyProtection="1"/>
    <xf numFmtId="0" fontId="58" fillId="0" borderId="0" xfId="5" applyFont="1" applyFill="1" applyAlignment="1" applyProtection="1"/>
    <xf numFmtId="0" fontId="59" fillId="0" borderId="0" xfId="5" applyFont="1" applyFill="1" applyProtection="1"/>
    <xf numFmtId="0" fontId="60" fillId="0" borderId="0" xfId="6" applyFont="1" applyAlignment="1" applyProtection="1">
      <alignment horizontal="center" vertical="center" wrapText="1"/>
    </xf>
    <xf numFmtId="0" fontId="60" fillId="0" borderId="0" xfId="6" applyFont="1" applyAlignment="1" applyProtection="1">
      <alignment vertical="center" wrapText="1"/>
    </xf>
    <xf numFmtId="0" fontId="62" fillId="0" borderId="0" xfId="5" applyFont="1" applyFill="1" applyAlignment="1" applyProtection="1">
      <alignment horizontal="center"/>
    </xf>
    <xf numFmtId="0" fontId="18" fillId="3" borderId="27" xfId="6" applyFont="1" applyFill="1" applyBorder="1" applyAlignment="1" applyProtection="1">
      <alignment vertical="center" wrapText="1"/>
    </xf>
    <xf numFmtId="3" fontId="30" fillId="8" borderId="19" xfId="3" applyNumberFormat="1" applyFont="1" applyFill="1" applyBorder="1" applyAlignment="1" applyProtection="1">
      <alignment horizontal="left" vertical="center" indent="1"/>
    </xf>
    <xf numFmtId="0" fontId="18" fillId="3" borderId="47" xfId="6" applyFont="1" applyFill="1" applyBorder="1" applyAlignment="1" applyProtection="1">
      <alignment vertical="center" wrapText="1"/>
    </xf>
    <xf numFmtId="3" fontId="30" fillId="8" borderId="23" xfId="3" applyNumberFormat="1" applyFont="1" applyFill="1" applyBorder="1" applyAlignment="1" applyProtection="1">
      <alignment horizontal="left" vertical="center" indent="1"/>
    </xf>
    <xf numFmtId="0" fontId="19" fillId="3" borderId="47" xfId="6" applyFont="1" applyFill="1" applyBorder="1" applyAlignment="1" applyProtection="1">
      <alignment vertical="center" wrapText="1"/>
    </xf>
    <xf numFmtId="0" fontId="18" fillId="0" borderId="47" xfId="6" applyFont="1" applyFill="1" applyBorder="1" applyAlignment="1" applyProtection="1">
      <alignment vertical="center" wrapText="1"/>
    </xf>
    <xf numFmtId="3" fontId="30" fillId="0" borderId="47" xfId="3" applyNumberFormat="1" applyFont="1" applyFill="1" applyBorder="1" applyAlignment="1" applyProtection="1">
      <alignment horizontal="left" vertical="center" indent="1"/>
    </xf>
    <xf numFmtId="3" fontId="30" fillId="0" borderId="114" xfId="3" applyNumberFormat="1" applyFont="1" applyFill="1" applyBorder="1" applyAlignment="1" applyProtection="1">
      <alignment horizontal="left" vertical="center" indent="1"/>
    </xf>
    <xf numFmtId="3" fontId="30" fillId="0" borderId="23" xfId="3" applyNumberFormat="1" applyFont="1" applyFill="1" applyBorder="1" applyAlignment="1" applyProtection="1">
      <alignment horizontal="left" vertical="center" indent="1"/>
    </xf>
    <xf numFmtId="0" fontId="18" fillId="3" borderId="34" xfId="6" applyFont="1" applyFill="1" applyBorder="1" applyAlignment="1" applyProtection="1">
      <alignment vertical="center" wrapText="1"/>
    </xf>
    <xf numFmtId="3" fontId="30" fillId="8" borderId="116" xfId="3" applyNumberFormat="1" applyFont="1" applyFill="1" applyBorder="1" applyAlignment="1" applyProtection="1">
      <alignment horizontal="left" vertical="center" indent="1"/>
    </xf>
    <xf numFmtId="0" fontId="18" fillId="3" borderId="53" xfId="6" applyFont="1" applyFill="1" applyBorder="1" applyAlignment="1" applyProtection="1">
      <alignment horizontal="left" vertical="center" wrapText="1"/>
    </xf>
    <xf numFmtId="3" fontId="29" fillId="0" borderId="53" xfId="3" applyNumberFormat="1" applyFont="1" applyFill="1" applyBorder="1" applyAlignment="1" applyProtection="1">
      <alignment horizontal="right" vertical="center" indent="1"/>
    </xf>
    <xf numFmtId="3" fontId="29" fillId="0" borderId="113" xfId="3" applyNumberFormat="1" applyFont="1" applyFill="1" applyBorder="1" applyAlignment="1" applyProtection="1">
      <alignment horizontal="right" vertical="center" indent="1"/>
    </xf>
    <xf numFmtId="0" fontId="16" fillId="2" borderId="0" xfId="0" quotePrefix="1" applyFont="1" applyFill="1" applyBorder="1" applyProtection="1"/>
    <xf numFmtId="0" fontId="16" fillId="0" borderId="0" xfId="0" applyFont="1" applyProtection="1"/>
    <xf numFmtId="3" fontId="30" fillId="8" borderId="29" xfId="5" applyNumberFormat="1" applyFont="1" applyFill="1" applyBorder="1" applyAlignment="1" applyProtection="1">
      <alignment horizontal="left" vertical="center" indent="1"/>
    </xf>
    <xf numFmtId="3" fontId="30" fillId="8" borderId="29" xfId="5" applyNumberFormat="1" applyFont="1" applyFill="1" applyBorder="1" applyAlignment="1" applyProtection="1">
      <alignment horizontal="right" vertical="center" indent="1"/>
    </xf>
    <xf numFmtId="3" fontId="30" fillId="8" borderId="44" xfId="5" applyNumberFormat="1" applyFont="1" applyFill="1" applyBorder="1" applyAlignment="1" applyProtection="1">
      <alignment horizontal="left" vertical="center" indent="1"/>
    </xf>
    <xf numFmtId="3" fontId="30" fillId="8" borderId="44" xfId="5" applyNumberFormat="1" applyFont="1" applyFill="1" applyBorder="1" applyAlignment="1" applyProtection="1">
      <alignment horizontal="right" vertical="center" indent="1"/>
    </xf>
    <xf numFmtId="3" fontId="30" fillId="0" borderId="110" xfId="3" applyNumberFormat="1" applyFont="1" applyFill="1" applyBorder="1" applyAlignment="1" applyProtection="1">
      <alignment horizontal="left" vertical="center" indent="1"/>
    </xf>
    <xf numFmtId="3" fontId="30" fillId="0" borderId="44" xfId="5" applyNumberFormat="1" applyFont="1" applyFill="1" applyBorder="1" applyAlignment="1" applyProtection="1">
      <alignment horizontal="left" vertical="center" indent="1"/>
    </xf>
    <xf numFmtId="3" fontId="30" fillId="0" borderId="44" xfId="5" applyNumberFormat="1" applyFont="1" applyFill="1" applyBorder="1" applyAlignment="1" applyProtection="1">
      <alignment horizontal="right" vertical="center" indent="1"/>
    </xf>
    <xf numFmtId="3" fontId="29" fillId="8" borderId="45" xfId="3" applyNumberFormat="1" applyFont="1" applyFill="1" applyBorder="1" applyAlignment="1" applyProtection="1">
      <alignment horizontal="right" vertical="center" indent="1"/>
    </xf>
    <xf numFmtId="3" fontId="29" fillId="8" borderId="111" xfId="3" applyNumberFormat="1" applyFont="1" applyFill="1" applyBorder="1" applyAlignment="1" applyProtection="1">
      <alignment horizontal="right" vertical="center" indent="1"/>
    </xf>
    <xf numFmtId="0" fontId="16" fillId="2" borderId="0" xfId="0" quotePrefix="1" applyFont="1" applyFill="1" applyBorder="1" applyAlignment="1" applyProtection="1">
      <alignment vertical="top"/>
    </xf>
    <xf numFmtId="0" fontId="59" fillId="0" borderId="0" xfId="5" applyFont="1" applyFill="1" applyAlignment="1" applyProtection="1">
      <alignment vertical="center"/>
    </xf>
    <xf numFmtId="3" fontId="30" fillId="0" borderId="0" xfId="3" applyNumberFormat="1" applyFont="1" applyFill="1" applyBorder="1" applyAlignment="1" applyProtection="1">
      <alignment horizontal="left" vertical="center" indent="1"/>
    </xf>
    <xf numFmtId="3" fontId="30" fillId="0" borderId="44" xfId="3" applyNumberFormat="1" applyFont="1" applyFill="1" applyBorder="1" applyAlignment="1" applyProtection="1">
      <alignment horizontal="left" vertical="center" indent="1"/>
    </xf>
    <xf numFmtId="3" fontId="30" fillId="8" borderId="37" xfId="3" applyNumberFormat="1" applyFont="1" applyFill="1" applyBorder="1" applyAlignment="1" applyProtection="1">
      <alignment horizontal="left" vertical="center" indent="1"/>
    </xf>
    <xf numFmtId="0" fontId="59" fillId="2" borderId="0" xfId="5" applyFont="1" applyFill="1" applyBorder="1" applyProtection="1"/>
    <xf numFmtId="0" fontId="59" fillId="2" borderId="0" xfId="5" applyFont="1" applyFill="1" applyBorder="1" applyAlignment="1" applyProtection="1">
      <alignment vertical="center"/>
    </xf>
    <xf numFmtId="0" fontId="61" fillId="0" borderId="0" xfId="6" applyFont="1" applyAlignment="1" applyProtection="1">
      <alignment vertical="center" wrapText="1"/>
    </xf>
    <xf numFmtId="0" fontId="58" fillId="0" borderId="0" xfId="5" applyFont="1" applyFill="1" applyAlignment="1" applyProtection="1">
      <alignment horizontal="left" wrapText="1"/>
    </xf>
    <xf numFmtId="0" fontId="43" fillId="0" borderId="0" xfId="5" applyFont="1" applyFill="1" applyAlignment="1" applyProtection="1">
      <alignment horizontal="center"/>
    </xf>
    <xf numFmtId="0" fontId="19" fillId="3" borderId="53" xfId="5" applyFont="1" applyFill="1" applyBorder="1" applyAlignment="1" applyProtection="1">
      <alignment horizontal="center" vertical="center"/>
    </xf>
    <xf numFmtId="0" fontId="19" fillId="3" borderId="24" xfId="5" applyFont="1" applyFill="1" applyBorder="1" applyAlignment="1" applyProtection="1">
      <alignment horizontal="center" vertical="center" wrapText="1"/>
    </xf>
    <xf numFmtId="0" fontId="18" fillId="3" borderId="27" xfId="6" applyFont="1" applyFill="1" applyBorder="1" applyAlignment="1" applyProtection="1">
      <alignment vertical="center"/>
    </xf>
    <xf numFmtId="0" fontId="18" fillId="3" borderId="47" xfId="5" applyFont="1" applyFill="1" applyBorder="1" applyAlignment="1" applyProtection="1">
      <alignment horizontal="left" vertical="center"/>
    </xf>
    <xf numFmtId="0" fontId="18" fillId="3" borderId="47" xfId="6" applyFont="1" applyFill="1" applyBorder="1" applyAlignment="1" applyProtection="1">
      <alignment horizontal="left" vertical="center"/>
    </xf>
    <xf numFmtId="0" fontId="19" fillId="3" borderId="47" xfId="6" applyFont="1" applyFill="1" applyBorder="1" applyAlignment="1" applyProtection="1">
      <alignment horizontal="left" vertical="center" indent="2"/>
    </xf>
    <xf numFmtId="3" fontId="30" fillId="0" borderId="30" xfId="3" applyNumberFormat="1" applyFont="1" applyFill="1" applyBorder="1" applyAlignment="1" applyProtection="1">
      <alignment horizontal="left" vertical="center" indent="1"/>
    </xf>
    <xf numFmtId="3" fontId="30" fillId="0" borderId="30" xfId="3" applyNumberFormat="1" applyFont="1" applyFill="1" applyBorder="1" applyAlignment="1" applyProtection="1">
      <alignment horizontal="right" vertical="center"/>
    </xf>
    <xf numFmtId="0" fontId="18" fillId="3" borderId="47" xfId="6" applyFont="1" applyFill="1" applyBorder="1" applyAlignment="1" applyProtection="1">
      <alignment horizontal="left" vertical="center" indent="2"/>
    </xf>
    <xf numFmtId="0" fontId="19" fillId="3" borderId="47" xfId="6" applyFont="1" applyFill="1" applyBorder="1" applyAlignment="1" applyProtection="1">
      <alignment horizontal="left" vertical="center" indent="4"/>
    </xf>
    <xf numFmtId="0" fontId="19" fillId="3" borderId="47" xfId="6" applyFont="1" applyFill="1" applyBorder="1" applyAlignment="1" applyProtection="1">
      <alignment horizontal="left" vertical="center" wrapText="1" indent="4"/>
    </xf>
    <xf numFmtId="3" fontId="30" fillId="8" borderId="30" xfId="5" applyNumberFormat="1" applyFont="1" applyFill="1" applyBorder="1" applyAlignment="1" applyProtection="1">
      <alignment horizontal="left" vertical="center" indent="1"/>
    </xf>
    <xf numFmtId="3" fontId="30" fillId="8" borderId="30" xfId="5" applyNumberFormat="1" applyFont="1" applyFill="1" applyBorder="1" applyAlignment="1" applyProtection="1">
      <alignment horizontal="right" vertical="center"/>
    </xf>
    <xf numFmtId="0" fontId="18" fillId="0" borderId="47" xfId="6" applyFont="1" applyFill="1" applyBorder="1" applyAlignment="1" applyProtection="1">
      <alignment horizontal="left" vertical="top" wrapText="1"/>
    </xf>
    <xf numFmtId="3" fontId="30" fillId="0" borderId="30" xfId="5" applyNumberFormat="1" applyFont="1" applyFill="1" applyBorder="1" applyAlignment="1" applyProtection="1">
      <alignment horizontal="left" vertical="center" indent="1"/>
    </xf>
    <xf numFmtId="3" fontId="30" fillId="0" borderId="30" xfId="5" applyNumberFormat="1" applyFont="1" applyFill="1" applyBorder="1" applyAlignment="1" applyProtection="1">
      <alignment horizontal="right" vertical="center"/>
    </xf>
    <xf numFmtId="0" fontId="18" fillId="3" borderId="34" xfId="6" applyFont="1" applyFill="1" applyBorder="1" applyAlignment="1" applyProtection="1">
      <alignment horizontal="left" vertical="center"/>
    </xf>
    <xf numFmtId="3" fontId="30" fillId="8" borderId="34" xfId="3" applyNumberFormat="1" applyFont="1" applyFill="1" applyBorder="1" applyAlignment="1" applyProtection="1">
      <alignment horizontal="left" vertical="center" indent="1"/>
    </xf>
    <xf numFmtId="3" fontId="30" fillId="8" borderId="35" xfId="3" applyNumberFormat="1" applyFont="1" applyFill="1" applyBorder="1" applyAlignment="1" applyProtection="1">
      <alignment horizontal="left" vertical="center" indent="1"/>
    </xf>
    <xf numFmtId="3" fontId="30" fillId="8" borderId="35" xfId="5" applyNumberFormat="1" applyFont="1" applyFill="1" applyBorder="1" applyAlignment="1" applyProtection="1">
      <alignment horizontal="left" vertical="center" indent="1"/>
    </xf>
    <xf numFmtId="3" fontId="30" fillId="8" borderId="35" xfId="5" applyNumberFormat="1" applyFont="1" applyFill="1" applyBorder="1" applyAlignment="1" applyProtection="1">
      <alignment horizontal="right" vertical="center"/>
    </xf>
    <xf numFmtId="0" fontId="18" fillId="3" borderId="53" xfId="6" applyFont="1" applyFill="1" applyBorder="1" applyAlignment="1" applyProtection="1">
      <alignment horizontal="left" vertical="center"/>
    </xf>
    <xf numFmtId="3" fontId="29" fillId="8" borderId="53" xfId="3" applyNumberFormat="1" applyFont="1" applyFill="1" applyBorder="1" applyAlignment="1" applyProtection="1">
      <alignment horizontal="left" vertical="center" indent="1"/>
    </xf>
    <xf numFmtId="3" fontId="29" fillId="8" borderId="21" xfId="3" applyNumberFormat="1" applyFont="1" applyFill="1" applyBorder="1" applyAlignment="1" applyProtection="1">
      <alignment horizontal="left" vertical="center" indent="1"/>
    </xf>
    <xf numFmtId="3" fontId="29" fillId="8" borderId="22" xfId="3" applyNumberFormat="1" applyFont="1" applyFill="1" applyBorder="1" applyAlignment="1" applyProtection="1">
      <alignment horizontal="left" vertical="center" indent="1"/>
    </xf>
    <xf numFmtId="3" fontId="29" fillId="2" borderId="53" xfId="3" applyNumberFormat="1" applyFont="1" applyFill="1" applyBorder="1" applyAlignment="1" applyProtection="1">
      <alignment horizontal="left" vertical="center" indent="1"/>
    </xf>
    <xf numFmtId="3" fontId="29" fillId="8" borderId="22" xfId="5" applyNumberFormat="1" applyFont="1" applyFill="1" applyBorder="1" applyAlignment="1" applyProtection="1">
      <alignment horizontal="left" vertical="center" indent="1"/>
    </xf>
    <xf numFmtId="3" fontId="29" fillId="8" borderId="22" xfId="5" applyNumberFormat="1" applyFont="1" applyFill="1" applyBorder="1" applyAlignment="1" applyProtection="1">
      <alignment horizontal="right" vertical="center"/>
    </xf>
    <xf numFmtId="0" fontId="59" fillId="0" borderId="0" xfId="5" applyFont="1" applyFill="1" applyAlignment="1" applyProtection="1"/>
    <xf numFmtId="0" fontId="57" fillId="0" borderId="0" xfId="5" applyFont="1" applyFill="1" applyAlignment="1" applyProtection="1">
      <alignment horizontal="left" wrapText="1"/>
    </xf>
    <xf numFmtId="3" fontId="30" fillId="0" borderId="30" xfId="5" applyNumberFormat="1" applyFont="1" applyFill="1" applyBorder="1" applyAlignment="1" applyProtection="1">
      <alignment horizontal="right" vertical="center" indent="1"/>
    </xf>
    <xf numFmtId="0" fontId="59" fillId="0" borderId="0" xfId="5" applyFont="1" applyFill="1" applyBorder="1" applyProtection="1"/>
    <xf numFmtId="3" fontId="30" fillId="8" borderId="34" xfId="5" applyNumberFormat="1" applyFont="1" applyFill="1" applyBorder="1" applyAlignment="1" applyProtection="1">
      <alignment horizontal="left" vertical="center" indent="1"/>
    </xf>
    <xf numFmtId="3" fontId="30" fillId="8" borderId="37" xfId="5" applyNumberFormat="1" applyFont="1" applyFill="1" applyBorder="1" applyAlignment="1" applyProtection="1">
      <alignment horizontal="left" vertical="center" indent="1"/>
    </xf>
    <xf numFmtId="3" fontId="30" fillId="8" borderId="50" xfId="5" applyNumberFormat="1" applyFont="1" applyFill="1" applyBorder="1" applyAlignment="1" applyProtection="1">
      <alignment horizontal="left" vertical="center" indent="1"/>
    </xf>
    <xf numFmtId="3" fontId="30" fillId="8" borderId="35" xfId="5" applyNumberFormat="1" applyFont="1" applyFill="1" applyBorder="1" applyAlignment="1" applyProtection="1">
      <alignment horizontal="right" vertical="center" indent="1"/>
    </xf>
    <xf numFmtId="3" fontId="29" fillId="8" borderId="53" xfId="5" applyNumberFormat="1" applyFont="1" applyFill="1" applyBorder="1" applyAlignment="1" applyProtection="1">
      <alignment horizontal="left" vertical="center" indent="1"/>
    </xf>
    <xf numFmtId="3" fontId="29" fillId="8" borderId="21" xfId="5" applyNumberFormat="1" applyFont="1" applyFill="1" applyBorder="1" applyAlignment="1" applyProtection="1">
      <alignment horizontal="left" vertical="center" indent="1"/>
    </xf>
    <xf numFmtId="3" fontId="29" fillId="8" borderId="5" xfId="5" applyNumberFormat="1" applyFont="1" applyFill="1" applyBorder="1" applyAlignment="1" applyProtection="1">
      <alignment horizontal="left" vertical="center" indent="1"/>
    </xf>
    <xf numFmtId="3" fontId="29" fillId="8" borderId="22" xfId="5" applyNumberFormat="1" applyFont="1" applyFill="1" applyBorder="1" applyAlignment="1" applyProtection="1">
      <alignment horizontal="right" vertical="center" indent="1"/>
    </xf>
    <xf numFmtId="0" fontId="16" fillId="2" borderId="0" xfId="0" quotePrefix="1" applyFont="1" applyFill="1" applyBorder="1" applyAlignment="1" applyProtection="1"/>
    <xf numFmtId="0" fontId="59" fillId="2" borderId="0" xfId="5" applyFont="1" applyFill="1" applyBorder="1" applyAlignment="1" applyProtection="1"/>
    <xf numFmtId="0" fontId="65" fillId="2" borderId="0" xfId="0" applyFont="1" applyFill="1" applyBorder="1" applyProtection="1"/>
    <xf numFmtId="0" fontId="65" fillId="0" borderId="0" xfId="0" applyFont="1" applyBorder="1" applyProtection="1"/>
    <xf numFmtId="0" fontId="30" fillId="2" borderId="0" xfId="0" applyFont="1" applyFill="1" applyBorder="1" applyAlignment="1" applyProtection="1"/>
    <xf numFmtId="0" fontId="19" fillId="2" borderId="0" xfId="0" applyFont="1" applyFill="1" applyBorder="1" applyAlignment="1" applyProtection="1"/>
    <xf numFmtId="0" fontId="30" fillId="2" borderId="0" xfId="0" applyFont="1" applyFill="1" applyProtection="1"/>
    <xf numFmtId="0" fontId="20" fillId="2" borderId="0" xfId="0" applyFont="1" applyFill="1" applyBorder="1" applyAlignment="1" applyProtection="1"/>
    <xf numFmtId="0" fontId="20" fillId="2" borderId="0" xfId="0" applyFont="1" applyFill="1" applyProtection="1"/>
    <xf numFmtId="0" fontId="67" fillId="2" borderId="0" xfId="0" applyFont="1" applyFill="1" applyProtection="1"/>
    <xf numFmtId="0" fontId="30" fillId="2" borderId="23" xfId="0" applyFont="1" applyFill="1" applyBorder="1" applyAlignment="1" applyProtection="1">
      <alignment horizontal="center"/>
    </xf>
    <xf numFmtId="0" fontId="30" fillId="4" borderId="4" xfId="0" applyFont="1" applyFill="1" applyBorder="1" applyAlignment="1" applyProtection="1">
      <alignment wrapText="1"/>
    </xf>
    <xf numFmtId="0" fontId="30" fillId="4" borderId="4" xfId="0" applyFont="1" applyFill="1" applyBorder="1" applyAlignment="1" applyProtection="1">
      <alignment horizontal="center" wrapText="1"/>
    </xf>
    <xf numFmtId="0" fontId="30" fillId="4" borderId="0" xfId="0" applyFont="1" applyFill="1" applyBorder="1" applyAlignment="1" applyProtection="1">
      <alignment wrapText="1"/>
    </xf>
    <xf numFmtId="0" fontId="30" fillId="4" borderId="0" xfId="0" applyFont="1" applyFill="1" applyBorder="1" applyAlignment="1" applyProtection="1">
      <alignment horizontal="center" wrapText="1"/>
    </xf>
    <xf numFmtId="0" fontId="69" fillId="2" borderId="27" xfId="10" applyFont="1" applyFill="1" applyBorder="1" applyAlignment="1" applyProtection="1">
      <alignment horizontal="center" vertical="center" wrapText="1"/>
    </xf>
    <xf numFmtId="3" fontId="20" fillId="9" borderId="19" xfId="0" applyNumberFormat="1" applyFont="1" applyFill="1" applyBorder="1" applyAlignment="1" applyProtection="1">
      <alignment horizontal="right" wrapText="1" indent="1"/>
    </xf>
    <xf numFmtId="0" fontId="69" fillId="2" borderId="47" xfId="10" applyFont="1" applyFill="1" applyBorder="1" applyAlignment="1" applyProtection="1">
      <alignment horizontal="center" vertical="center" wrapText="1"/>
    </xf>
    <xf numFmtId="3" fontId="20" fillId="9" borderId="23" xfId="0" applyNumberFormat="1" applyFont="1" applyFill="1" applyBorder="1" applyAlignment="1" applyProtection="1">
      <alignment horizontal="right" wrapText="1" indent="1"/>
    </xf>
    <xf numFmtId="3" fontId="20" fillId="9" borderId="23" xfId="0" applyNumberFormat="1" applyFont="1" applyFill="1" applyBorder="1" applyAlignment="1" applyProtection="1">
      <alignment horizontal="right" indent="1"/>
    </xf>
    <xf numFmtId="0" fontId="69" fillId="2" borderId="35" xfId="10" applyFont="1" applyFill="1" applyBorder="1" applyAlignment="1" applyProtection="1">
      <alignment horizontal="center" vertical="center" wrapText="1"/>
    </xf>
    <xf numFmtId="3" fontId="20" fillId="9" borderId="116" xfId="0" applyNumberFormat="1" applyFont="1" applyFill="1" applyBorder="1" applyAlignment="1" applyProtection="1">
      <alignment horizontal="right" wrapText="1" indent="1"/>
    </xf>
    <xf numFmtId="0" fontId="69" fillId="2" borderId="53" xfId="10" applyFont="1" applyFill="1" applyBorder="1" applyAlignment="1" applyProtection="1">
      <alignment horizontal="center"/>
    </xf>
    <xf numFmtId="3" fontId="32" fillId="2" borderId="20" xfId="0" applyNumberFormat="1" applyFont="1" applyFill="1" applyBorder="1" applyAlignment="1" applyProtection="1">
      <alignment horizontal="right" indent="1"/>
    </xf>
    <xf numFmtId="3" fontId="32" fillId="2" borderId="22" xfId="0" applyNumberFormat="1" applyFont="1" applyFill="1" applyBorder="1" applyAlignment="1" applyProtection="1">
      <alignment horizontal="right" indent="1"/>
    </xf>
    <xf numFmtId="3" fontId="32" fillId="2" borderId="113" xfId="0" applyNumberFormat="1" applyFont="1" applyFill="1" applyBorder="1" applyAlignment="1" applyProtection="1">
      <alignment horizontal="right" indent="1"/>
    </xf>
    <xf numFmtId="3" fontId="32" fillId="2" borderId="117" xfId="0" applyNumberFormat="1" applyFont="1" applyFill="1" applyBorder="1" applyAlignment="1" applyProtection="1">
      <alignment horizontal="right" indent="1"/>
    </xf>
    <xf numFmtId="3" fontId="20" fillId="0" borderId="0" xfId="0" applyNumberFormat="1" applyFont="1" applyFill="1" applyBorder="1" applyAlignment="1" applyProtection="1">
      <alignment horizontal="center" vertical="center" wrapText="1"/>
    </xf>
    <xf numFmtId="0" fontId="12" fillId="2" borderId="0" xfId="11" applyFont="1" applyFill="1" applyBorder="1" applyAlignment="1" applyProtection="1">
      <alignment vertical="top"/>
    </xf>
    <xf numFmtId="0" fontId="69" fillId="8" borderId="0" xfId="11" applyFont="1" applyFill="1" applyBorder="1" applyAlignment="1" applyProtection="1">
      <alignment horizontal="left"/>
    </xf>
    <xf numFmtId="0" fontId="20" fillId="8" borderId="0" xfId="0" applyFont="1" applyFill="1" applyBorder="1" applyAlignment="1" applyProtection="1"/>
    <xf numFmtId="3" fontId="20" fillId="2" borderId="0" xfId="0" applyNumberFormat="1" applyFont="1" applyFill="1" applyBorder="1" applyAlignment="1" applyProtection="1">
      <alignment vertical="top"/>
    </xf>
    <xf numFmtId="0" fontId="12" fillId="2" borderId="0" xfId="11" applyFont="1" applyFill="1" applyBorder="1" applyAlignment="1" applyProtection="1">
      <alignment vertical="center"/>
    </xf>
    <xf numFmtId="0" fontId="23" fillId="2" borderId="0" xfId="10" quotePrefix="1" applyFont="1" applyFill="1" applyBorder="1" applyAlignment="1" applyProtection="1"/>
    <xf numFmtId="0" fontId="20" fillId="2" borderId="0" xfId="11" applyFont="1" applyFill="1" applyBorder="1" applyAlignment="1" applyProtection="1">
      <alignment vertical="center"/>
    </xf>
    <xf numFmtId="0" fontId="12" fillId="2" borderId="0" xfId="10" quotePrefix="1" applyFont="1" applyFill="1" applyBorder="1" applyAlignment="1" applyProtection="1"/>
    <xf numFmtId="0" fontId="12" fillId="2" borderId="0" xfId="11" quotePrefix="1" applyFont="1" applyFill="1" applyBorder="1" applyAlignment="1" applyProtection="1">
      <alignment vertical="center"/>
    </xf>
    <xf numFmtId="0" fontId="12" fillId="2" borderId="0" xfId="11" applyFont="1" applyFill="1" applyBorder="1" applyAlignment="1" applyProtection="1">
      <alignment horizontal="left" vertical="center"/>
    </xf>
    <xf numFmtId="3" fontId="20" fillId="2" borderId="0" xfId="0" applyNumberFormat="1" applyFont="1" applyFill="1" applyBorder="1" applyAlignment="1" applyProtection="1">
      <alignment horizontal="center" vertical="center"/>
    </xf>
    <xf numFmtId="0" fontId="20" fillId="2" borderId="0" xfId="0" applyFont="1" applyFill="1" applyBorder="1" applyAlignment="1" applyProtection="1">
      <alignment vertical="center"/>
    </xf>
    <xf numFmtId="3" fontId="20" fillId="2" borderId="0" xfId="6" applyNumberFormat="1" applyFont="1" applyFill="1" applyBorder="1" applyAlignment="1" applyProtection="1">
      <alignment horizontal="left" vertical="center"/>
    </xf>
    <xf numFmtId="0" fontId="20" fillId="2" borderId="0" xfId="0" applyFont="1" applyFill="1" applyAlignment="1" applyProtection="1">
      <alignment vertical="center"/>
    </xf>
    <xf numFmtId="3" fontId="20" fillId="0" borderId="0" xfId="6" applyNumberFormat="1" applyFont="1" applyFill="1" applyBorder="1" applyAlignment="1" applyProtection="1">
      <alignment horizontal="left" vertical="center"/>
    </xf>
    <xf numFmtId="3" fontId="16" fillId="2" borderId="0" xfId="6" applyNumberFormat="1" applyFont="1" applyFill="1" applyBorder="1" applyAlignment="1" applyProtection="1">
      <alignment vertical="center"/>
    </xf>
    <xf numFmtId="3" fontId="20" fillId="2" borderId="0" xfId="0" applyNumberFormat="1" applyFont="1" applyFill="1" applyBorder="1" applyAlignment="1" applyProtection="1">
      <alignment horizontal="left" vertical="top"/>
    </xf>
    <xf numFmtId="3" fontId="20" fillId="2" borderId="0" xfId="0" applyNumberFormat="1" applyFont="1" applyFill="1" applyBorder="1" applyAlignment="1" applyProtection="1">
      <alignment horizontal="center" vertical="center" wrapText="1"/>
    </xf>
    <xf numFmtId="3" fontId="20" fillId="2" borderId="0" xfId="0" applyNumberFormat="1" applyFont="1" applyFill="1" applyBorder="1" applyAlignment="1" applyProtection="1"/>
    <xf numFmtId="0" fontId="19" fillId="2" borderId="0" xfId="12" applyFont="1" applyFill="1" applyProtection="1"/>
    <xf numFmtId="0" fontId="61" fillId="0" borderId="0" xfId="3" applyFont="1" applyFill="1" applyAlignment="1" applyProtection="1">
      <alignment horizontal="center" wrapText="1"/>
    </xf>
    <xf numFmtId="3" fontId="30" fillId="0" borderId="34" xfId="1" applyNumberFormat="1" applyFont="1" applyFill="1" applyBorder="1" applyAlignment="1" applyProtection="1">
      <alignment horizontal="right" vertical="center" wrapText="1" indent="1"/>
    </xf>
    <xf numFmtId="3" fontId="30" fillId="0" borderId="35" xfId="1" applyNumberFormat="1" applyFont="1" applyFill="1" applyBorder="1" applyAlignment="1" applyProtection="1">
      <alignment horizontal="right" vertical="center" wrapText="1" indent="1"/>
    </xf>
    <xf numFmtId="3" fontId="30" fillId="0" borderId="31" xfId="1" applyNumberFormat="1" applyFont="1" applyFill="1" applyBorder="1" applyAlignment="1" applyProtection="1">
      <alignment horizontal="right" vertical="center" wrapText="1" indent="1"/>
    </xf>
    <xf numFmtId="3" fontId="30" fillId="0" borderId="2" xfId="1" applyNumberFormat="1" applyFont="1" applyFill="1" applyBorder="1" applyAlignment="1" applyProtection="1">
      <alignment horizontal="right" vertical="center" wrapText="1" indent="1"/>
    </xf>
    <xf numFmtId="3" fontId="30" fillId="0" borderId="41" xfId="1" applyNumberFormat="1" applyFont="1" applyFill="1" applyBorder="1" applyAlignment="1" applyProtection="1">
      <alignment horizontal="right" vertical="center" wrapText="1" indent="1"/>
    </xf>
    <xf numFmtId="3" fontId="30" fillId="0" borderId="42" xfId="1" applyNumberFormat="1" applyFont="1" applyFill="1" applyBorder="1" applyAlignment="1" applyProtection="1">
      <alignment horizontal="right" vertical="center" wrapText="1" indent="1"/>
    </xf>
    <xf numFmtId="3" fontId="30" fillId="0" borderId="8" xfId="2" applyNumberFormat="1" applyFont="1" applyFill="1" applyBorder="1" applyAlignment="1" applyProtection="1">
      <alignment horizontal="right" vertical="center" wrapText="1" indent="1"/>
    </xf>
    <xf numFmtId="3" fontId="30" fillId="0" borderId="1" xfId="2" applyNumberFormat="1" applyFont="1" applyFill="1" applyBorder="1" applyAlignment="1" applyProtection="1">
      <alignment horizontal="right" vertical="center" wrapText="1" indent="1"/>
    </xf>
    <xf numFmtId="3" fontId="30" fillId="0" borderId="47" xfId="2" applyNumberFormat="1" applyFont="1" applyFill="1" applyBorder="1" applyAlignment="1" applyProtection="1">
      <alignment horizontal="right" vertical="center" wrapText="1" indent="1"/>
    </xf>
    <xf numFmtId="3" fontId="30" fillId="0" borderId="30" xfId="2" applyNumberFormat="1" applyFont="1" applyFill="1" applyBorder="1" applyAlignment="1" applyProtection="1">
      <alignment horizontal="right" vertical="center" wrapText="1" indent="1"/>
    </xf>
    <xf numFmtId="3" fontId="30" fillId="0" borderId="27" xfId="3" applyNumberFormat="1" applyFont="1" applyFill="1" applyBorder="1" applyAlignment="1" applyProtection="1">
      <alignment horizontal="left" vertical="center" indent="1"/>
    </xf>
    <xf numFmtId="3" fontId="30" fillId="0" borderId="112" xfId="3" applyNumberFormat="1" applyFont="1" applyFill="1" applyBorder="1" applyAlignment="1" applyProtection="1">
      <alignment horizontal="left" vertical="center" indent="1"/>
    </xf>
    <xf numFmtId="3" fontId="30" fillId="0" borderId="23" xfId="3" applyNumberFormat="1" applyFont="1" applyFill="1" applyBorder="1" applyAlignment="1" applyProtection="1">
      <alignment horizontal="right" vertical="center" indent="1"/>
    </xf>
    <xf numFmtId="3" fontId="30" fillId="0" borderId="34" xfId="3" applyNumberFormat="1" applyFont="1" applyFill="1" applyBorder="1" applyAlignment="1" applyProtection="1">
      <alignment horizontal="left" vertical="center" indent="1"/>
    </xf>
    <xf numFmtId="3" fontId="30" fillId="0" borderId="115" xfId="3" applyNumberFormat="1" applyFont="1" applyFill="1" applyBorder="1" applyAlignment="1" applyProtection="1">
      <alignment horizontal="left" vertical="center" indent="1"/>
    </xf>
    <xf numFmtId="3" fontId="29" fillId="0" borderId="25" xfId="5" applyNumberFormat="1" applyFont="1" applyFill="1" applyBorder="1" applyAlignment="1" applyProtection="1">
      <alignment horizontal="right" vertical="center" indent="1"/>
    </xf>
    <xf numFmtId="3" fontId="30" fillId="0" borderId="108" xfId="3" applyNumberFormat="1" applyFont="1" applyFill="1" applyBorder="1" applyAlignment="1" applyProtection="1">
      <alignment horizontal="left" vertical="center" indent="1"/>
    </xf>
    <xf numFmtId="3" fontId="29" fillId="0" borderId="16" xfId="5" applyNumberFormat="1" applyFont="1" applyFill="1" applyBorder="1" applyAlignment="1" applyProtection="1">
      <alignment horizontal="right" vertical="center" indent="1"/>
    </xf>
    <xf numFmtId="3" fontId="30" fillId="0" borderId="4" xfId="3" applyNumberFormat="1" applyFont="1" applyFill="1" applyBorder="1" applyAlignment="1" applyProtection="1">
      <alignment horizontal="left" vertical="center" indent="1"/>
    </xf>
    <xf numFmtId="3" fontId="30" fillId="0" borderId="26" xfId="3" applyNumberFormat="1" applyFont="1" applyFill="1" applyBorder="1" applyAlignment="1" applyProtection="1">
      <alignment horizontal="left" vertical="center" indent="1"/>
    </xf>
    <xf numFmtId="3" fontId="30" fillId="0" borderId="29" xfId="3" applyNumberFormat="1" applyFont="1" applyFill="1" applyBorder="1" applyAlignment="1" applyProtection="1">
      <alignment horizontal="left" vertical="center" indent="1"/>
    </xf>
    <xf numFmtId="3" fontId="30" fillId="0" borderId="35" xfId="3" applyNumberFormat="1" applyFont="1" applyFill="1" applyBorder="1" applyAlignment="1" applyProtection="1">
      <alignment horizontal="left" vertical="center" indent="1"/>
    </xf>
    <xf numFmtId="3" fontId="30" fillId="0" borderId="26" xfId="5" applyNumberFormat="1" applyFont="1" applyFill="1" applyBorder="1" applyAlignment="1" applyProtection="1">
      <alignment horizontal="left" vertical="center" indent="1"/>
    </xf>
    <xf numFmtId="3" fontId="30" fillId="0" borderId="26" xfId="5" applyNumberFormat="1" applyFont="1" applyFill="1" applyBorder="1" applyAlignment="1" applyProtection="1">
      <alignment horizontal="right" vertical="center" indent="1"/>
    </xf>
    <xf numFmtId="3" fontId="20" fillId="0" borderId="52" xfId="0" applyNumberFormat="1" applyFont="1" applyFill="1" applyBorder="1" applyAlignment="1" applyProtection="1">
      <alignment horizontal="right" vertical="center" wrapText="1" indent="1"/>
    </xf>
    <xf numFmtId="3" fontId="20" fillId="0" borderId="26" xfId="0" applyNumberFormat="1" applyFont="1" applyFill="1" applyBorder="1" applyAlignment="1" applyProtection="1">
      <alignment horizontal="right" vertical="center" wrapText="1" indent="1"/>
    </xf>
    <xf numFmtId="3" fontId="20" fillId="0" borderId="112" xfId="0" applyNumberFormat="1" applyFont="1" applyFill="1" applyBorder="1" applyAlignment="1" applyProtection="1">
      <alignment horizontal="right" vertical="center" wrapText="1" indent="1"/>
    </xf>
    <xf numFmtId="3" fontId="20" fillId="0" borderId="108" xfId="0" applyNumberFormat="1" applyFont="1" applyFill="1" applyBorder="1" applyAlignment="1" applyProtection="1">
      <alignment horizontal="right" vertical="center" wrapText="1" indent="1"/>
    </xf>
    <xf numFmtId="3" fontId="20" fillId="0" borderId="52" xfId="0" applyNumberFormat="1" applyFont="1" applyFill="1" applyBorder="1" applyAlignment="1" applyProtection="1">
      <alignment horizontal="right" wrapText="1" indent="1"/>
    </xf>
    <xf numFmtId="3" fontId="20" fillId="0" borderId="112" xfId="0" applyNumberFormat="1" applyFont="1" applyFill="1" applyBorder="1" applyAlignment="1" applyProtection="1">
      <alignment horizontal="right" wrapText="1" indent="1"/>
    </xf>
    <xf numFmtId="3" fontId="20" fillId="0" borderId="108" xfId="0" applyNumberFormat="1" applyFont="1" applyFill="1" applyBorder="1" applyAlignment="1" applyProtection="1">
      <alignment horizontal="right" wrapText="1" indent="1"/>
    </xf>
    <xf numFmtId="3" fontId="20" fillId="0" borderId="109" xfId="0" applyNumberFormat="1" applyFont="1" applyFill="1" applyBorder="1" applyAlignment="1" applyProtection="1">
      <alignment horizontal="right" vertical="center" wrapText="1" indent="1"/>
    </xf>
    <xf numFmtId="3" fontId="20" fillId="0" borderId="30" xfId="0" applyNumberFormat="1" applyFont="1" applyFill="1" applyBorder="1" applyAlignment="1" applyProtection="1">
      <alignment horizontal="right" vertical="center" wrapText="1" indent="1"/>
    </xf>
    <xf numFmtId="3" fontId="20" fillId="0" borderId="114" xfId="0" applyNumberFormat="1" applyFont="1" applyFill="1" applyBorder="1" applyAlignment="1" applyProtection="1">
      <alignment horizontal="right" vertical="center" wrapText="1" indent="1"/>
    </xf>
    <xf numFmtId="3" fontId="20" fillId="0" borderId="110" xfId="0" applyNumberFormat="1" applyFont="1" applyFill="1" applyBorder="1" applyAlignment="1" applyProtection="1">
      <alignment horizontal="right" vertical="center" wrapText="1" indent="1"/>
    </xf>
    <xf numFmtId="3" fontId="20" fillId="0" borderId="109" xfId="0" applyNumberFormat="1" applyFont="1" applyFill="1" applyBorder="1" applyAlignment="1" applyProtection="1">
      <alignment horizontal="right" wrapText="1" indent="1"/>
    </xf>
    <xf numFmtId="3" fontId="20" fillId="0" borderId="114" xfId="0" applyNumberFormat="1" applyFont="1" applyFill="1" applyBorder="1" applyAlignment="1" applyProtection="1">
      <alignment horizontal="right" wrapText="1" indent="1"/>
    </xf>
    <xf numFmtId="3" fontId="20" fillId="0" borderId="110" xfId="0" applyNumberFormat="1" applyFont="1" applyFill="1" applyBorder="1" applyAlignment="1" applyProtection="1">
      <alignment horizontal="right" wrapText="1" indent="1"/>
    </xf>
    <xf numFmtId="3" fontId="20" fillId="0" borderId="0" xfId="0" applyNumberFormat="1" applyFont="1" applyFill="1" applyBorder="1" applyAlignment="1" applyProtection="1">
      <alignment horizontal="right" indent="1"/>
    </xf>
    <xf numFmtId="3" fontId="20" fillId="0" borderId="119" xfId="0" applyNumberFormat="1" applyFont="1" applyFill="1" applyBorder="1" applyAlignment="1" applyProtection="1">
      <alignment horizontal="right" vertical="center" wrapText="1" indent="1"/>
    </xf>
    <xf numFmtId="3" fontId="20" fillId="0" borderId="35" xfId="0" applyNumberFormat="1" applyFont="1" applyFill="1" applyBorder="1" applyAlignment="1" applyProtection="1">
      <alignment horizontal="right" vertical="center" wrapText="1" indent="1"/>
    </xf>
    <xf numFmtId="3" fontId="20" fillId="0" borderId="115" xfId="0" applyNumberFormat="1" applyFont="1" applyFill="1" applyBorder="1" applyAlignment="1" applyProtection="1">
      <alignment horizontal="right" vertical="center" wrapText="1" indent="1"/>
    </xf>
    <xf numFmtId="3" fontId="20" fillId="0" borderId="120" xfId="0" applyNumberFormat="1" applyFont="1" applyFill="1" applyBorder="1" applyAlignment="1" applyProtection="1">
      <alignment horizontal="right" vertical="center" wrapText="1" indent="1"/>
    </xf>
    <xf numFmtId="3" fontId="20" fillId="0" borderId="119" xfId="0" applyNumberFormat="1" applyFont="1" applyFill="1" applyBorder="1" applyAlignment="1" applyProtection="1">
      <alignment horizontal="right" wrapText="1" indent="1"/>
    </xf>
    <xf numFmtId="3" fontId="20" fillId="0" borderId="115" xfId="0" applyNumberFormat="1" applyFont="1" applyFill="1" applyBorder="1" applyAlignment="1" applyProtection="1">
      <alignment horizontal="right" wrapText="1" indent="1"/>
    </xf>
    <xf numFmtId="3" fontId="20" fillId="0" borderId="120" xfId="0" applyNumberFormat="1" applyFont="1" applyFill="1" applyBorder="1" applyAlignment="1" applyProtection="1">
      <alignment horizontal="right" wrapText="1" indent="1"/>
    </xf>
    <xf numFmtId="3" fontId="32" fillId="0" borderId="25" xfId="0" applyNumberFormat="1" applyFont="1" applyFill="1" applyBorder="1" applyAlignment="1" applyProtection="1">
      <alignment horizontal="right" indent="1"/>
    </xf>
    <xf numFmtId="3" fontId="20" fillId="0" borderId="52" xfId="0" applyNumberFormat="1" applyFont="1" applyFill="1" applyBorder="1" applyAlignment="1" applyProtection="1">
      <alignment horizontal="right" vertical="center" indent="1"/>
    </xf>
    <xf numFmtId="3" fontId="20" fillId="0" borderId="26" xfId="0" applyNumberFormat="1" applyFont="1" applyFill="1" applyBorder="1" applyAlignment="1" applyProtection="1">
      <alignment horizontal="right" vertical="center" indent="1"/>
    </xf>
    <xf numFmtId="3" fontId="20" fillId="0" borderId="112" xfId="0" applyNumberFormat="1" applyFont="1" applyFill="1" applyBorder="1" applyAlignment="1" applyProtection="1">
      <alignment horizontal="right" vertical="center" indent="1"/>
    </xf>
    <xf numFmtId="3" fontId="20" fillId="0" borderId="108" xfId="0" applyNumberFormat="1" applyFont="1" applyFill="1" applyBorder="1" applyAlignment="1" applyProtection="1">
      <alignment horizontal="right" vertical="center" indent="1"/>
    </xf>
    <xf numFmtId="3" fontId="20" fillId="0" borderId="52" xfId="0" applyNumberFormat="1" applyFont="1" applyFill="1" applyBorder="1" applyAlignment="1" applyProtection="1">
      <alignment horizontal="right" indent="1"/>
    </xf>
    <xf numFmtId="3" fontId="20" fillId="0" borderId="112" xfId="0" applyNumberFormat="1" applyFont="1" applyFill="1" applyBorder="1" applyAlignment="1" applyProtection="1">
      <alignment horizontal="right" indent="1"/>
    </xf>
    <xf numFmtId="3" fontId="20" fillId="0" borderId="108" xfId="0" applyNumberFormat="1" applyFont="1" applyFill="1" applyBorder="1" applyAlignment="1" applyProtection="1">
      <alignment horizontal="right" indent="1"/>
    </xf>
    <xf numFmtId="3" fontId="20" fillId="0" borderId="109" xfId="0" applyNumberFormat="1" applyFont="1" applyFill="1" applyBorder="1" applyAlignment="1" applyProtection="1">
      <alignment horizontal="right" vertical="center" indent="1"/>
    </xf>
    <xf numFmtId="3" fontId="20" fillId="0" borderId="30" xfId="0" applyNumberFormat="1" applyFont="1" applyFill="1" applyBorder="1" applyAlignment="1" applyProtection="1">
      <alignment horizontal="right" vertical="center" indent="1"/>
    </xf>
    <xf numFmtId="3" fontId="20" fillId="0" borderId="114" xfId="0" applyNumberFormat="1" applyFont="1" applyFill="1" applyBorder="1" applyAlignment="1" applyProtection="1">
      <alignment horizontal="right" vertical="center" indent="1"/>
    </xf>
    <xf numFmtId="3" fontId="20" fillId="0" borderId="110" xfId="0" applyNumberFormat="1" applyFont="1" applyFill="1" applyBorder="1" applyAlignment="1" applyProtection="1">
      <alignment horizontal="right" vertical="center" indent="1"/>
    </xf>
    <xf numFmtId="3" fontId="20" fillId="0" borderId="109" xfId="0" applyNumberFormat="1" applyFont="1" applyFill="1" applyBorder="1" applyAlignment="1" applyProtection="1">
      <alignment horizontal="right" indent="1"/>
    </xf>
    <xf numFmtId="3" fontId="20" fillId="0" borderId="114" xfId="0" applyNumberFormat="1" applyFont="1" applyFill="1" applyBorder="1" applyAlignment="1" applyProtection="1">
      <alignment horizontal="right" indent="1"/>
    </xf>
    <xf numFmtId="3" fontId="20" fillId="0" borderId="110" xfId="0" applyNumberFormat="1" applyFont="1" applyFill="1" applyBorder="1" applyAlignment="1" applyProtection="1">
      <alignment horizontal="right" indent="1"/>
    </xf>
    <xf numFmtId="3" fontId="20" fillId="0" borderId="119" xfId="0" applyNumberFormat="1" applyFont="1" applyFill="1" applyBorder="1" applyAlignment="1" applyProtection="1">
      <alignment horizontal="right" vertical="center" indent="1"/>
    </xf>
    <xf numFmtId="3" fontId="20" fillId="0" borderId="35" xfId="0" applyNumberFormat="1" applyFont="1" applyFill="1" applyBorder="1" applyAlignment="1" applyProtection="1">
      <alignment horizontal="right" vertical="center" indent="1"/>
    </xf>
    <xf numFmtId="3" fontId="20" fillId="0" borderId="115" xfId="0" applyNumberFormat="1" applyFont="1" applyFill="1" applyBorder="1" applyAlignment="1" applyProtection="1">
      <alignment horizontal="right" vertical="center" indent="1"/>
    </xf>
    <xf numFmtId="3" fontId="20" fillId="0" borderId="120" xfId="0" applyNumberFormat="1" applyFont="1" applyFill="1" applyBorder="1" applyAlignment="1" applyProtection="1">
      <alignment horizontal="right" vertical="center" indent="1"/>
    </xf>
    <xf numFmtId="3" fontId="20" fillId="0" borderId="119" xfId="0" applyNumberFormat="1" applyFont="1" applyFill="1" applyBorder="1" applyAlignment="1" applyProtection="1">
      <alignment horizontal="right" indent="1"/>
    </xf>
    <xf numFmtId="3" fontId="20" fillId="0" borderId="115" xfId="0" applyNumberFormat="1" applyFont="1" applyFill="1" applyBorder="1" applyAlignment="1" applyProtection="1">
      <alignment horizontal="right" indent="1"/>
    </xf>
    <xf numFmtId="3" fontId="20" fillId="0" borderId="120" xfId="0" applyNumberFormat="1" applyFont="1" applyFill="1" applyBorder="1" applyAlignment="1" applyProtection="1">
      <alignment horizontal="right" indent="1"/>
    </xf>
    <xf numFmtId="3" fontId="78" fillId="11" borderId="52" xfId="0" applyNumberFormat="1" applyFont="1" applyFill="1" applyBorder="1" applyAlignment="1" applyProtection="1">
      <alignment horizontal="right" vertical="center" indent="1"/>
    </xf>
    <xf numFmtId="3" fontId="78" fillId="11" borderId="26" xfId="0" applyNumberFormat="1" applyFont="1" applyFill="1" applyBorder="1" applyAlignment="1" applyProtection="1">
      <alignment horizontal="right" vertical="center" indent="1"/>
    </xf>
    <xf numFmtId="3" fontId="78" fillId="11" borderId="112" xfId="0" applyNumberFormat="1" applyFont="1" applyFill="1" applyBorder="1" applyAlignment="1" applyProtection="1">
      <alignment horizontal="right" vertical="center" indent="1"/>
    </xf>
    <xf numFmtId="3" fontId="78" fillId="11" borderId="108" xfId="0" applyNumberFormat="1" applyFont="1" applyFill="1" applyBorder="1" applyAlignment="1" applyProtection="1">
      <alignment horizontal="right" vertical="center" indent="1"/>
    </xf>
    <xf numFmtId="3" fontId="78" fillId="11" borderId="52" xfId="0" applyNumberFormat="1" applyFont="1" applyFill="1" applyBorder="1" applyAlignment="1" applyProtection="1">
      <alignment horizontal="right" indent="1"/>
    </xf>
    <xf numFmtId="3" fontId="78" fillId="11" borderId="112" xfId="0" applyNumberFormat="1" applyFont="1" applyFill="1" applyBorder="1" applyAlignment="1" applyProtection="1">
      <alignment horizontal="right" indent="1"/>
    </xf>
    <xf numFmtId="3" fontId="78" fillId="11" borderId="108" xfId="0" applyNumberFormat="1" applyFont="1" applyFill="1" applyBorder="1" applyAlignment="1" applyProtection="1">
      <alignment horizontal="right" indent="1"/>
    </xf>
    <xf numFmtId="3" fontId="78" fillId="11" borderId="19" xfId="0" applyNumberFormat="1" applyFont="1" applyFill="1" applyBorder="1" applyAlignment="1" applyProtection="1">
      <alignment horizontal="right" wrapText="1" indent="1"/>
    </xf>
    <xf numFmtId="3" fontId="78" fillId="11" borderId="109" xfId="0" applyNumberFormat="1" applyFont="1" applyFill="1" applyBorder="1" applyAlignment="1" applyProtection="1">
      <alignment horizontal="right" vertical="center" indent="1"/>
    </xf>
    <xf numFmtId="3" fontId="78" fillId="11" borderId="30" xfId="0" applyNumberFormat="1" applyFont="1" applyFill="1" applyBorder="1" applyAlignment="1" applyProtection="1">
      <alignment horizontal="right" vertical="center" indent="1"/>
    </xf>
    <xf numFmtId="3" fontId="78" fillId="11" borderId="114" xfId="0" applyNumberFormat="1" applyFont="1" applyFill="1" applyBorder="1" applyAlignment="1" applyProtection="1">
      <alignment horizontal="right" vertical="center" indent="1"/>
    </xf>
    <xf numFmtId="3" fontId="78" fillId="11" borderId="110" xfId="0" applyNumberFormat="1" applyFont="1" applyFill="1" applyBorder="1" applyAlignment="1" applyProtection="1">
      <alignment horizontal="right" vertical="center" indent="1"/>
    </xf>
    <xf numFmtId="3" fontId="78" fillId="11" borderId="109" xfId="0" applyNumberFormat="1" applyFont="1" applyFill="1" applyBorder="1" applyAlignment="1" applyProtection="1">
      <alignment horizontal="right" indent="1"/>
    </xf>
    <xf numFmtId="3" fontId="78" fillId="11" borderId="114" xfId="0" applyNumberFormat="1" applyFont="1" applyFill="1" applyBorder="1" applyAlignment="1" applyProtection="1">
      <alignment horizontal="right" indent="1"/>
    </xf>
    <xf numFmtId="3" fontId="78" fillId="11" borderId="110" xfId="0" applyNumberFormat="1" applyFont="1" applyFill="1" applyBorder="1" applyAlignment="1" applyProtection="1">
      <alignment horizontal="right" indent="1"/>
    </xf>
    <xf numFmtId="3" fontId="78" fillId="11" borderId="23" xfId="0" applyNumberFormat="1" applyFont="1" applyFill="1" applyBorder="1" applyAlignment="1" applyProtection="1">
      <alignment horizontal="right" wrapText="1" indent="1"/>
    </xf>
    <xf numFmtId="3" fontId="78" fillId="11" borderId="0" xfId="0" applyNumberFormat="1" applyFont="1" applyFill="1" applyBorder="1" applyAlignment="1" applyProtection="1">
      <alignment horizontal="right" indent="1"/>
    </xf>
    <xf numFmtId="3" fontId="78" fillId="11" borderId="23" xfId="0" applyNumberFormat="1" applyFont="1" applyFill="1" applyBorder="1" applyAlignment="1" applyProtection="1">
      <alignment horizontal="right" indent="1"/>
    </xf>
    <xf numFmtId="3" fontId="78" fillId="11" borderId="119" xfId="0" applyNumberFormat="1" applyFont="1" applyFill="1" applyBorder="1" applyAlignment="1" applyProtection="1">
      <alignment horizontal="right" vertical="center" indent="1"/>
    </xf>
    <xf numFmtId="3" fontId="78" fillId="11" borderId="35" xfId="0" applyNumberFormat="1" applyFont="1" applyFill="1" applyBorder="1" applyAlignment="1" applyProtection="1">
      <alignment horizontal="right" vertical="center" indent="1"/>
    </xf>
    <xf numFmtId="3" fontId="78" fillId="11" borderId="115" xfId="0" applyNumberFormat="1" applyFont="1" applyFill="1" applyBorder="1" applyAlignment="1" applyProtection="1">
      <alignment horizontal="right" vertical="center" indent="1"/>
    </xf>
    <xf numFmtId="3" fontId="78" fillId="11" borderId="120" xfId="0" applyNumberFormat="1" applyFont="1" applyFill="1" applyBorder="1" applyAlignment="1" applyProtection="1">
      <alignment horizontal="right" vertical="center" indent="1"/>
    </xf>
    <xf numFmtId="3" fontId="78" fillId="11" borderId="119" xfId="0" applyNumberFormat="1" applyFont="1" applyFill="1" applyBorder="1" applyAlignment="1" applyProtection="1">
      <alignment horizontal="right" indent="1"/>
    </xf>
    <xf numFmtId="3" fontId="78" fillId="11" borderId="115" xfId="0" applyNumberFormat="1" applyFont="1" applyFill="1" applyBorder="1" applyAlignment="1" applyProtection="1">
      <alignment horizontal="right" indent="1"/>
    </xf>
    <xf numFmtId="3" fontId="78" fillId="11" borderId="120" xfId="0" applyNumberFormat="1" applyFont="1" applyFill="1" applyBorder="1" applyAlignment="1" applyProtection="1">
      <alignment horizontal="right" indent="1"/>
    </xf>
    <xf numFmtId="3" fontId="78" fillId="11" borderId="116" xfId="0" applyNumberFormat="1" applyFont="1" applyFill="1" applyBorder="1" applyAlignment="1" applyProtection="1">
      <alignment horizontal="right" wrapText="1" indent="1"/>
    </xf>
    <xf numFmtId="3" fontId="79" fillId="11" borderId="20" xfId="0" applyNumberFormat="1" applyFont="1" applyFill="1" applyBorder="1" applyAlignment="1" applyProtection="1">
      <alignment horizontal="right" indent="1"/>
    </xf>
    <xf numFmtId="3" fontId="79" fillId="11" borderId="22" xfId="0" applyNumberFormat="1" applyFont="1" applyFill="1" applyBorder="1" applyAlignment="1" applyProtection="1">
      <alignment horizontal="right" indent="1"/>
    </xf>
    <xf numFmtId="3" fontId="79" fillId="11" borderId="113" xfId="0" applyNumberFormat="1" applyFont="1" applyFill="1" applyBorder="1" applyAlignment="1" applyProtection="1">
      <alignment horizontal="right" indent="1"/>
    </xf>
    <xf numFmtId="3" fontId="79" fillId="11" borderId="117" xfId="0" applyNumberFormat="1" applyFont="1" applyFill="1" applyBorder="1" applyAlignment="1" applyProtection="1">
      <alignment horizontal="right" indent="1"/>
    </xf>
    <xf numFmtId="3" fontId="79" fillId="11" borderId="25" xfId="0" applyNumberFormat="1" applyFont="1" applyFill="1" applyBorder="1" applyAlignment="1" applyProtection="1">
      <alignment horizontal="right" indent="1"/>
    </xf>
    <xf numFmtId="0" fontId="5" fillId="0" borderId="0" xfId="0" applyFont="1" applyAlignment="1" applyProtection="1"/>
    <xf numFmtId="22" fontId="3" fillId="2" borderId="0" xfId="0" applyNumberFormat="1"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0" xfId="1" applyFont="1" applyFill="1" applyAlignment="1" applyProtection="1">
      <alignment horizontal="center" vertical="center" wrapText="1"/>
    </xf>
    <xf numFmtId="0" fontId="15" fillId="0" borderId="0" xfId="1" applyFont="1" applyBorder="1" applyAlignment="1" applyProtection="1">
      <alignment horizontal="center" vertical="center"/>
    </xf>
    <xf numFmtId="3" fontId="20" fillId="2" borderId="2" xfId="1" applyNumberFormat="1" applyFont="1" applyFill="1" applyBorder="1" applyAlignment="1" applyProtection="1">
      <alignment horizontal="right" vertical="center" wrapText="1" indent="1"/>
    </xf>
    <xf numFmtId="166" fontId="22" fillId="2" borderId="2" xfId="1" applyNumberFormat="1" applyFont="1" applyFill="1" applyBorder="1" applyAlignment="1" applyProtection="1">
      <alignment horizontal="left" vertical="center" wrapText="1" indent="1"/>
    </xf>
    <xf numFmtId="166" fontId="20" fillId="2" borderId="2" xfId="1" applyNumberFormat="1" applyFont="1" applyFill="1" applyBorder="1" applyAlignment="1" applyProtection="1">
      <alignment horizontal="left" vertical="center" wrapText="1" indent="1"/>
    </xf>
    <xf numFmtId="3" fontId="20" fillId="2" borderId="3" xfId="1" applyNumberFormat="1" applyFont="1" applyFill="1" applyBorder="1" applyAlignment="1" applyProtection="1">
      <alignment horizontal="right" vertical="center" wrapText="1" indent="1"/>
    </xf>
    <xf numFmtId="3" fontId="22" fillId="2" borderId="2" xfId="1" applyNumberFormat="1" applyFont="1" applyFill="1" applyBorder="1" applyAlignment="1" applyProtection="1">
      <alignment horizontal="left" vertical="center" wrapText="1" indent="1"/>
    </xf>
    <xf numFmtId="3" fontId="20" fillId="2" borderId="2" xfId="1" applyNumberFormat="1" applyFont="1" applyFill="1" applyBorder="1" applyAlignment="1" applyProtection="1">
      <alignment horizontal="left" vertical="center" wrapText="1" indent="1"/>
    </xf>
    <xf numFmtId="10" fontId="20" fillId="2" borderId="2" xfId="1" applyNumberFormat="1" applyFont="1" applyFill="1" applyBorder="1" applyAlignment="1" applyProtection="1">
      <alignment horizontal="right" vertical="center" wrapText="1" indent="1"/>
    </xf>
    <xf numFmtId="10" fontId="20" fillId="2" borderId="3" xfId="1" applyNumberFormat="1" applyFont="1" applyFill="1" applyBorder="1" applyAlignment="1" applyProtection="1">
      <alignment horizontal="right" vertical="center" wrapText="1" indent="1"/>
    </xf>
    <xf numFmtId="3" fontId="20" fillId="0" borderId="1" xfId="1" applyNumberFormat="1" applyFont="1" applyFill="1" applyBorder="1" applyAlignment="1" applyProtection="1">
      <alignment horizontal="right" vertical="center" wrapText="1" indent="1"/>
    </xf>
    <xf numFmtId="3" fontId="20" fillId="0" borderId="22" xfId="1" applyNumberFormat="1" applyFont="1" applyFill="1" applyBorder="1" applyAlignment="1" applyProtection="1">
      <alignment horizontal="right" vertical="center" wrapText="1" indent="1"/>
    </xf>
    <xf numFmtId="166" fontId="20" fillId="0" borderId="1" xfId="1" applyNumberFormat="1" applyFont="1" applyFill="1" applyBorder="1" applyAlignment="1" applyProtection="1">
      <alignment horizontal="right" vertical="center" wrapText="1" indent="1"/>
    </xf>
    <xf numFmtId="166" fontId="20" fillId="0" borderId="22" xfId="1" applyNumberFormat="1" applyFont="1" applyFill="1" applyBorder="1" applyAlignment="1" applyProtection="1">
      <alignment horizontal="right" vertical="center" wrapText="1" indent="1"/>
    </xf>
    <xf numFmtId="0" fontId="25" fillId="0" borderId="0" xfId="0" applyFont="1" applyAlignment="1" applyProtection="1">
      <alignment horizontal="justify" vertical="center"/>
    </xf>
    <xf numFmtId="0" fontId="26" fillId="2" borderId="0" xfId="1" applyFont="1" applyFill="1" applyAlignment="1" applyProtection="1">
      <alignment vertical="center"/>
    </xf>
    <xf numFmtId="0" fontId="11" fillId="0" borderId="0" xfId="0" applyFont="1" applyAlignment="1" applyProtection="1">
      <alignment horizontal="center" vertical="center"/>
    </xf>
    <xf numFmtId="0" fontId="14" fillId="0" borderId="0" xfId="1" applyFont="1" applyBorder="1" applyAlignment="1" applyProtection="1">
      <alignment horizontal="center" vertical="center"/>
    </xf>
    <xf numFmtId="0" fontId="15" fillId="0" borderId="0" xfId="1" applyFont="1" applyBorder="1" applyAlignment="1" applyProtection="1">
      <alignment vertical="center"/>
    </xf>
    <xf numFmtId="3" fontId="29" fillId="2" borderId="27" xfId="1" applyNumberFormat="1" applyFont="1" applyFill="1" applyBorder="1" applyAlignment="1" applyProtection="1">
      <alignment horizontal="right" vertical="center" wrapText="1" indent="1"/>
    </xf>
    <xf numFmtId="3" fontId="29" fillId="2" borderId="26" xfId="1" applyNumberFormat="1" applyFont="1" applyFill="1" applyBorder="1" applyAlignment="1" applyProtection="1">
      <alignment horizontal="right" vertical="center" wrapText="1" indent="1"/>
    </xf>
    <xf numFmtId="3" fontId="30" fillId="2" borderId="31" xfId="1" applyNumberFormat="1" applyFont="1" applyFill="1" applyBorder="1" applyAlignment="1" applyProtection="1">
      <alignment horizontal="right" vertical="center" wrapText="1" indent="1"/>
    </xf>
    <xf numFmtId="3" fontId="30" fillId="2" borderId="2" xfId="1" applyNumberFormat="1" applyFont="1" applyFill="1" applyBorder="1" applyAlignment="1" applyProtection="1">
      <alignment horizontal="right" vertical="center" wrapText="1" indent="1"/>
    </xf>
    <xf numFmtId="3" fontId="29" fillId="2" borderId="45" xfId="1" applyNumberFormat="1" applyFont="1" applyFill="1" applyBorder="1" applyAlignment="1" applyProtection="1">
      <alignment horizontal="right" vertical="center" wrapText="1" indent="1"/>
    </xf>
    <xf numFmtId="3" fontId="29" fillId="2" borderId="6" xfId="1" applyNumberFormat="1" applyFont="1" applyFill="1" applyBorder="1" applyAlignment="1" applyProtection="1">
      <alignment horizontal="right" vertical="center" wrapText="1" indent="1"/>
    </xf>
    <xf numFmtId="10" fontId="29" fillId="2" borderId="8" xfId="1" applyNumberFormat="1" applyFont="1" applyFill="1" applyBorder="1" applyAlignment="1" applyProtection="1">
      <alignment horizontal="right" vertical="center" wrapText="1" indent="1"/>
    </xf>
    <xf numFmtId="10" fontId="29" fillId="2" borderId="1" xfId="1" applyNumberFormat="1" applyFont="1" applyFill="1" applyBorder="1" applyAlignment="1" applyProtection="1">
      <alignment horizontal="right" vertical="center" wrapText="1" indent="1"/>
    </xf>
    <xf numFmtId="10" fontId="29" fillId="2" borderId="31" xfId="1" applyNumberFormat="1" applyFont="1" applyFill="1" applyBorder="1" applyAlignment="1" applyProtection="1">
      <alignment horizontal="right" vertical="center" wrapText="1" indent="1"/>
    </xf>
    <xf numFmtId="10" fontId="29" fillId="2" borderId="2" xfId="1" applyNumberFormat="1" applyFont="1" applyFill="1" applyBorder="1" applyAlignment="1" applyProtection="1">
      <alignment horizontal="right" vertical="center" wrapText="1" indent="1"/>
    </xf>
    <xf numFmtId="10" fontId="29" fillId="2" borderId="48" xfId="1" applyNumberFormat="1" applyFont="1" applyFill="1" applyBorder="1" applyAlignment="1" applyProtection="1">
      <alignment horizontal="right" vertical="center" wrapText="1" indent="1"/>
    </xf>
    <xf numFmtId="10" fontId="29" fillId="2" borderId="3" xfId="1" applyNumberFormat="1" applyFont="1" applyFill="1" applyBorder="1" applyAlignment="1" applyProtection="1">
      <alignment horizontal="right" vertical="center" wrapText="1" indent="1"/>
    </xf>
    <xf numFmtId="10" fontId="29" fillId="2" borderId="45" xfId="1" applyNumberFormat="1" applyFont="1" applyFill="1" applyBorder="1" applyAlignment="1" applyProtection="1">
      <alignment horizontal="right" vertical="center" wrapText="1" indent="1"/>
    </xf>
    <xf numFmtId="10" fontId="29" fillId="2" borderId="6" xfId="1" applyNumberFormat="1" applyFont="1" applyFill="1" applyBorder="1" applyAlignment="1" applyProtection="1">
      <alignment horizontal="right" vertical="center" wrapText="1" indent="1"/>
    </xf>
    <xf numFmtId="3" fontId="30" fillId="0" borderId="6" xfId="1" applyNumberFormat="1" applyFont="1" applyFill="1" applyBorder="1" applyAlignment="1" applyProtection="1">
      <alignment horizontal="right" vertical="center" wrapText="1" indent="1"/>
    </xf>
    <xf numFmtId="0" fontId="19" fillId="3" borderId="1" xfId="0" applyFont="1" applyFill="1" applyBorder="1" applyAlignment="1" applyProtection="1">
      <alignment vertical="center" wrapText="1"/>
    </xf>
    <xf numFmtId="3" fontId="30" fillId="0" borderId="10" xfId="0" applyNumberFormat="1" applyFont="1" applyFill="1" applyBorder="1" applyAlignment="1" applyProtection="1">
      <alignment horizontal="right" vertical="center" wrapText="1" indent="1"/>
    </xf>
    <xf numFmtId="0" fontId="20" fillId="0" borderId="10" xfId="0" applyFont="1" applyBorder="1" applyAlignment="1" applyProtection="1">
      <alignment horizontal="left" vertical="top" wrapText="1" indent="1"/>
    </xf>
    <xf numFmtId="0" fontId="19" fillId="3" borderId="2" xfId="0" applyFont="1" applyFill="1" applyBorder="1" applyAlignment="1" applyProtection="1">
      <alignment horizontal="left" vertical="center" wrapText="1" indent="1"/>
    </xf>
    <xf numFmtId="3" fontId="30" fillId="0" borderId="12" xfId="0" applyNumberFormat="1" applyFont="1" applyFill="1" applyBorder="1" applyAlignment="1" applyProtection="1">
      <alignment horizontal="right" vertical="center" wrapText="1" indent="1"/>
    </xf>
    <xf numFmtId="0" fontId="20" fillId="0" borderId="12" xfId="0" applyFont="1" applyBorder="1" applyAlignment="1" applyProtection="1">
      <alignment horizontal="left" vertical="top" wrapText="1" indent="1"/>
    </xf>
    <xf numFmtId="0" fontId="19" fillId="3" borderId="2" xfId="0" applyFont="1" applyFill="1" applyBorder="1" applyAlignment="1" applyProtection="1">
      <alignment vertical="center" wrapText="1"/>
    </xf>
    <xf numFmtId="3" fontId="30" fillId="0" borderId="2" xfId="0" applyNumberFormat="1" applyFont="1" applyFill="1" applyBorder="1" applyAlignment="1" applyProtection="1">
      <alignment horizontal="right" vertical="center" wrapText="1" indent="1"/>
    </xf>
    <xf numFmtId="0" fontId="19" fillId="3" borderId="2" xfId="0" applyFont="1" applyFill="1" applyBorder="1" applyAlignment="1" applyProtection="1">
      <alignment horizontal="justify" vertical="center" wrapText="1"/>
    </xf>
    <xf numFmtId="0" fontId="19" fillId="3" borderId="3" xfId="0" applyFont="1" applyFill="1" applyBorder="1" applyAlignment="1" applyProtection="1">
      <alignment vertical="center" wrapText="1"/>
    </xf>
    <xf numFmtId="3" fontId="39" fillId="0" borderId="14" xfId="0" applyNumberFormat="1" applyFont="1" applyBorder="1" applyAlignment="1" applyProtection="1">
      <alignment horizontal="right" vertical="center" wrapText="1" indent="1"/>
    </xf>
    <xf numFmtId="0" fontId="20" fillId="0" borderId="14" xfId="0" applyFont="1" applyBorder="1" applyAlignment="1" applyProtection="1">
      <alignment horizontal="left" vertical="top" wrapText="1" indent="1"/>
    </xf>
    <xf numFmtId="0" fontId="0" fillId="0" borderId="0" xfId="0" applyFont="1" applyFill="1" applyAlignment="1" applyProtection="1">
      <alignment vertical="center" wrapText="1"/>
    </xf>
    <xf numFmtId="0" fontId="41" fillId="0" borderId="0" xfId="0" applyFont="1" applyBorder="1" applyAlignment="1" applyProtection="1">
      <alignment horizontal="left"/>
    </xf>
    <xf numFmtId="0" fontId="42" fillId="0" borderId="0" xfId="0" applyFont="1" applyBorder="1" applyProtection="1"/>
    <xf numFmtId="0" fontId="42" fillId="0" borderId="50" xfId="0" applyFont="1" applyBorder="1" applyProtection="1"/>
    <xf numFmtId="0" fontId="19" fillId="4" borderId="1" xfId="0" applyFont="1" applyFill="1" applyBorder="1" applyAlignment="1" applyProtection="1">
      <alignment horizontal="justify" vertical="center" wrapText="1"/>
    </xf>
    <xf numFmtId="3" fontId="30" fillId="0" borderId="2"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1"/>
    </xf>
    <xf numFmtId="0" fontId="19" fillId="4" borderId="2" xfId="0" applyFont="1" applyFill="1" applyBorder="1" applyAlignment="1" applyProtection="1">
      <alignment horizontal="justify" vertical="center" wrapText="1"/>
    </xf>
    <xf numFmtId="0" fontId="19" fillId="4" borderId="2" xfId="0" applyFont="1" applyFill="1" applyBorder="1" applyAlignment="1" applyProtection="1">
      <alignment horizontal="left" vertical="top" wrapText="1"/>
    </xf>
    <xf numFmtId="0" fontId="19" fillId="4" borderId="42" xfId="0" applyFont="1" applyFill="1" applyBorder="1" applyAlignment="1" applyProtection="1">
      <alignment horizontal="justify" vertical="center" wrapText="1"/>
    </xf>
    <xf numFmtId="3" fontId="30" fillId="0" borderId="42" xfId="0" applyNumberFormat="1" applyFont="1" applyFill="1" applyBorder="1" applyAlignment="1" applyProtection="1">
      <alignment horizontal="right" vertical="center" indent="1"/>
    </xf>
    <xf numFmtId="0" fontId="18" fillId="4" borderId="6" xfId="0" applyFont="1" applyFill="1" applyBorder="1" applyAlignment="1" applyProtection="1">
      <alignment horizontal="justify" vertical="center" wrapText="1"/>
    </xf>
    <xf numFmtId="3" fontId="30" fillId="0" borderId="6" xfId="0" applyNumberFormat="1" applyFont="1" applyFill="1" applyBorder="1" applyAlignment="1" applyProtection="1">
      <alignment horizontal="right" vertical="center" indent="1"/>
    </xf>
    <xf numFmtId="0" fontId="19" fillId="4" borderId="35" xfId="0" applyFont="1" applyFill="1" applyBorder="1" applyAlignment="1" applyProtection="1">
      <alignment horizontal="justify" vertical="center" wrapText="1"/>
    </xf>
    <xf numFmtId="3" fontId="30" fillId="0" borderId="35" xfId="0" applyNumberFormat="1" applyFont="1" applyFill="1" applyBorder="1" applyAlignment="1" applyProtection="1">
      <alignment horizontal="right" vertical="center" indent="1"/>
    </xf>
    <xf numFmtId="3" fontId="30" fillId="5" borderId="2"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2"/>
    </xf>
    <xf numFmtId="0" fontId="19" fillId="4" borderId="2" xfId="0" applyFont="1" applyFill="1" applyBorder="1" applyAlignment="1" applyProtection="1">
      <alignment horizontal="left" vertical="center" wrapText="1"/>
    </xf>
    <xf numFmtId="0" fontId="19" fillId="4" borderId="2" xfId="0" applyFont="1" applyFill="1" applyBorder="1" applyAlignment="1" applyProtection="1">
      <alignment vertical="center" wrapText="1"/>
    </xf>
    <xf numFmtId="0" fontId="19" fillId="4" borderId="42" xfId="0" applyFont="1" applyFill="1" applyBorder="1" applyAlignment="1" applyProtection="1">
      <alignment vertical="center" wrapText="1"/>
    </xf>
    <xf numFmtId="0" fontId="18" fillId="4" borderId="6" xfId="0" applyFont="1" applyFill="1" applyBorder="1" applyAlignment="1" applyProtection="1">
      <alignment vertical="center" wrapText="1"/>
    </xf>
    <xf numFmtId="3" fontId="29" fillId="0" borderId="6" xfId="0" applyNumberFormat="1" applyFont="1" applyFill="1" applyBorder="1" applyAlignment="1" applyProtection="1">
      <alignment horizontal="right" vertical="center" indent="1"/>
    </xf>
    <xf numFmtId="0" fontId="19" fillId="4" borderId="22" xfId="0" applyFont="1" applyFill="1" applyBorder="1" applyAlignment="1" applyProtection="1">
      <alignment horizontal="left" vertical="center" wrapText="1" indent="1"/>
    </xf>
    <xf numFmtId="3" fontId="30" fillId="0" borderId="22" xfId="0" applyNumberFormat="1" applyFont="1" applyFill="1" applyBorder="1" applyAlignment="1" applyProtection="1">
      <alignment horizontal="right" vertical="center" indent="1"/>
    </xf>
    <xf numFmtId="0" fontId="43" fillId="0" borderId="0" xfId="0" quotePrefix="1" applyFont="1" applyAlignment="1" applyProtection="1">
      <alignment horizontal="left"/>
    </xf>
    <xf numFmtId="0" fontId="16" fillId="0" borderId="0" xfId="0" applyFont="1" applyAlignment="1" applyProtection="1">
      <alignment horizontal="left" vertical="top"/>
    </xf>
    <xf numFmtId="0" fontId="16" fillId="0" borderId="0" xfId="0" applyFont="1" applyAlignment="1" applyProtection="1">
      <alignment horizontal="left" vertical="top" wrapText="1"/>
    </xf>
    <xf numFmtId="0" fontId="9" fillId="2" borderId="0" xfId="4" applyFont="1" applyFill="1" applyProtection="1"/>
    <xf numFmtId="0" fontId="9" fillId="2" borderId="0" xfId="4" applyFont="1" applyFill="1" applyAlignment="1" applyProtection="1">
      <alignment horizontal="center"/>
    </xf>
    <xf numFmtId="0" fontId="2" fillId="0" borderId="0" xfId="4" applyFont="1" applyProtection="1"/>
    <xf numFmtId="0" fontId="30" fillId="0" borderId="0" xfId="4" applyFont="1" applyProtection="1"/>
    <xf numFmtId="0" fontId="18" fillId="3" borderId="54" xfId="4" applyFont="1" applyFill="1" applyBorder="1" applyAlignment="1" applyProtection="1">
      <alignment horizontal="center" vertical="center" wrapText="1"/>
    </xf>
    <xf numFmtId="0" fontId="18" fillId="3" borderId="24" xfId="4" applyFont="1" applyFill="1" applyBorder="1" applyAlignment="1" applyProtection="1">
      <alignment horizontal="center" vertical="center" wrapText="1"/>
    </xf>
    <xf numFmtId="3" fontId="28" fillId="0" borderId="55" xfId="4" applyNumberFormat="1" applyFont="1" applyFill="1" applyBorder="1" applyAlignment="1" applyProtection="1">
      <alignment horizontal="left" vertical="center" indent="1"/>
    </xf>
    <xf numFmtId="3" fontId="30" fillId="5" borderId="56" xfId="4" applyNumberFormat="1" applyFont="1" applyFill="1" applyBorder="1" applyAlignment="1" applyProtection="1">
      <alignment horizontal="left" vertical="center" indent="1"/>
    </xf>
    <xf numFmtId="3" fontId="30" fillId="5" borderId="57" xfId="4" applyNumberFormat="1" applyFont="1" applyFill="1" applyBorder="1" applyAlignment="1" applyProtection="1">
      <alignment horizontal="left" vertical="center" indent="1"/>
    </xf>
    <xf numFmtId="3" fontId="30" fillId="5" borderId="58" xfId="4" applyNumberFormat="1" applyFont="1" applyFill="1" applyBorder="1" applyAlignment="1" applyProtection="1">
      <alignment horizontal="left" vertical="center" indent="1"/>
    </xf>
    <xf numFmtId="3" fontId="30" fillId="0" borderId="55" xfId="4" applyNumberFormat="1" applyFont="1" applyFill="1" applyBorder="1" applyAlignment="1" applyProtection="1">
      <alignment horizontal="left" vertical="center" indent="1"/>
    </xf>
    <xf numFmtId="3" fontId="30" fillId="0" borderId="62" xfId="4" applyNumberFormat="1" applyFont="1" applyFill="1" applyBorder="1" applyAlignment="1" applyProtection="1">
      <alignment horizontal="left" vertical="center" indent="1"/>
    </xf>
    <xf numFmtId="3" fontId="30" fillId="0" borderId="63" xfId="4" applyNumberFormat="1" applyFont="1" applyFill="1" applyBorder="1" applyAlignment="1" applyProtection="1">
      <alignment horizontal="left" vertical="center" indent="1"/>
    </xf>
    <xf numFmtId="3" fontId="30" fillId="0" borderId="64" xfId="4" applyNumberFormat="1" applyFont="1" applyFill="1" applyBorder="1" applyAlignment="1" applyProtection="1">
      <alignment horizontal="left" vertical="center" indent="1"/>
    </xf>
    <xf numFmtId="3" fontId="28" fillId="0" borderId="68" xfId="4" applyNumberFormat="1" applyFont="1" applyFill="1" applyBorder="1" applyAlignment="1" applyProtection="1">
      <alignment horizontal="left" vertical="center" indent="1"/>
    </xf>
    <xf numFmtId="3" fontId="30" fillId="0" borderId="69" xfId="4" applyNumberFormat="1" applyFont="1" applyFill="1" applyBorder="1" applyAlignment="1" applyProtection="1">
      <alignment horizontal="left" vertical="center" indent="1"/>
    </xf>
    <xf numFmtId="3" fontId="30" fillId="0" borderId="70" xfId="4" applyNumberFormat="1" applyFont="1" applyFill="1" applyBorder="1" applyAlignment="1" applyProtection="1">
      <alignment horizontal="left" vertical="center" indent="1"/>
    </xf>
    <xf numFmtId="3" fontId="30" fillId="0" borderId="71" xfId="4" applyNumberFormat="1" applyFont="1" applyFill="1" applyBorder="1" applyAlignment="1" applyProtection="1">
      <alignment horizontal="left" vertical="center" indent="1"/>
    </xf>
    <xf numFmtId="3" fontId="30" fillId="0" borderId="68" xfId="4" applyNumberFormat="1" applyFont="1" applyFill="1" applyBorder="1" applyAlignment="1" applyProtection="1">
      <alignment horizontal="left" vertical="center" indent="1"/>
    </xf>
    <xf numFmtId="3" fontId="30" fillId="5" borderId="69" xfId="4" applyNumberFormat="1" applyFont="1" applyFill="1" applyBorder="1" applyAlignment="1" applyProtection="1">
      <alignment horizontal="left" vertical="center" indent="1"/>
    </xf>
    <xf numFmtId="3" fontId="30" fillId="5" borderId="70" xfId="4" applyNumberFormat="1" applyFont="1" applyFill="1" applyBorder="1" applyAlignment="1" applyProtection="1">
      <alignment horizontal="left" vertical="center" indent="1"/>
    </xf>
    <xf numFmtId="3" fontId="30" fillId="5" borderId="71" xfId="4" applyNumberFormat="1" applyFont="1" applyFill="1" applyBorder="1" applyAlignment="1" applyProtection="1">
      <alignment horizontal="left" vertical="center" indent="1"/>
    </xf>
    <xf numFmtId="3" fontId="30" fillId="5" borderId="62" xfId="4" applyNumberFormat="1" applyFont="1" applyFill="1" applyBorder="1" applyAlignment="1" applyProtection="1">
      <alignment horizontal="left" vertical="center" indent="1"/>
    </xf>
    <xf numFmtId="3" fontId="30" fillId="5" borderId="63" xfId="4" applyNumberFormat="1" applyFont="1" applyFill="1" applyBorder="1" applyAlignment="1" applyProtection="1">
      <alignment horizontal="left" vertical="center" indent="1"/>
    </xf>
    <xf numFmtId="3" fontId="30" fillId="5" borderId="64" xfId="4" applyNumberFormat="1" applyFont="1" applyFill="1" applyBorder="1" applyAlignment="1" applyProtection="1">
      <alignment horizontal="left" vertical="center" indent="1"/>
    </xf>
    <xf numFmtId="3" fontId="2" fillId="0" borderId="0" xfId="4" applyNumberFormat="1" applyFont="1" applyProtection="1"/>
    <xf numFmtId="3" fontId="28" fillId="0" borderId="72" xfId="4" applyNumberFormat="1" applyFont="1" applyFill="1" applyBorder="1" applyAlignment="1" applyProtection="1">
      <alignment horizontal="left" vertical="top" indent="1"/>
    </xf>
    <xf numFmtId="3" fontId="30" fillId="0" borderId="72" xfId="4" applyNumberFormat="1" applyFont="1" applyFill="1" applyBorder="1" applyAlignment="1" applyProtection="1">
      <alignment horizontal="left" vertical="top" indent="1"/>
    </xf>
    <xf numFmtId="3" fontId="28" fillId="0" borderId="20" xfId="4" applyNumberFormat="1" applyFont="1" applyFill="1" applyBorder="1" applyAlignment="1" applyProtection="1">
      <alignment horizontal="left" vertical="center" indent="1"/>
    </xf>
    <xf numFmtId="3" fontId="30" fillId="5" borderId="73" xfId="4" applyNumberFormat="1" applyFont="1" applyFill="1" applyBorder="1" applyAlignment="1" applyProtection="1">
      <alignment horizontal="left" vertical="center" indent="1"/>
    </xf>
    <xf numFmtId="3" fontId="30" fillId="5" borderId="74" xfId="4" applyNumberFormat="1" applyFont="1" applyFill="1" applyBorder="1" applyAlignment="1" applyProtection="1">
      <alignment horizontal="left" vertical="center" indent="1"/>
    </xf>
    <xf numFmtId="3" fontId="30" fillId="5" borderId="75" xfId="4" applyNumberFormat="1" applyFont="1" applyFill="1" applyBorder="1" applyAlignment="1" applyProtection="1">
      <alignment horizontal="left" vertical="center" indent="1"/>
    </xf>
    <xf numFmtId="3" fontId="30" fillId="0" borderId="20" xfId="4" applyNumberFormat="1" applyFont="1" applyFill="1" applyBorder="1" applyAlignment="1" applyProtection="1">
      <alignment horizontal="left" vertical="center" indent="1"/>
    </xf>
    <xf numFmtId="0" fontId="0" fillId="0" borderId="0" xfId="4" applyFont="1" applyAlignment="1" applyProtection="1">
      <alignment vertical="center"/>
    </xf>
    <xf numFmtId="0" fontId="30" fillId="0" borderId="0" xfId="4" applyFont="1" applyAlignment="1" applyProtection="1">
      <alignment horizontal="right" indent="1"/>
    </xf>
    <xf numFmtId="0" fontId="9" fillId="0" borderId="0" xfId="4" applyFont="1" applyProtection="1"/>
    <xf numFmtId="0" fontId="19" fillId="3" borderId="41" xfId="6" applyFont="1" applyFill="1" applyBorder="1" applyAlignment="1" applyProtection="1">
      <alignment horizontal="center" vertical="center" wrapText="1"/>
    </xf>
    <xf numFmtId="0" fontId="19" fillId="3" borderId="80" xfId="6" applyFont="1" applyFill="1" applyBorder="1" applyAlignment="1" applyProtection="1">
      <alignment horizontal="center" vertical="center" wrapText="1"/>
    </xf>
    <xf numFmtId="0" fontId="19" fillId="3" borderId="81" xfId="6" applyFont="1" applyFill="1" applyBorder="1" applyAlignment="1" applyProtection="1">
      <alignment horizontal="center" vertical="center" wrapText="1"/>
    </xf>
    <xf numFmtId="3" fontId="30" fillId="0" borderId="83" xfId="4" applyNumberFormat="1" applyFont="1" applyFill="1" applyBorder="1" applyAlignment="1" applyProtection="1">
      <alignment horizontal="left" vertical="center" indent="1"/>
    </xf>
    <xf numFmtId="3" fontId="30" fillId="0" borderId="84" xfId="4" applyNumberFormat="1" applyFont="1" applyFill="1" applyBorder="1" applyAlignment="1" applyProtection="1">
      <alignment horizontal="left" vertical="center" indent="1"/>
    </xf>
    <xf numFmtId="3" fontId="30" fillId="0" borderId="85" xfId="4" applyNumberFormat="1" applyFont="1" applyFill="1" applyBorder="1" applyAlignment="1" applyProtection="1">
      <alignment horizontal="left" vertical="center" indent="1"/>
    </xf>
    <xf numFmtId="3" fontId="30" fillId="0" borderId="86" xfId="4" applyNumberFormat="1" applyFont="1" applyFill="1" applyBorder="1" applyAlignment="1" applyProtection="1">
      <alignment horizontal="left" vertical="center" indent="1"/>
    </xf>
    <xf numFmtId="3" fontId="30" fillId="0" borderId="87" xfId="4" applyNumberFormat="1" applyFont="1" applyFill="1" applyBorder="1" applyAlignment="1" applyProtection="1">
      <alignment horizontal="left" vertical="center" indent="1"/>
    </xf>
    <xf numFmtId="3" fontId="30" fillId="0" borderId="92" xfId="4" applyNumberFormat="1" applyFont="1" applyFill="1" applyBorder="1" applyAlignment="1" applyProtection="1">
      <alignment horizontal="left" vertical="center" indent="1"/>
    </xf>
    <xf numFmtId="3" fontId="30" fillId="0" borderId="93" xfId="4" applyNumberFormat="1" applyFont="1" applyFill="1" applyBorder="1" applyAlignment="1" applyProtection="1">
      <alignment horizontal="left" vertical="center" indent="1"/>
    </xf>
    <xf numFmtId="3" fontId="30" fillId="0" borderId="94" xfId="4" applyNumberFormat="1" applyFont="1" applyFill="1" applyBorder="1" applyAlignment="1" applyProtection="1">
      <alignment horizontal="left" vertical="center" indent="1"/>
    </xf>
    <xf numFmtId="3" fontId="30" fillId="0" borderId="95" xfId="4" applyNumberFormat="1" applyFont="1" applyFill="1" applyBorder="1" applyAlignment="1" applyProtection="1">
      <alignment horizontal="left" vertical="center" indent="1"/>
    </xf>
    <xf numFmtId="3" fontId="30" fillId="0" borderId="96" xfId="4" applyNumberFormat="1" applyFont="1" applyFill="1" applyBorder="1" applyAlignment="1" applyProtection="1">
      <alignment horizontal="left" vertical="center" indent="1"/>
    </xf>
    <xf numFmtId="3" fontId="30" fillId="0" borderId="99" xfId="4" applyNumberFormat="1" applyFont="1" applyFill="1" applyBorder="1" applyAlignment="1" applyProtection="1">
      <alignment horizontal="left" vertical="center" indent="1"/>
    </xf>
    <xf numFmtId="3" fontId="30" fillId="0" borderId="100" xfId="4" applyNumberFormat="1" applyFont="1" applyFill="1" applyBorder="1" applyAlignment="1" applyProtection="1">
      <alignment horizontal="left" vertical="center" indent="1"/>
    </xf>
    <xf numFmtId="3" fontId="30" fillId="0" borderId="101" xfId="4" applyNumberFormat="1" applyFont="1" applyFill="1" applyBorder="1" applyAlignment="1" applyProtection="1">
      <alignment horizontal="left" vertical="center" indent="1"/>
    </xf>
    <xf numFmtId="3" fontId="30" fillId="0" borderId="102" xfId="4" applyNumberFormat="1" applyFont="1" applyFill="1" applyBorder="1" applyAlignment="1" applyProtection="1">
      <alignment horizontal="left" vertical="center" indent="1"/>
    </xf>
    <xf numFmtId="3" fontId="30" fillId="0" borderId="103" xfId="4" applyNumberFormat="1" applyFont="1" applyFill="1" applyBorder="1" applyAlignment="1" applyProtection="1">
      <alignment horizontal="left" vertical="center" indent="1"/>
    </xf>
    <xf numFmtId="0" fontId="2" fillId="0" borderId="0" xfId="4" applyFont="1" applyAlignment="1" applyProtection="1">
      <alignment vertical="center"/>
    </xf>
    <xf numFmtId="0" fontId="16" fillId="0" borderId="0" xfId="4" applyFont="1" applyAlignment="1" applyProtection="1">
      <alignment vertical="center"/>
    </xf>
    <xf numFmtId="0" fontId="16" fillId="0" borderId="0" xfId="4" applyFont="1" applyProtection="1"/>
    <xf numFmtId="0" fontId="2" fillId="0" borderId="0" xfId="4" applyFont="1" applyAlignment="1" applyProtection="1">
      <alignment horizontal="center"/>
    </xf>
    <xf numFmtId="0" fontId="2" fillId="2" borderId="0" xfId="4" applyFont="1" applyFill="1" applyProtection="1"/>
    <xf numFmtId="0" fontId="35" fillId="2" borderId="0" xfId="4" applyFont="1" applyFill="1" applyAlignment="1" applyProtection="1">
      <alignment vertical="center"/>
    </xf>
    <xf numFmtId="0" fontId="30" fillId="2" borderId="0" xfId="4" applyFont="1" applyFill="1" applyAlignment="1" applyProtection="1">
      <alignment horizontal="center"/>
    </xf>
    <xf numFmtId="0" fontId="30" fillId="2" borderId="0" xfId="4" applyFont="1" applyFill="1" applyProtection="1"/>
    <xf numFmtId="0" fontId="2" fillId="2" borderId="0" xfId="4" applyFont="1" applyFill="1" applyBorder="1" applyProtection="1"/>
    <xf numFmtId="0" fontId="48" fillId="3" borderId="6" xfId="4" applyFont="1" applyFill="1" applyBorder="1" applyAlignment="1" applyProtection="1">
      <alignment horizontal="center" vertical="center" wrapText="1"/>
    </xf>
    <xf numFmtId="0" fontId="0" fillId="2" borderId="0" xfId="4" applyFont="1" applyFill="1" applyProtection="1"/>
    <xf numFmtId="3" fontId="16" fillId="0" borderId="55" xfId="4" applyNumberFormat="1" applyFont="1" applyFill="1" applyBorder="1" applyAlignment="1" applyProtection="1">
      <alignment horizontal="center" vertical="center" wrapText="1"/>
    </xf>
    <xf numFmtId="0" fontId="16" fillId="2" borderId="90" xfId="4" applyFont="1" applyFill="1" applyBorder="1" applyAlignment="1" applyProtection="1">
      <alignment horizontal="left" vertical="center" indent="1"/>
    </xf>
    <xf numFmtId="0" fontId="51" fillId="2" borderId="0" xfId="4" applyFont="1" applyFill="1" applyProtection="1"/>
    <xf numFmtId="0" fontId="16" fillId="2" borderId="91" xfId="4" applyFont="1" applyFill="1" applyBorder="1" applyAlignment="1" applyProtection="1">
      <alignment horizontal="left" vertical="center" indent="1"/>
    </xf>
    <xf numFmtId="0" fontId="52" fillId="2" borderId="0" xfId="4" applyFont="1" applyFill="1" applyProtection="1"/>
    <xf numFmtId="3" fontId="16" fillId="0" borderId="72" xfId="4" applyNumberFormat="1" applyFont="1" applyFill="1" applyBorder="1" applyAlignment="1" applyProtection="1">
      <alignment horizontal="center" vertical="center" wrapText="1"/>
    </xf>
    <xf numFmtId="3" fontId="16" fillId="0" borderId="98" xfId="4" applyNumberFormat="1" applyFont="1" applyFill="1" applyBorder="1" applyAlignment="1" applyProtection="1">
      <alignment horizontal="center" vertical="center" wrapText="1"/>
    </xf>
    <xf numFmtId="0" fontId="16" fillId="2" borderId="98" xfId="4" applyFont="1" applyFill="1" applyBorder="1" applyAlignment="1" applyProtection="1">
      <alignment horizontal="left" vertical="center" indent="1"/>
    </xf>
    <xf numFmtId="0" fontId="2" fillId="2" borderId="0" xfId="4" applyFont="1" applyFill="1" applyAlignment="1" applyProtection="1">
      <alignment vertical="center"/>
    </xf>
    <xf numFmtId="0" fontId="53" fillId="2" borderId="0" xfId="4" applyFont="1" applyFill="1" applyAlignment="1" applyProtection="1">
      <alignment horizontal="center"/>
    </xf>
    <xf numFmtId="0" fontId="53" fillId="2" borderId="0" xfId="4" applyFont="1" applyFill="1" applyProtection="1"/>
    <xf numFmtId="0" fontId="54" fillId="3" borderId="6" xfId="6" applyFont="1" applyFill="1" applyBorder="1" applyAlignment="1" applyProtection="1">
      <alignment horizontal="center" vertical="center" wrapText="1"/>
    </xf>
    <xf numFmtId="3" fontId="20" fillId="0" borderId="83" xfId="4" applyNumberFormat="1" applyFont="1" applyFill="1" applyBorder="1" applyAlignment="1" applyProtection="1">
      <alignment horizontal="left" vertical="center" wrapText="1"/>
    </xf>
    <xf numFmtId="0" fontId="16" fillId="2" borderId="90" xfId="4" applyFont="1" applyFill="1" applyBorder="1" applyAlignment="1" applyProtection="1">
      <alignment vertical="center"/>
    </xf>
    <xf numFmtId="3" fontId="20" fillId="0" borderId="88" xfId="4" applyNumberFormat="1" applyFont="1" applyFill="1" applyBorder="1" applyAlignment="1" applyProtection="1">
      <alignment horizontal="left" vertical="center" wrapText="1"/>
    </xf>
    <xf numFmtId="0" fontId="16" fillId="2" borderId="90" xfId="4" applyFont="1" applyFill="1" applyBorder="1" applyAlignment="1" applyProtection="1">
      <alignment vertical="center" wrapText="1"/>
    </xf>
    <xf numFmtId="3" fontId="20" fillId="0" borderId="105" xfId="4" applyNumberFormat="1" applyFont="1" applyFill="1" applyBorder="1" applyAlignment="1" applyProtection="1">
      <alignment horizontal="left" vertical="center" wrapText="1"/>
    </xf>
    <xf numFmtId="0" fontId="16" fillId="2" borderId="22" xfId="4" applyFont="1" applyFill="1" applyBorder="1" applyAlignment="1" applyProtection="1">
      <alignment vertical="center"/>
    </xf>
    <xf numFmtId="0" fontId="2" fillId="2" borderId="0" xfId="4" applyFont="1" applyFill="1" applyAlignment="1" applyProtection="1">
      <alignment horizontal="center"/>
    </xf>
    <xf numFmtId="0" fontId="9" fillId="2" borderId="0" xfId="0" applyFont="1" applyFill="1" applyAlignment="1" applyProtection="1">
      <alignment horizontal="center"/>
    </xf>
    <xf numFmtId="0" fontId="0" fillId="0" borderId="0" xfId="0" applyAlignment="1" applyProtection="1"/>
    <xf numFmtId="0" fontId="0" fillId="0" borderId="0" xfId="0" applyAlignment="1" applyProtection="1">
      <alignment vertical="center"/>
    </xf>
    <xf numFmtId="0" fontId="18" fillId="6" borderId="13" xfId="0" applyFont="1" applyFill="1" applyBorder="1" applyAlignment="1" applyProtection="1">
      <alignment horizontal="center" vertical="center" wrapText="1"/>
    </xf>
    <xf numFmtId="0" fontId="18" fillId="6" borderId="54" xfId="0" applyFont="1" applyFill="1" applyBorder="1" applyAlignment="1" applyProtection="1">
      <alignment horizontal="center" vertical="center" wrapText="1"/>
    </xf>
    <xf numFmtId="3" fontId="30" fillId="0" borderId="27" xfId="0" applyNumberFormat="1" applyFont="1" applyFill="1" applyBorder="1" applyAlignment="1" applyProtection="1">
      <alignment horizontal="right" indent="1"/>
    </xf>
    <xf numFmtId="3" fontId="30" fillId="0" borderId="26" xfId="0" applyNumberFormat="1" applyFont="1" applyFill="1" applyBorder="1" applyAlignment="1" applyProtection="1">
      <alignment horizontal="right" indent="1"/>
    </xf>
    <xf numFmtId="3" fontId="30" fillId="0" borderId="47" xfId="0" applyNumberFormat="1" applyFont="1" applyFill="1" applyBorder="1" applyAlignment="1" applyProtection="1">
      <alignment horizontal="right" indent="1"/>
    </xf>
    <xf numFmtId="3" fontId="30" fillId="0" borderId="29" xfId="0" applyNumberFormat="1" applyFont="1" applyFill="1" applyBorder="1" applyAlignment="1" applyProtection="1">
      <alignment horizontal="right" indent="1"/>
    </xf>
    <xf numFmtId="3" fontId="30" fillId="7" borderId="27" xfId="0" applyNumberFormat="1" applyFont="1" applyFill="1" applyBorder="1" applyAlignment="1" applyProtection="1">
      <alignment horizontal="right" indent="1"/>
    </xf>
    <xf numFmtId="3" fontId="30" fillId="7" borderId="29" xfId="0" applyNumberFormat="1" applyFont="1" applyFill="1" applyBorder="1" applyAlignment="1" applyProtection="1">
      <alignment horizontal="right" indent="1"/>
    </xf>
    <xf numFmtId="3" fontId="30" fillId="7" borderId="108" xfId="0" applyNumberFormat="1" applyFont="1" applyFill="1" applyBorder="1" applyAlignment="1" applyProtection="1">
      <alignment horizontal="right" indent="1"/>
    </xf>
    <xf numFmtId="3" fontId="30" fillId="7" borderId="19" xfId="0" applyNumberFormat="1" applyFont="1" applyFill="1" applyBorder="1" applyAlignment="1" applyProtection="1">
      <alignment horizontal="right" indent="1"/>
    </xf>
    <xf numFmtId="3" fontId="30" fillId="0" borderId="109" xfId="0" applyNumberFormat="1" applyFont="1" applyFill="1" applyBorder="1" applyAlignment="1" applyProtection="1">
      <alignment horizontal="right" indent="1"/>
    </xf>
    <xf numFmtId="3" fontId="30" fillId="0" borderId="30" xfId="0" applyNumberFormat="1" applyFont="1" applyFill="1" applyBorder="1" applyAlignment="1" applyProtection="1">
      <alignment horizontal="right" indent="1"/>
    </xf>
    <xf numFmtId="3" fontId="30" fillId="0" borderId="44" xfId="0" applyNumberFormat="1" applyFont="1" applyFill="1" applyBorder="1" applyAlignment="1" applyProtection="1">
      <alignment horizontal="right" indent="1"/>
    </xf>
    <xf numFmtId="3" fontId="30" fillId="7" borderId="47" xfId="0" applyNumberFormat="1" applyFont="1" applyFill="1" applyBorder="1" applyAlignment="1" applyProtection="1">
      <alignment horizontal="right" indent="1"/>
    </xf>
    <xf numFmtId="3" fontId="30" fillId="7" borderId="44" xfId="0" applyNumberFormat="1" applyFont="1" applyFill="1" applyBorder="1" applyAlignment="1" applyProtection="1">
      <alignment horizontal="right" indent="1"/>
    </xf>
    <xf numFmtId="3" fontId="30" fillId="7" borderId="110" xfId="0" applyNumberFormat="1" applyFont="1" applyFill="1" applyBorder="1" applyAlignment="1" applyProtection="1">
      <alignment horizontal="right" indent="1"/>
    </xf>
    <xf numFmtId="3" fontId="30" fillId="7" borderId="23" xfId="0" applyNumberFormat="1" applyFont="1" applyFill="1" applyBorder="1" applyAlignment="1" applyProtection="1">
      <alignment horizontal="right" indent="1"/>
    </xf>
    <xf numFmtId="3" fontId="30" fillId="0" borderId="53" xfId="0" applyNumberFormat="1" applyFont="1" applyFill="1" applyBorder="1" applyAlignment="1" applyProtection="1">
      <alignment horizontal="right" indent="1"/>
    </xf>
    <xf numFmtId="3" fontId="30" fillId="0" borderId="22" xfId="0" applyNumberFormat="1" applyFont="1" applyFill="1" applyBorder="1" applyAlignment="1" applyProtection="1">
      <alignment horizontal="right" indent="1"/>
    </xf>
    <xf numFmtId="3" fontId="29" fillId="0" borderId="45" xfId="0" applyNumberFormat="1" applyFont="1" applyBorder="1" applyAlignment="1" applyProtection="1">
      <alignment horizontal="right" indent="1"/>
    </xf>
    <xf numFmtId="3" fontId="29" fillId="0" borderId="6" xfId="0" applyNumberFormat="1" applyFont="1" applyBorder="1" applyAlignment="1" applyProtection="1">
      <alignment horizontal="right" indent="1"/>
    </xf>
    <xf numFmtId="3" fontId="29" fillId="0" borderId="45" xfId="0" applyNumberFormat="1" applyFont="1" applyFill="1" applyBorder="1" applyAlignment="1" applyProtection="1">
      <alignment horizontal="right" indent="1"/>
    </xf>
    <xf numFmtId="3" fontId="29" fillId="0" borderId="16" xfId="0" applyNumberFormat="1" applyFont="1" applyFill="1" applyBorder="1" applyAlignment="1" applyProtection="1">
      <alignment horizontal="right" indent="1"/>
    </xf>
    <xf numFmtId="3" fontId="29" fillId="0" borderId="111" xfId="0" applyNumberFormat="1" applyFont="1" applyFill="1" applyBorder="1" applyAlignment="1" applyProtection="1">
      <alignment horizontal="right" indent="1"/>
    </xf>
    <xf numFmtId="3" fontId="29" fillId="0" borderId="45" xfId="0" applyNumberFormat="1" applyFont="1" applyFill="1" applyBorder="1" applyAlignment="1" applyProtection="1">
      <alignment horizontal="left" indent="1"/>
    </xf>
    <xf numFmtId="3" fontId="29" fillId="0" borderId="16" xfId="0" applyNumberFormat="1" applyFont="1" applyFill="1" applyBorder="1" applyAlignment="1" applyProtection="1">
      <alignment horizontal="left" indent="1"/>
    </xf>
    <xf numFmtId="3" fontId="29" fillId="0" borderId="111" xfId="0" applyNumberFormat="1" applyFont="1" applyFill="1" applyBorder="1" applyAlignment="1" applyProtection="1">
      <alignment horizontal="left" indent="1"/>
    </xf>
    <xf numFmtId="0" fontId="0" fillId="0" borderId="0" xfId="0" applyFont="1" applyFill="1" applyProtection="1"/>
    <xf numFmtId="0" fontId="25" fillId="0" borderId="0" xfId="0" applyFont="1" applyProtection="1"/>
    <xf numFmtId="0" fontId="19" fillId="0" borderId="0" xfId="5" applyFont="1" applyFill="1" applyProtection="1"/>
    <xf numFmtId="0" fontId="18" fillId="3" borderId="6" xfId="9" applyFont="1" applyFill="1" applyBorder="1" applyAlignment="1" applyProtection="1">
      <alignment vertical="center"/>
    </xf>
    <xf numFmtId="0" fontId="16" fillId="0" borderId="4" xfId="0" applyFont="1" applyBorder="1" applyProtection="1"/>
    <xf numFmtId="0" fontId="35" fillId="0" borderId="0" xfId="0" applyFont="1" applyBorder="1" applyAlignment="1" applyProtection="1">
      <alignment vertical="center"/>
    </xf>
    <xf numFmtId="0" fontId="11" fillId="0" borderId="0" xfId="0" applyFont="1" applyBorder="1" applyAlignment="1" applyProtection="1">
      <alignment horizontal="center" vertical="center"/>
    </xf>
    <xf numFmtId="0" fontId="0" fillId="2" borderId="0" xfId="0" applyFont="1" applyFill="1" applyProtection="1"/>
    <xf numFmtId="0" fontId="11" fillId="10" borderId="0" xfId="0" applyFont="1" applyFill="1" applyAlignment="1" applyProtection="1">
      <alignment horizontal="left" vertical="center" indent="13"/>
    </xf>
    <xf numFmtId="0" fontId="13" fillId="10" borderId="0" xfId="0" applyFont="1" applyFill="1" applyAlignment="1" applyProtection="1">
      <alignment horizontal="center" vertical="center"/>
    </xf>
    <xf numFmtId="0" fontId="0" fillId="10" borderId="0" xfId="0" applyFill="1" applyProtection="1"/>
    <xf numFmtId="0" fontId="30" fillId="10" borderId="0" xfId="0" applyFont="1" applyFill="1" applyProtection="1"/>
    <xf numFmtId="0" fontId="72" fillId="2" borderId="0" xfId="13" applyFont="1" applyFill="1" applyBorder="1" applyAlignment="1" applyProtection="1"/>
    <xf numFmtId="0" fontId="18" fillId="6" borderId="10" xfId="13" applyFont="1" applyFill="1" applyBorder="1" applyAlignment="1" applyProtection="1">
      <alignment horizontal="center" vertical="center"/>
    </xf>
    <xf numFmtId="0" fontId="19" fillId="2" borderId="0" xfId="13" applyFont="1" applyFill="1" applyBorder="1" applyAlignment="1" applyProtection="1"/>
    <xf numFmtId="0" fontId="18" fillId="6" borderId="12" xfId="13" applyFont="1" applyFill="1" applyBorder="1" applyAlignment="1" applyProtection="1">
      <alignment horizontal="center" vertical="center" wrapText="1"/>
    </xf>
    <xf numFmtId="0" fontId="16" fillId="2" borderId="5" xfId="13" applyFont="1" applyFill="1" applyBorder="1" applyAlignment="1" applyProtection="1">
      <alignment horizontal="center"/>
    </xf>
    <xf numFmtId="0" fontId="72" fillId="6" borderId="117" xfId="13" applyFont="1" applyFill="1" applyBorder="1" applyAlignment="1" applyProtection="1">
      <alignment vertical="top" wrapText="1"/>
    </xf>
    <xf numFmtId="0" fontId="19" fillId="6" borderId="122" xfId="13" applyFont="1" applyFill="1" applyBorder="1" applyAlignment="1" applyProtection="1">
      <alignment horizontal="center" vertical="center" wrapText="1"/>
    </xf>
    <xf numFmtId="0" fontId="19" fillId="6" borderId="24" xfId="13" applyFont="1" applyFill="1" applyBorder="1" applyAlignment="1" applyProtection="1">
      <alignment horizontal="center" vertical="center" wrapText="1"/>
    </xf>
    <xf numFmtId="0" fontId="18" fillId="6" borderId="117" xfId="13" applyFont="1" applyFill="1" applyBorder="1" applyAlignment="1" applyProtection="1">
      <alignment horizontal="center" vertical="center" wrapText="1"/>
    </xf>
    <xf numFmtId="0" fontId="18" fillId="6" borderId="24" xfId="13" applyFont="1" applyFill="1" applyBorder="1" applyAlignment="1" applyProtection="1">
      <alignment horizontal="center" vertical="center" wrapText="1"/>
    </xf>
    <xf numFmtId="0" fontId="18" fillId="6" borderId="122" xfId="13" applyFont="1" applyFill="1" applyBorder="1" applyAlignment="1" applyProtection="1">
      <alignment horizontal="center" vertical="center" wrapText="1"/>
    </xf>
    <xf numFmtId="0" fontId="18" fillId="6" borderId="26" xfId="13" applyFont="1" applyFill="1" applyBorder="1" applyAlignment="1" applyProtection="1">
      <alignment horizontal="left" vertical="center" wrapText="1"/>
    </xf>
    <xf numFmtId="3" fontId="29" fillId="8" borderId="123" xfId="9" applyNumberFormat="1" applyFont="1" applyFill="1" applyBorder="1" applyAlignment="1" applyProtection="1">
      <alignment horizontal="right" vertical="center" wrapText="1" indent="1"/>
    </xf>
    <xf numFmtId="3" fontId="29" fillId="8" borderId="124" xfId="9" applyNumberFormat="1" applyFont="1" applyFill="1" applyBorder="1" applyAlignment="1" applyProtection="1">
      <alignment horizontal="right" vertical="center" wrapText="1" indent="1"/>
    </xf>
    <xf numFmtId="3" fontId="29" fillId="8" borderId="108" xfId="9" applyNumberFormat="1" applyFont="1" applyFill="1" applyBorder="1" applyAlignment="1" applyProtection="1">
      <alignment horizontal="right" vertical="center" wrapText="1" indent="1"/>
    </xf>
    <xf numFmtId="3" fontId="29" fillId="8" borderId="29" xfId="9" applyNumberFormat="1" applyFont="1" applyFill="1" applyBorder="1" applyAlignment="1" applyProtection="1">
      <alignment horizontal="right" vertical="center" wrapText="1" indent="1"/>
    </xf>
    <xf numFmtId="3" fontId="29" fillId="8" borderId="26" xfId="9" applyNumberFormat="1" applyFont="1" applyFill="1" applyBorder="1" applyAlignment="1" applyProtection="1">
      <alignment horizontal="right" vertical="center" wrapText="1" indent="1"/>
    </xf>
    <xf numFmtId="3" fontId="29" fillId="0" borderId="125" xfId="9" applyNumberFormat="1" applyFont="1" applyFill="1" applyBorder="1" applyAlignment="1" applyProtection="1">
      <alignment horizontal="right" vertical="center" wrapText="1" indent="1"/>
    </xf>
    <xf numFmtId="3" fontId="29" fillId="0" borderId="126" xfId="9" applyNumberFormat="1" applyFont="1" applyFill="1" applyBorder="1" applyAlignment="1" applyProtection="1">
      <alignment horizontal="right" vertical="center" wrapText="1" indent="1"/>
    </xf>
    <xf numFmtId="3" fontId="29" fillId="0" borderId="110" xfId="9" applyNumberFormat="1" applyFont="1" applyFill="1" applyBorder="1" applyAlignment="1" applyProtection="1">
      <alignment horizontal="right" vertical="center" wrapText="1" indent="1"/>
    </xf>
    <xf numFmtId="3" fontId="29" fillId="0" borderId="110" xfId="9" applyNumberFormat="1" applyFont="1" applyFill="1" applyBorder="1" applyAlignment="1" applyProtection="1">
      <alignment horizontal="left" vertical="top" wrapText="1" indent="1"/>
    </xf>
    <xf numFmtId="3" fontId="29" fillId="0" borderId="30" xfId="9" applyNumberFormat="1" applyFont="1" applyFill="1" applyBorder="1" applyAlignment="1" applyProtection="1">
      <alignment horizontal="right" vertical="center" wrapText="1" indent="1"/>
    </xf>
    <xf numFmtId="0" fontId="18" fillId="6" borderId="30" xfId="13" applyFont="1" applyFill="1" applyBorder="1" applyAlignment="1" applyProtection="1">
      <alignment horizontal="left" vertical="center" wrapText="1"/>
    </xf>
    <xf numFmtId="3" fontId="29" fillId="8" borderId="44" xfId="9" applyNumberFormat="1" applyFont="1" applyFill="1" applyBorder="1" applyAlignment="1" applyProtection="1">
      <alignment horizontal="right" vertical="center" wrapText="1" indent="1"/>
    </xf>
    <xf numFmtId="0" fontId="19" fillId="6" borderId="30" xfId="13" applyFont="1" applyFill="1" applyBorder="1" applyAlignment="1" applyProtection="1">
      <alignment horizontal="left" vertical="center" wrapText="1" indent="1"/>
    </xf>
    <xf numFmtId="3" fontId="30" fillId="0" borderId="125" xfId="9" applyNumberFormat="1" applyFont="1" applyFill="1" applyBorder="1" applyAlignment="1" applyProtection="1">
      <alignment horizontal="right" vertical="center" wrapText="1" indent="1"/>
    </xf>
    <xf numFmtId="3" fontId="30" fillId="0" borderId="126" xfId="9" applyNumberFormat="1" applyFont="1" applyFill="1" applyBorder="1" applyAlignment="1" applyProtection="1">
      <alignment horizontal="right" vertical="center" wrapText="1" indent="1"/>
    </xf>
    <xf numFmtId="3" fontId="30" fillId="0" borderId="110" xfId="9" applyNumberFormat="1" applyFont="1" applyFill="1" applyBorder="1" applyAlignment="1" applyProtection="1">
      <alignment horizontal="right" vertical="center" wrapText="1" indent="1"/>
    </xf>
    <xf numFmtId="3" fontId="30" fillId="8" borderId="44" xfId="9" applyNumberFormat="1" applyFont="1" applyFill="1" applyBorder="1" applyAlignment="1" applyProtection="1">
      <alignment horizontal="right" vertical="center" wrapText="1" indent="1"/>
    </xf>
    <xf numFmtId="3" fontId="30" fillId="0" borderId="30" xfId="9" applyNumberFormat="1" applyFont="1" applyFill="1" applyBorder="1" applyAlignment="1" applyProtection="1">
      <alignment horizontal="right" vertical="center" wrapText="1" indent="1"/>
    </xf>
    <xf numFmtId="3" fontId="30" fillId="0" borderId="110" xfId="9" applyNumberFormat="1" applyFont="1" applyFill="1" applyBorder="1" applyAlignment="1" applyProtection="1">
      <alignment horizontal="left" vertical="top" wrapText="1" indent="1"/>
    </xf>
    <xf numFmtId="3" fontId="30" fillId="0" borderId="47" xfId="9" applyNumberFormat="1" applyFont="1" applyFill="1" applyBorder="1" applyAlignment="1" applyProtection="1">
      <alignment horizontal="right" vertical="center" wrapText="1" indent="1"/>
    </xf>
    <xf numFmtId="3" fontId="30" fillId="0" borderId="109" xfId="9" applyNumberFormat="1" applyFont="1" applyFill="1" applyBorder="1" applyAlignment="1" applyProtection="1">
      <alignment horizontal="right" vertical="center" wrapText="1" indent="1"/>
    </xf>
    <xf numFmtId="3" fontId="30" fillId="0" borderId="0" xfId="9" applyNumberFormat="1" applyFont="1" applyFill="1" applyBorder="1" applyAlignment="1" applyProtection="1">
      <alignment horizontal="right" vertical="center" wrapText="1" indent="1"/>
    </xf>
    <xf numFmtId="0" fontId="19" fillId="6" borderId="30" xfId="9" applyFont="1" applyFill="1" applyBorder="1" applyAlignment="1" applyProtection="1">
      <alignment horizontal="left" vertical="center" wrapText="1" indent="2"/>
    </xf>
    <xf numFmtId="3" fontId="29" fillId="0" borderId="47" xfId="9" applyNumberFormat="1" applyFont="1" applyFill="1" applyBorder="1" applyAlignment="1" applyProtection="1">
      <alignment horizontal="right" vertical="center" wrapText="1" indent="1"/>
    </xf>
    <xf numFmtId="0" fontId="19" fillId="6" borderId="30" xfId="13" quotePrefix="1" applyFont="1" applyFill="1" applyBorder="1" applyAlignment="1" applyProtection="1">
      <alignment horizontal="left" vertical="center" wrapText="1" indent="1"/>
    </xf>
    <xf numFmtId="3" fontId="29" fillId="0" borderId="105" xfId="9" applyNumberFormat="1" applyFont="1" applyFill="1" applyBorder="1" applyAlignment="1" applyProtection="1">
      <alignment horizontal="right" vertical="center" wrapText="1" indent="1"/>
    </xf>
    <xf numFmtId="3" fontId="29" fillId="0" borderId="127" xfId="9" applyNumberFormat="1" applyFont="1" applyFill="1" applyBorder="1" applyAlignment="1" applyProtection="1">
      <alignment horizontal="right" vertical="center" wrapText="1" indent="1"/>
    </xf>
    <xf numFmtId="3" fontId="29" fillId="0" borderId="117" xfId="9" applyNumberFormat="1" applyFont="1" applyFill="1" applyBorder="1" applyAlignment="1" applyProtection="1">
      <alignment horizontal="right" vertical="center" wrapText="1" indent="1"/>
    </xf>
    <xf numFmtId="3" fontId="29" fillId="0" borderId="53" xfId="9" applyNumberFormat="1" applyFont="1" applyFill="1" applyBorder="1" applyAlignment="1" applyProtection="1">
      <alignment horizontal="right" vertical="center" wrapText="1" indent="1"/>
    </xf>
    <xf numFmtId="3" fontId="29" fillId="0" borderId="22" xfId="9" applyNumberFormat="1" applyFont="1" applyFill="1" applyBorder="1" applyAlignment="1" applyProtection="1">
      <alignment horizontal="right" vertical="center" wrapText="1" indent="1"/>
    </xf>
    <xf numFmtId="3" fontId="29" fillId="0" borderId="21" xfId="9" applyNumberFormat="1" applyFont="1" applyFill="1" applyBorder="1" applyAlignment="1" applyProtection="1">
      <alignment horizontal="right" vertical="center" wrapText="1" indent="1"/>
    </xf>
    <xf numFmtId="0" fontId="18" fillId="6" borderId="6" xfId="13" applyFont="1" applyFill="1" applyBorder="1" applyAlignment="1" applyProtection="1">
      <alignment horizontal="left" vertical="center" wrapText="1"/>
    </xf>
    <xf numFmtId="3" fontId="29" fillId="0" borderId="128" xfId="9" applyNumberFormat="1" applyFont="1" applyFill="1" applyBorder="1" applyAlignment="1" applyProtection="1">
      <alignment horizontal="right" vertical="center" wrapText="1" indent="1"/>
    </xf>
    <xf numFmtId="3" fontId="29" fillId="0" borderId="129" xfId="9" applyNumberFormat="1" applyFont="1" applyFill="1" applyBorder="1" applyAlignment="1" applyProtection="1">
      <alignment horizontal="right" vertical="center" wrapText="1" indent="1"/>
    </xf>
    <xf numFmtId="3" fontId="29" fillId="0" borderId="111" xfId="9" applyNumberFormat="1" applyFont="1" applyFill="1" applyBorder="1" applyAlignment="1" applyProtection="1">
      <alignment horizontal="right" vertical="center" wrapText="1" indent="1"/>
    </xf>
    <xf numFmtId="3" fontId="29" fillId="8" borderId="16" xfId="9" applyNumberFormat="1" applyFont="1" applyFill="1" applyBorder="1" applyAlignment="1" applyProtection="1">
      <alignment horizontal="right" vertical="center" wrapText="1" indent="1"/>
    </xf>
    <xf numFmtId="3" fontId="29" fillId="0" borderId="107" xfId="9" applyNumberFormat="1" applyFont="1" applyFill="1" applyBorder="1" applyAlignment="1" applyProtection="1">
      <alignment horizontal="right" vertical="center" wrapText="1" indent="1"/>
    </xf>
    <xf numFmtId="3" fontId="29" fillId="0" borderId="51" xfId="9" applyNumberFormat="1" applyFont="1" applyFill="1" applyBorder="1" applyAlignment="1" applyProtection="1">
      <alignment horizontal="right" vertical="center" wrapText="1" indent="1"/>
    </xf>
    <xf numFmtId="3" fontId="29" fillId="0" borderId="6" xfId="9" applyNumberFormat="1" applyFont="1" applyFill="1" applyBorder="1" applyAlignment="1" applyProtection="1">
      <alignment horizontal="right" vertical="center" wrapText="1" indent="1"/>
    </xf>
    <xf numFmtId="3" fontId="29" fillId="0" borderId="5" xfId="9" applyNumberFormat="1" applyFont="1" applyFill="1" applyBorder="1" applyAlignment="1" applyProtection="1">
      <alignment horizontal="right" vertical="center" wrapText="1" indent="1"/>
    </xf>
    <xf numFmtId="0" fontId="18" fillId="6" borderId="22" xfId="13" applyFont="1" applyFill="1" applyBorder="1" applyAlignment="1" applyProtection="1">
      <alignment horizontal="left" vertical="center" wrapText="1"/>
    </xf>
    <xf numFmtId="3" fontId="18" fillId="8" borderId="127" xfId="9" applyNumberFormat="1" applyFont="1" applyFill="1" applyBorder="1" applyAlignment="1" applyProtection="1">
      <alignment horizontal="right" vertical="center" wrapText="1" indent="1"/>
    </xf>
    <xf numFmtId="3" fontId="29" fillId="8" borderId="21" xfId="9" applyNumberFormat="1" applyFont="1" applyFill="1" applyBorder="1" applyAlignment="1" applyProtection="1">
      <alignment horizontal="right" vertical="center" wrapText="1" indent="1"/>
    </xf>
    <xf numFmtId="3" fontId="29" fillId="0" borderId="20" xfId="9" applyNumberFormat="1" applyFont="1" applyFill="1" applyBorder="1" applyAlignment="1" applyProtection="1">
      <alignment horizontal="right" vertical="center" wrapText="1" indent="1"/>
    </xf>
    <xf numFmtId="3" fontId="29" fillId="7" borderId="127" xfId="9" applyNumberFormat="1" applyFont="1" applyFill="1" applyBorder="1" applyAlignment="1" applyProtection="1">
      <alignment horizontal="right" vertical="center" wrapText="1" indent="1"/>
    </xf>
    <xf numFmtId="3" fontId="29" fillId="0" borderId="130" xfId="9" applyNumberFormat="1" applyFont="1" applyFill="1" applyBorder="1" applyAlignment="1" applyProtection="1">
      <alignment horizontal="right" vertical="center" wrapText="1" indent="1"/>
    </xf>
    <xf numFmtId="0" fontId="16" fillId="2" borderId="0" xfId="13" applyFont="1" applyFill="1" applyBorder="1" applyAlignment="1" applyProtection="1">
      <alignment horizontal="left" vertical="center"/>
    </xf>
    <xf numFmtId="0" fontId="73" fillId="2" borderId="0" xfId="13" quotePrefix="1" applyFont="1" applyFill="1" applyBorder="1" applyAlignment="1" applyProtection="1">
      <alignment horizontal="center" vertical="center" wrapText="1"/>
    </xf>
    <xf numFmtId="0" fontId="73" fillId="2" borderId="0" xfId="13" applyFont="1" applyFill="1" applyBorder="1" applyAlignment="1" applyProtection="1">
      <alignment horizontal="center" vertical="center" wrapText="1"/>
    </xf>
    <xf numFmtId="0" fontId="0" fillId="2" borderId="0" xfId="13" applyFont="1" applyFill="1" applyBorder="1" applyAlignment="1" applyProtection="1">
      <alignment horizontal="left" vertical="center" wrapText="1"/>
    </xf>
    <xf numFmtId="0" fontId="16" fillId="0" borderId="0" xfId="0" applyFont="1" applyAlignment="1" applyProtection="1">
      <alignment vertical="top"/>
    </xf>
    <xf numFmtId="0" fontId="11" fillId="0" borderId="0" xfId="0" applyFont="1" applyAlignment="1" applyProtection="1">
      <alignment horizontal="left" vertical="center" indent="13"/>
    </xf>
    <xf numFmtId="0" fontId="13" fillId="0" borderId="0" xfId="0" applyFont="1" applyAlignment="1" applyProtection="1">
      <alignment horizontal="center" vertical="center"/>
    </xf>
    <xf numFmtId="0" fontId="30" fillId="0" borderId="0" xfId="0" applyFont="1" applyProtection="1"/>
    <xf numFmtId="0" fontId="18" fillId="3" borderId="7" xfId="9" applyFont="1" applyFill="1" applyBorder="1" applyAlignment="1" applyProtection="1">
      <alignment horizontal="center" vertical="center" wrapText="1"/>
    </xf>
    <xf numFmtId="0" fontId="72" fillId="2" borderId="0" xfId="9" applyFont="1" applyFill="1" applyBorder="1" applyAlignment="1" applyProtection="1"/>
    <xf numFmtId="0" fontId="19" fillId="2" borderId="0" xfId="9" applyFont="1" applyFill="1" applyBorder="1" applyAlignment="1" applyProtection="1"/>
    <xf numFmtId="0" fontId="72" fillId="6" borderId="47" xfId="9" applyFont="1" applyFill="1" applyBorder="1" applyAlignment="1" applyProtection="1">
      <alignment vertical="top" wrapText="1"/>
    </xf>
    <xf numFmtId="0" fontId="18" fillId="3" borderId="0" xfId="9" applyFont="1" applyFill="1" applyBorder="1" applyAlignment="1" applyProtection="1">
      <alignment horizontal="center" vertical="center" wrapText="1"/>
    </xf>
    <xf numFmtId="0" fontId="18" fillId="6" borderId="47" xfId="9" applyFont="1" applyFill="1" applyBorder="1" applyAlignment="1" applyProtection="1">
      <alignment vertical="top" wrapText="1"/>
    </xf>
    <xf numFmtId="0" fontId="16" fillId="2" borderId="25" xfId="9" applyFont="1" applyFill="1" applyBorder="1" applyAlignment="1" applyProtection="1">
      <alignment horizontal="center"/>
    </xf>
    <xf numFmtId="0" fontId="18" fillId="6" borderId="53" xfId="9" applyFont="1" applyFill="1" applyBorder="1" applyAlignment="1" applyProtection="1">
      <alignment horizontal="center" vertical="top" wrapText="1"/>
    </xf>
    <xf numFmtId="0" fontId="18" fillId="3" borderId="5" xfId="9" applyFont="1" applyFill="1" applyBorder="1" applyAlignment="1" applyProtection="1">
      <alignment horizontal="center" vertical="center" wrapText="1"/>
    </xf>
    <xf numFmtId="0" fontId="18" fillId="6" borderId="26" xfId="9" applyFont="1" applyFill="1" applyBorder="1" applyAlignment="1" applyProtection="1">
      <alignment horizontal="left" vertical="center" wrapText="1"/>
    </xf>
    <xf numFmtId="3" fontId="29" fillId="8" borderId="27" xfId="9" applyNumberFormat="1" applyFont="1" applyFill="1" applyBorder="1" applyAlignment="1" applyProtection="1">
      <alignment horizontal="right" vertical="center" wrapText="1" indent="1"/>
    </xf>
    <xf numFmtId="3" fontId="29" fillId="8" borderId="19" xfId="9" applyNumberFormat="1" applyFont="1" applyFill="1" applyBorder="1" applyAlignment="1" applyProtection="1">
      <alignment horizontal="right" vertical="center" wrapText="1" indent="1"/>
    </xf>
    <xf numFmtId="3" fontId="29" fillId="8" borderId="4" xfId="9" applyNumberFormat="1" applyFont="1" applyFill="1" applyBorder="1" applyAlignment="1" applyProtection="1">
      <alignment horizontal="right" vertical="center" wrapText="1" indent="1"/>
    </xf>
    <xf numFmtId="3" fontId="29" fillId="0" borderId="27" xfId="9" applyNumberFormat="1" applyFont="1" applyFill="1" applyBorder="1" applyAlignment="1" applyProtection="1">
      <alignment horizontal="right" vertical="center" wrapText="1" indent="1"/>
    </xf>
    <xf numFmtId="3" fontId="29" fillId="0" borderId="29" xfId="9" applyNumberFormat="1" applyFont="1" applyFill="1" applyBorder="1" applyAlignment="1" applyProtection="1">
      <alignment horizontal="right" vertical="center" wrapText="1" indent="1"/>
    </xf>
    <xf numFmtId="3" fontId="29" fillId="0" borderId="4" xfId="9" applyNumberFormat="1" applyFont="1" applyFill="1" applyBorder="1" applyAlignment="1" applyProtection="1">
      <alignment horizontal="right" vertical="center" wrapText="1" indent="1"/>
    </xf>
    <xf numFmtId="3" fontId="74" fillId="0" borderId="47" xfId="9" applyNumberFormat="1" applyFont="1" applyFill="1" applyBorder="1" applyAlignment="1" applyProtection="1">
      <alignment horizontal="right" vertical="center" wrapText="1" indent="1"/>
    </xf>
    <xf numFmtId="0" fontId="0" fillId="0" borderId="0" xfId="0" applyFont="1" applyAlignment="1" applyProtection="1">
      <alignment horizontal="center"/>
    </xf>
    <xf numFmtId="0" fontId="52" fillId="0" borderId="0" xfId="0" applyFont="1" applyAlignment="1" applyProtection="1">
      <alignment horizontal="center"/>
    </xf>
    <xf numFmtId="0" fontId="18" fillId="6" borderId="30" xfId="9" applyFont="1" applyFill="1" applyBorder="1" applyAlignment="1" applyProtection="1">
      <alignment horizontal="left" vertical="center" wrapText="1"/>
    </xf>
    <xf numFmtId="3" fontId="29" fillId="0" borderId="44" xfId="9" applyNumberFormat="1" applyFont="1" applyFill="1" applyBorder="1" applyAlignment="1" applyProtection="1">
      <alignment horizontal="right" vertical="center" wrapText="1" indent="1"/>
    </xf>
    <xf numFmtId="3" fontId="29" fillId="0" borderId="23" xfId="9" applyNumberFormat="1" applyFont="1" applyFill="1" applyBorder="1" applyAlignment="1" applyProtection="1">
      <alignment horizontal="right" vertical="center" wrapText="1" indent="1"/>
    </xf>
    <xf numFmtId="3" fontId="29" fillId="8" borderId="0" xfId="9" applyNumberFormat="1" applyFont="1" applyFill="1" applyBorder="1" applyAlignment="1" applyProtection="1">
      <alignment horizontal="right" vertical="center" wrapText="1" indent="1"/>
    </xf>
    <xf numFmtId="3" fontId="29" fillId="0" borderId="0" xfId="9" applyNumberFormat="1" applyFont="1" applyFill="1" applyBorder="1" applyAlignment="1" applyProtection="1">
      <alignment horizontal="right" vertical="center" wrapText="1" indent="1"/>
    </xf>
    <xf numFmtId="0" fontId="19" fillId="6" borderId="30" xfId="9" applyFont="1" applyFill="1" applyBorder="1" applyAlignment="1" applyProtection="1">
      <alignment horizontal="left" vertical="center" wrapText="1" indent="1"/>
    </xf>
    <xf numFmtId="3" fontId="30" fillId="0" borderId="44" xfId="9" applyNumberFormat="1" applyFont="1" applyFill="1" applyBorder="1" applyAlignment="1" applyProtection="1">
      <alignment horizontal="right" vertical="center" wrapText="1" indent="1"/>
    </xf>
    <xf numFmtId="3" fontId="30" fillId="0" borderId="23" xfId="9" applyNumberFormat="1" applyFont="1" applyFill="1" applyBorder="1" applyAlignment="1" applyProtection="1">
      <alignment horizontal="right" vertical="center" wrapText="1" indent="1"/>
    </xf>
    <xf numFmtId="3" fontId="30" fillId="8" borderId="0" xfId="9" applyNumberFormat="1" applyFont="1" applyFill="1" applyBorder="1" applyAlignment="1" applyProtection="1">
      <alignment horizontal="right" vertical="center" wrapText="1" indent="1"/>
    </xf>
    <xf numFmtId="3" fontId="74" fillId="0" borderId="47" xfId="9" applyNumberFormat="1" applyFont="1" applyFill="1" applyBorder="1" applyAlignment="1" applyProtection="1">
      <alignment horizontal="left" vertical="center" wrapText="1" indent="1"/>
    </xf>
    <xf numFmtId="3" fontId="29" fillId="0" borderId="44" xfId="9" applyNumberFormat="1" applyFont="1" applyFill="1" applyBorder="1" applyAlignment="1" applyProtection="1">
      <alignment horizontal="left" vertical="center" wrapText="1" indent="1"/>
    </xf>
    <xf numFmtId="0" fontId="0" fillId="0" borderId="47" xfId="0" applyFont="1" applyFill="1" applyBorder="1" applyAlignment="1" applyProtection="1">
      <alignment horizontal="left"/>
    </xf>
    <xf numFmtId="0" fontId="0" fillId="0" borderId="0" xfId="0" applyFont="1" applyAlignment="1" applyProtection="1">
      <alignment horizontal="left"/>
    </xf>
    <xf numFmtId="3" fontId="30" fillId="0" borderId="44" xfId="9" applyNumberFormat="1" applyFont="1" applyFill="1" applyBorder="1" applyAlignment="1" applyProtection="1">
      <alignment horizontal="left" vertical="center" wrapText="1" indent="1"/>
    </xf>
    <xf numFmtId="3" fontId="74" fillId="0" borderId="0" xfId="9" applyNumberFormat="1" applyFont="1" applyFill="1" applyBorder="1" applyAlignment="1" applyProtection="1">
      <alignment horizontal="left" vertical="center" wrapText="1" indent="1"/>
    </xf>
    <xf numFmtId="3" fontId="30" fillId="8" borderId="44" xfId="9" applyNumberFormat="1" applyFont="1" applyFill="1" applyBorder="1" applyAlignment="1" applyProtection="1">
      <alignment horizontal="left" vertical="center" wrapText="1" indent="1"/>
    </xf>
    <xf numFmtId="0" fontId="19" fillId="6" borderId="22" xfId="9" applyFont="1" applyFill="1" applyBorder="1" applyAlignment="1" applyProtection="1">
      <alignment horizontal="left" vertical="center" wrapText="1" indent="1"/>
    </xf>
    <xf numFmtId="3" fontId="30" fillId="0" borderId="53" xfId="9" applyNumberFormat="1" applyFont="1" applyFill="1" applyBorder="1" applyAlignment="1" applyProtection="1">
      <alignment horizontal="right" vertical="center" wrapText="1" indent="1"/>
    </xf>
    <xf numFmtId="3" fontId="30" fillId="0" borderId="21" xfId="9" applyNumberFormat="1" applyFont="1" applyFill="1" applyBorder="1" applyAlignment="1" applyProtection="1">
      <alignment horizontal="right" vertical="center" wrapText="1" indent="1"/>
    </xf>
    <xf numFmtId="3" fontId="30" fillId="0" borderId="25" xfId="9" applyNumberFormat="1" applyFont="1" applyFill="1" applyBorder="1" applyAlignment="1" applyProtection="1">
      <alignment horizontal="right" vertical="center" wrapText="1" indent="1"/>
    </xf>
    <xf numFmtId="3" fontId="30" fillId="8" borderId="5" xfId="9" applyNumberFormat="1" applyFont="1" applyFill="1" applyBorder="1" applyAlignment="1" applyProtection="1">
      <alignment horizontal="right" vertical="center" wrapText="1" indent="1"/>
    </xf>
    <xf numFmtId="3" fontId="30" fillId="0" borderId="5" xfId="9" applyNumberFormat="1" applyFont="1" applyFill="1" applyBorder="1" applyAlignment="1" applyProtection="1">
      <alignment horizontal="right" vertical="center" wrapText="1" indent="1"/>
    </xf>
    <xf numFmtId="0" fontId="18" fillId="6" borderId="6" xfId="9" applyFont="1" applyFill="1" applyBorder="1" applyAlignment="1" applyProtection="1">
      <alignment horizontal="left" vertical="center" wrapText="1"/>
    </xf>
    <xf numFmtId="3" fontId="29" fillId="0" borderId="45" xfId="9" applyNumberFormat="1" applyFont="1" applyFill="1" applyBorder="1" applyAlignment="1" applyProtection="1">
      <alignment horizontal="right" vertical="center" wrapText="1" indent="1"/>
    </xf>
    <xf numFmtId="3" fontId="29" fillId="0" borderId="16" xfId="9" applyNumberFormat="1" applyFont="1" applyFill="1" applyBorder="1" applyAlignment="1" applyProtection="1">
      <alignment horizontal="right" vertical="center" wrapText="1" indent="1"/>
    </xf>
    <xf numFmtId="3" fontId="29" fillId="0" borderId="7" xfId="9" applyNumberFormat="1" applyFont="1" applyFill="1" applyBorder="1" applyAlignment="1" applyProtection="1">
      <alignment horizontal="right" vertical="center" wrapText="1" indent="1"/>
    </xf>
    <xf numFmtId="3" fontId="29" fillId="8" borderId="51" xfId="9" applyNumberFormat="1" applyFont="1" applyFill="1" applyBorder="1" applyAlignment="1" applyProtection="1">
      <alignment horizontal="right" vertical="center" wrapText="1" indent="1"/>
    </xf>
    <xf numFmtId="3" fontId="29" fillId="8" borderId="6" xfId="9" applyNumberFormat="1" applyFont="1" applyFill="1" applyBorder="1" applyAlignment="1" applyProtection="1">
      <alignment horizontal="left" vertical="center" wrapText="1"/>
    </xf>
    <xf numFmtId="0" fontId="18" fillId="6" borderId="22" xfId="9" applyFont="1" applyFill="1" applyBorder="1" applyAlignment="1" applyProtection="1">
      <alignment horizontal="left" vertical="center" wrapText="1"/>
    </xf>
    <xf numFmtId="3" fontId="29" fillId="0" borderId="6" xfId="9" applyNumberFormat="1" applyFont="1" applyFill="1" applyBorder="1" applyAlignment="1" applyProtection="1">
      <alignment horizontal="left" vertical="center" wrapText="1" indent="1"/>
    </xf>
    <xf numFmtId="0" fontId="18" fillId="3" borderId="27" xfId="9" applyFont="1" applyFill="1" applyBorder="1" applyAlignment="1" applyProtection="1">
      <alignment vertical="center" wrapText="1"/>
    </xf>
    <xf numFmtId="0" fontId="18" fillId="3" borderId="4" xfId="9" applyFont="1" applyFill="1" applyBorder="1" applyAlignment="1" applyProtection="1">
      <alignment vertical="center" wrapText="1"/>
    </xf>
    <xf numFmtId="0" fontId="0" fillId="3" borderId="4" xfId="0" applyFill="1" applyBorder="1" applyAlignment="1" applyProtection="1">
      <alignment vertical="center" wrapText="1"/>
    </xf>
    <xf numFmtId="0" fontId="0" fillId="3" borderId="19" xfId="0" applyFill="1" applyBorder="1" applyAlignment="1" applyProtection="1">
      <alignment vertical="center" wrapText="1"/>
    </xf>
    <xf numFmtId="0" fontId="19" fillId="6" borderId="45" xfId="9" applyFont="1" applyFill="1" applyBorder="1" applyAlignment="1" applyProtection="1">
      <alignment vertical="center" wrapText="1"/>
    </xf>
    <xf numFmtId="3" fontId="29" fillId="8" borderId="45" xfId="9" applyNumberFormat="1" applyFont="1" applyFill="1" applyBorder="1" applyAlignment="1" applyProtection="1">
      <alignment horizontal="right" vertical="center" wrapText="1" indent="1"/>
    </xf>
    <xf numFmtId="3" fontId="29" fillId="8" borderId="7" xfId="9" applyNumberFormat="1" applyFont="1" applyFill="1" applyBorder="1" applyAlignment="1" applyProtection="1">
      <alignment horizontal="right" vertical="center" wrapText="1" indent="1"/>
    </xf>
    <xf numFmtId="3" fontId="30" fillId="0" borderId="6" xfId="9" applyNumberFormat="1" applyFont="1" applyFill="1" applyBorder="1" applyAlignment="1" applyProtection="1">
      <alignment vertical="center" wrapText="1"/>
    </xf>
    <xf numFmtId="3" fontId="29" fillId="8" borderId="53" xfId="9" applyNumberFormat="1" applyFont="1" applyFill="1" applyBorder="1" applyAlignment="1" applyProtection="1">
      <alignment horizontal="right" vertical="center" wrapText="1" indent="1"/>
    </xf>
    <xf numFmtId="3" fontId="29" fillId="8" borderId="5" xfId="9" applyNumberFormat="1" applyFont="1" applyFill="1" applyBorder="1" applyAlignment="1" applyProtection="1">
      <alignment horizontal="right" vertical="center" wrapText="1" indent="1"/>
    </xf>
    <xf numFmtId="3" fontId="74" fillId="8" borderId="25" xfId="9" applyNumberFormat="1" applyFont="1" applyFill="1" applyBorder="1" applyAlignment="1" applyProtection="1">
      <alignment horizontal="left" vertical="center" wrapText="1" indent="1"/>
    </xf>
    <xf numFmtId="3" fontId="74" fillId="8" borderId="7" xfId="9" applyNumberFormat="1" applyFont="1" applyFill="1" applyBorder="1" applyAlignment="1" applyProtection="1">
      <alignment horizontal="left" vertical="center" wrapText="1" indent="1"/>
    </xf>
    <xf numFmtId="0" fontId="16" fillId="2" borderId="0" xfId="9" applyFont="1" applyFill="1" applyBorder="1" applyAlignment="1" applyProtection="1">
      <alignment horizontal="left" vertical="center"/>
    </xf>
    <xf numFmtId="0" fontId="16" fillId="2" borderId="0" xfId="0" applyFont="1" applyFill="1" applyProtection="1"/>
    <xf numFmtId="0" fontId="49" fillId="2" borderId="0" xfId="0" applyFont="1" applyFill="1" applyProtection="1"/>
    <xf numFmtId="0" fontId="11" fillId="2" borderId="0" xfId="0" applyFont="1" applyFill="1" applyAlignment="1" applyProtection="1">
      <alignment horizontal="center" vertical="center"/>
    </xf>
    <xf numFmtId="0" fontId="35" fillId="2" borderId="0" xfId="0" applyFont="1" applyFill="1" applyAlignment="1" applyProtection="1">
      <alignment horizontal="center" vertical="center"/>
    </xf>
    <xf numFmtId="0" fontId="49" fillId="3" borderId="109" xfId="0" applyFont="1" applyFill="1" applyBorder="1" applyAlignment="1" applyProtection="1">
      <alignment horizontal="left" vertical="top" wrapText="1"/>
    </xf>
    <xf numFmtId="0" fontId="49" fillId="3" borderId="81" xfId="0" applyFont="1" applyFill="1" applyBorder="1" applyAlignment="1" applyProtection="1">
      <alignment horizontal="left" vertical="top" wrapText="1" indent="1"/>
    </xf>
    <xf numFmtId="0" fontId="49" fillId="3" borderId="32" xfId="0" applyFont="1" applyFill="1" applyBorder="1" applyAlignment="1" applyProtection="1">
      <alignment horizontal="left" vertical="top" wrapText="1"/>
    </xf>
    <xf numFmtId="0" fontId="16" fillId="2" borderId="0" xfId="0" applyFont="1" applyFill="1" applyAlignment="1" applyProtection="1">
      <alignment horizontal="center" vertical="center"/>
    </xf>
    <xf numFmtId="0" fontId="49" fillId="3" borderId="119" xfId="0" applyFont="1" applyFill="1" applyBorder="1" applyAlignment="1" applyProtection="1">
      <alignment horizontal="left" vertical="top" wrapText="1"/>
    </xf>
    <xf numFmtId="0" fontId="49" fillId="3" borderId="115" xfId="0" applyFont="1" applyFill="1" applyBorder="1" applyAlignment="1" applyProtection="1">
      <alignment horizontal="left" vertical="top" wrapText="1"/>
    </xf>
    <xf numFmtId="0" fontId="16" fillId="2" borderId="0" xfId="0" applyFont="1" applyFill="1" applyAlignment="1" applyProtection="1">
      <alignment horizontal="left" indent="1"/>
    </xf>
    <xf numFmtId="0" fontId="49" fillId="3" borderId="131" xfId="0" applyFont="1" applyFill="1" applyBorder="1" applyAlignment="1" applyProtection="1">
      <alignment horizontal="left" vertical="center" wrapText="1"/>
    </xf>
    <xf numFmtId="3" fontId="66" fillId="0" borderId="83" xfId="0" applyNumberFormat="1" applyFont="1" applyFill="1" applyBorder="1" applyAlignment="1" applyProtection="1">
      <alignment horizontal="center" vertical="center" wrapText="1"/>
    </xf>
    <xf numFmtId="3" fontId="66" fillId="0" borderId="84" xfId="0" applyNumberFormat="1" applyFont="1" applyFill="1" applyBorder="1" applyAlignment="1" applyProtection="1">
      <alignment horizontal="center" vertical="center" wrapText="1"/>
    </xf>
    <xf numFmtId="3" fontId="66" fillId="8" borderId="84" xfId="0" applyNumberFormat="1" applyFont="1" applyFill="1" applyBorder="1" applyAlignment="1" applyProtection="1">
      <alignment horizontal="center" vertical="center" wrapText="1"/>
    </xf>
    <xf numFmtId="3" fontId="66" fillId="0" borderId="85" xfId="0" applyNumberFormat="1" applyFont="1" applyFill="1" applyBorder="1" applyAlignment="1" applyProtection="1">
      <alignment horizontal="center" vertical="center" wrapText="1"/>
    </xf>
    <xf numFmtId="3" fontId="66" fillId="0" borderId="87" xfId="0" applyNumberFormat="1" applyFont="1" applyFill="1" applyBorder="1" applyAlignment="1" applyProtection="1">
      <alignment horizontal="center" vertical="center" wrapText="1"/>
    </xf>
    <xf numFmtId="3" fontId="20" fillId="0" borderId="84" xfId="0" applyNumberFormat="1" applyFont="1" applyFill="1" applyBorder="1" applyAlignment="1" applyProtection="1">
      <alignment horizontal="center" vertical="center" wrapText="1"/>
    </xf>
    <xf numFmtId="3" fontId="66" fillId="0" borderId="89" xfId="0" applyNumberFormat="1" applyFont="1" applyFill="1" applyBorder="1" applyAlignment="1" applyProtection="1">
      <alignment horizontal="center" vertical="center" wrapText="1"/>
    </xf>
    <xf numFmtId="3" fontId="66" fillId="0" borderId="92" xfId="0" applyNumberFormat="1" applyFont="1" applyFill="1" applyBorder="1" applyAlignment="1" applyProtection="1">
      <alignment horizontal="center" vertical="center" wrapText="1"/>
    </xf>
    <xf numFmtId="3" fontId="66" fillId="0" borderId="93" xfId="0" applyNumberFormat="1" applyFont="1" applyFill="1" applyBorder="1" applyAlignment="1" applyProtection="1">
      <alignment horizontal="center" vertical="center" wrapText="1"/>
    </xf>
    <xf numFmtId="3" fontId="66" fillId="8" borderId="93" xfId="0" applyNumberFormat="1" applyFont="1" applyFill="1" applyBorder="1" applyAlignment="1" applyProtection="1">
      <alignment horizontal="center" vertical="center" wrapText="1"/>
    </xf>
    <xf numFmtId="3" fontId="66" fillId="0" borderId="94" xfId="0" applyNumberFormat="1" applyFont="1" applyFill="1" applyBorder="1" applyAlignment="1" applyProtection="1">
      <alignment horizontal="center" vertical="center" wrapText="1"/>
    </xf>
    <xf numFmtId="3" fontId="66" fillId="0" borderId="96" xfId="0" applyNumberFormat="1" applyFont="1" applyFill="1" applyBorder="1" applyAlignment="1" applyProtection="1">
      <alignment horizontal="center" vertical="center" wrapText="1"/>
    </xf>
    <xf numFmtId="3" fontId="20" fillId="0" borderId="93" xfId="0" applyNumberFormat="1" applyFont="1" applyFill="1" applyBorder="1" applyAlignment="1" applyProtection="1">
      <alignment horizontal="center" vertical="center" wrapText="1"/>
    </xf>
    <xf numFmtId="3" fontId="66" fillId="0" borderId="99" xfId="0" applyNumberFormat="1" applyFont="1" applyFill="1" applyBorder="1" applyAlignment="1" applyProtection="1">
      <alignment horizontal="center" vertical="center" wrapText="1"/>
    </xf>
    <xf numFmtId="3" fontId="66" fillId="0" borderId="100" xfId="0" applyNumberFormat="1" applyFont="1" applyFill="1" applyBorder="1" applyAlignment="1" applyProtection="1">
      <alignment horizontal="center" vertical="center" wrapText="1"/>
    </xf>
    <xf numFmtId="3" fontId="66" fillId="8" borderId="100" xfId="0" applyNumberFormat="1" applyFont="1" applyFill="1" applyBorder="1" applyAlignment="1" applyProtection="1">
      <alignment horizontal="center" vertical="center" wrapText="1"/>
    </xf>
    <xf numFmtId="3" fontId="66" fillId="0" borderId="101" xfId="0" applyNumberFormat="1" applyFont="1" applyFill="1" applyBorder="1" applyAlignment="1" applyProtection="1">
      <alignment horizontal="center" vertical="center" wrapText="1"/>
    </xf>
    <xf numFmtId="3" fontId="66" fillId="0" borderId="103" xfId="0" applyNumberFormat="1" applyFont="1" applyFill="1" applyBorder="1" applyAlignment="1" applyProtection="1">
      <alignment horizontal="center" vertical="center" wrapText="1"/>
    </xf>
    <xf numFmtId="3" fontId="20" fillId="0" borderId="100" xfId="0" applyNumberFormat="1" applyFont="1" applyFill="1" applyBorder="1" applyAlignment="1" applyProtection="1">
      <alignment horizontal="center" vertical="center" wrapText="1"/>
    </xf>
    <xf numFmtId="0" fontId="16" fillId="2" borderId="0" xfId="0" applyFont="1" applyFill="1" applyBorder="1" applyProtection="1"/>
    <xf numFmtId="0" fontId="49" fillId="3" borderId="81" xfId="0" applyFont="1" applyFill="1" applyBorder="1" applyAlignment="1" applyProtection="1">
      <alignment horizontal="left" vertical="center" wrapText="1"/>
    </xf>
    <xf numFmtId="0" fontId="49" fillId="3" borderId="32" xfId="0" applyFont="1" applyFill="1" applyBorder="1" applyAlignment="1" applyProtection="1">
      <alignment horizontal="left" vertical="center" wrapText="1"/>
    </xf>
    <xf numFmtId="0" fontId="49" fillId="3" borderId="113" xfId="0" applyFont="1" applyFill="1" applyBorder="1" applyAlignment="1" applyProtection="1">
      <alignment horizontal="left" vertical="top" wrapText="1"/>
    </xf>
    <xf numFmtId="0" fontId="49" fillId="3" borderId="24" xfId="0" applyFont="1" applyFill="1" applyBorder="1" applyAlignment="1" applyProtection="1">
      <alignment horizontal="center" vertical="center" wrapText="1"/>
    </xf>
    <xf numFmtId="3" fontId="20" fillId="0" borderId="83" xfId="0" applyNumberFormat="1" applyFont="1" applyFill="1" applyBorder="1" applyAlignment="1" applyProtection="1">
      <alignment horizontal="center" vertical="center" wrapText="1"/>
    </xf>
    <xf numFmtId="3" fontId="20" fillId="0" borderId="87" xfId="0" applyNumberFormat="1" applyFont="1" applyFill="1" applyBorder="1" applyAlignment="1" applyProtection="1">
      <alignment horizontal="center" vertical="center" wrapText="1"/>
    </xf>
    <xf numFmtId="3" fontId="20" fillId="0" borderId="92" xfId="0" applyNumberFormat="1" applyFont="1" applyFill="1" applyBorder="1" applyAlignment="1" applyProtection="1">
      <alignment horizontal="center" vertical="center" wrapText="1"/>
    </xf>
    <xf numFmtId="3" fontId="20" fillId="0" borderId="96" xfId="0" applyNumberFormat="1" applyFont="1" applyFill="1" applyBorder="1" applyAlignment="1" applyProtection="1">
      <alignment horizontal="center" vertical="center" wrapText="1"/>
    </xf>
    <xf numFmtId="3" fontId="20" fillId="8" borderId="93" xfId="0" applyNumberFormat="1" applyFont="1" applyFill="1" applyBorder="1" applyAlignment="1" applyProtection="1">
      <alignment horizontal="center" vertical="center" wrapText="1"/>
    </xf>
    <xf numFmtId="3" fontId="20" fillId="8" borderId="92" xfId="0" applyNumberFormat="1" applyFont="1" applyFill="1" applyBorder="1" applyAlignment="1" applyProtection="1">
      <alignment horizontal="center" vertical="center" wrapText="1"/>
    </xf>
    <xf numFmtId="3" fontId="20" fillId="8" borderId="96" xfId="0" applyNumberFormat="1" applyFont="1" applyFill="1" applyBorder="1" applyAlignment="1" applyProtection="1">
      <alignment horizontal="center" vertical="center" wrapText="1"/>
    </xf>
    <xf numFmtId="3" fontId="20" fillId="0" borderId="99" xfId="0" applyNumberFormat="1" applyFont="1" applyFill="1" applyBorder="1" applyAlignment="1" applyProtection="1">
      <alignment horizontal="center" vertical="center" wrapText="1"/>
    </xf>
    <xf numFmtId="3" fontId="20" fillId="0" borderId="103" xfId="0" applyNumberFormat="1" applyFont="1" applyFill="1" applyBorder="1" applyAlignment="1" applyProtection="1">
      <alignment horizontal="center" vertical="center" wrapText="1"/>
    </xf>
    <xf numFmtId="0" fontId="47" fillId="2" borderId="0" xfId="0" applyFont="1" applyFill="1" applyProtection="1"/>
    <xf numFmtId="0" fontId="77" fillId="2" borderId="0" xfId="0" applyFont="1" applyFill="1" applyProtection="1"/>
    <xf numFmtId="0" fontId="16" fillId="2" borderId="43" xfId="0" applyFont="1" applyFill="1" applyBorder="1" applyProtection="1"/>
    <xf numFmtId="0" fontId="49" fillId="3" borderId="18" xfId="0" applyFont="1" applyFill="1" applyBorder="1" applyAlignment="1" applyProtection="1">
      <alignment horizontal="center" vertical="center" wrapText="1"/>
    </xf>
    <xf numFmtId="0" fontId="49" fillId="3" borderId="110" xfId="0" applyFont="1" applyFill="1" applyBorder="1" applyAlignment="1" applyProtection="1">
      <alignment horizontal="center" vertical="center" wrapText="1"/>
    </xf>
    <xf numFmtId="0" fontId="49" fillId="3" borderId="38" xfId="0" applyFont="1" applyFill="1" applyBorder="1" applyAlignment="1" applyProtection="1">
      <alignment horizontal="left" vertical="center" wrapText="1"/>
    </xf>
    <xf numFmtId="0" fontId="49" fillId="3" borderId="40" xfId="0" applyFont="1" applyFill="1" applyBorder="1" applyAlignment="1" applyProtection="1">
      <alignment horizontal="left" vertical="center" wrapText="1"/>
    </xf>
    <xf numFmtId="0" fontId="49" fillId="3" borderId="114" xfId="0" applyFont="1" applyFill="1" applyBorder="1" applyAlignment="1" applyProtection="1">
      <alignment horizontal="left" vertical="top" wrapText="1"/>
    </xf>
    <xf numFmtId="0" fontId="16" fillId="2" borderId="132" xfId="0" applyFont="1" applyFill="1" applyBorder="1" applyAlignment="1" applyProtection="1">
      <alignment horizontal="center" vertical="center"/>
    </xf>
    <xf numFmtId="0" fontId="49" fillId="3" borderId="117" xfId="0" applyFont="1" applyFill="1" applyBorder="1" applyAlignment="1" applyProtection="1">
      <alignment horizontal="center" vertical="center" wrapText="1"/>
    </xf>
    <xf numFmtId="0" fontId="49" fillId="3" borderId="54" xfId="0" applyFont="1" applyFill="1" applyBorder="1" applyAlignment="1" applyProtection="1">
      <alignment horizontal="left" vertical="top" wrapText="1"/>
    </xf>
    <xf numFmtId="0" fontId="49" fillId="3" borderId="122" xfId="0" applyFont="1" applyFill="1" applyBorder="1" applyAlignment="1" applyProtection="1">
      <alignment horizontal="left" vertical="top" wrapText="1"/>
    </xf>
    <xf numFmtId="0" fontId="49" fillId="3" borderId="54" xfId="0" applyFont="1" applyFill="1" applyBorder="1" applyAlignment="1" applyProtection="1">
      <alignment horizontal="center" vertical="center" wrapText="1"/>
    </xf>
    <xf numFmtId="0" fontId="49" fillId="3" borderId="122" xfId="0" applyFont="1" applyFill="1" applyBorder="1" applyAlignment="1" applyProtection="1">
      <alignment horizontal="center" vertical="center" wrapText="1"/>
    </xf>
    <xf numFmtId="0" fontId="49" fillId="3" borderId="45" xfId="0" applyFont="1" applyFill="1" applyBorder="1" applyAlignment="1" applyProtection="1">
      <alignment horizontal="left" vertical="center" wrapText="1"/>
    </xf>
    <xf numFmtId="3" fontId="20" fillId="0" borderId="45" xfId="0" applyNumberFormat="1" applyFont="1" applyFill="1" applyBorder="1" applyAlignment="1" applyProtection="1">
      <alignment horizontal="center" vertical="center" wrapText="1"/>
    </xf>
    <xf numFmtId="3" fontId="20" fillId="0" borderId="133" xfId="0" applyNumberFormat="1" applyFont="1" applyFill="1" applyBorder="1" applyAlignment="1" applyProtection="1">
      <alignment horizontal="center" vertical="center" wrapText="1"/>
    </xf>
    <xf numFmtId="3" fontId="20" fillId="8" borderId="133" xfId="0" applyNumberFormat="1" applyFont="1" applyFill="1" applyBorder="1" applyAlignment="1" applyProtection="1">
      <alignment horizontal="center" vertical="center" wrapText="1"/>
    </xf>
    <xf numFmtId="3" fontId="20" fillId="8" borderId="111" xfId="0" applyNumberFormat="1" applyFont="1" applyFill="1" applyBorder="1" applyAlignment="1" applyProtection="1">
      <alignment horizontal="center" vertical="center" wrapText="1"/>
    </xf>
    <xf numFmtId="3" fontId="20" fillId="8" borderId="16" xfId="0" applyNumberFormat="1" applyFont="1" applyFill="1" applyBorder="1" applyAlignment="1" applyProtection="1">
      <alignment horizontal="center" vertical="center" wrapText="1"/>
    </xf>
    <xf numFmtId="0" fontId="49" fillId="3" borderId="34" xfId="0" applyFont="1" applyFill="1" applyBorder="1" applyAlignment="1" applyProtection="1">
      <alignment horizontal="left" vertical="center" wrapText="1"/>
    </xf>
    <xf numFmtId="3" fontId="20" fillId="8" borderId="59" xfId="0" applyNumberFormat="1" applyFont="1" applyFill="1" applyBorder="1" applyAlignment="1" applyProtection="1">
      <alignment horizontal="center" vertical="center" wrapText="1"/>
    </xf>
    <xf numFmtId="3" fontId="20" fillId="0" borderId="57" xfId="0" applyNumberFormat="1" applyFont="1" applyFill="1" applyBorder="1" applyAlignment="1" applyProtection="1">
      <alignment horizontal="center" vertical="center" wrapText="1"/>
    </xf>
    <xf numFmtId="3" fontId="20" fillId="0" borderId="134" xfId="0" applyNumberFormat="1" applyFont="1" applyFill="1" applyBorder="1" applyAlignment="1" applyProtection="1">
      <alignment horizontal="center" vertical="center" wrapText="1"/>
    </xf>
    <xf numFmtId="3" fontId="20" fillId="0" borderId="58" xfId="0" applyNumberFormat="1" applyFont="1" applyFill="1" applyBorder="1" applyAlignment="1" applyProtection="1">
      <alignment horizontal="center" vertical="center" wrapText="1"/>
    </xf>
    <xf numFmtId="0" fontId="49" fillId="3" borderId="31" xfId="0" applyFont="1" applyFill="1" applyBorder="1" applyAlignment="1" applyProtection="1">
      <alignment horizontal="left" vertical="center" wrapText="1"/>
    </xf>
    <xf numFmtId="3" fontId="20" fillId="8" borderId="65" xfId="0" applyNumberFormat="1" applyFont="1" applyFill="1" applyBorder="1" applyAlignment="1" applyProtection="1">
      <alignment horizontal="center" vertical="center" wrapText="1"/>
    </xf>
    <xf numFmtId="3" fontId="20" fillId="0" borderId="63" xfId="0" applyNumberFormat="1" applyFont="1" applyFill="1" applyBorder="1" applyAlignment="1" applyProtection="1">
      <alignment horizontal="center" vertical="center" wrapText="1"/>
    </xf>
    <xf numFmtId="3" fontId="20" fillId="0" borderId="135" xfId="0" applyNumberFormat="1" applyFont="1" applyFill="1" applyBorder="1" applyAlignment="1" applyProtection="1">
      <alignment horizontal="center" vertical="center" wrapText="1"/>
    </xf>
    <xf numFmtId="3" fontId="20" fillId="0" borderId="64" xfId="0" applyNumberFormat="1" applyFont="1" applyFill="1" applyBorder="1" applyAlignment="1" applyProtection="1">
      <alignment horizontal="center" vertical="center" wrapText="1"/>
    </xf>
    <xf numFmtId="0" fontId="49" fillId="3" borderId="48" xfId="0" applyFont="1" applyFill="1" applyBorder="1" applyAlignment="1" applyProtection="1">
      <alignment horizontal="left" vertical="center" wrapText="1"/>
    </xf>
    <xf numFmtId="3" fontId="20" fillId="8" borderId="76" xfId="0" applyNumberFormat="1" applyFont="1" applyFill="1" applyBorder="1" applyAlignment="1" applyProtection="1">
      <alignment horizontal="center" vertical="center" wrapText="1"/>
    </xf>
    <xf numFmtId="3" fontId="20" fillId="0" borderId="74" xfId="0" applyNumberFormat="1" applyFont="1" applyFill="1" applyBorder="1" applyAlignment="1" applyProtection="1">
      <alignment horizontal="center" vertical="center" wrapText="1"/>
    </xf>
    <xf numFmtId="3" fontId="20" fillId="0" borderId="136" xfId="0" applyNumberFormat="1" applyFont="1" applyFill="1" applyBorder="1" applyAlignment="1" applyProtection="1">
      <alignment horizontal="center" vertical="center" wrapText="1"/>
    </xf>
    <xf numFmtId="3" fontId="20" fillId="0" borderId="75" xfId="0" applyNumberFormat="1" applyFont="1" applyFill="1" applyBorder="1" applyAlignment="1" applyProtection="1">
      <alignment horizontal="center" vertical="center" wrapText="1"/>
    </xf>
    <xf numFmtId="0" fontId="64" fillId="2" borderId="0" xfId="0" applyFont="1" applyFill="1" applyProtection="1"/>
    <xf numFmtId="0" fontId="4" fillId="2" borderId="0" xfId="0" applyFont="1" applyFill="1" applyAlignment="1" applyProtection="1">
      <alignment horizontal="center"/>
    </xf>
    <xf numFmtId="0" fontId="0" fillId="2" borderId="4" xfId="0" applyFill="1" applyBorder="1" applyAlignment="1" applyProtection="1">
      <alignment horizontal="left" wrapText="1"/>
    </xf>
    <xf numFmtId="0" fontId="18" fillId="4" borderId="8" xfId="2" applyFont="1" applyFill="1" applyBorder="1" applyAlignment="1" applyProtection="1">
      <alignment horizontal="left" vertical="center" wrapText="1" indent="1"/>
    </xf>
    <xf numFmtId="0" fontId="18" fillId="4" borderId="9" xfId="2" applyFont="1" applyFill="1" applyBorder="1" applyAlignment="1" applyProtection="1">
      <alignment horizontal="left" vertical="center" wrapText="1" indent="1"/>
    </xf>
    <xf numFmtId="0" fontId="18" fillId="4" borderId="10" xfId="2" applyFont="1" applyFill="1" applyBorder="1" applyAlignment="1" applyProtection="1">
      <alignment horizontal="left" vertical="center" wrapText="1" indent="1"/>
    </xf>
    <xf numFmtId="0" fontId="11" fillId="0" borderId="0" xfId="0" applyFont="1" applyAlignment="1" applyProtection="1">
      <alignment horizontal="center" vertical="center"/>
    </xf>
    <xf numFmtId="0" fontId="13" fillId="2" borderId="0" xfId="0" applyFont="1" applyFill="1" applyAlignment="1" applyProtection="1">
      <alignment horizontal="center" vertical="center"/>
    </xf>
    <xf numFmtId="0" fontId="14" fillId="0" borderId="0" xfId="1" applyFont="1" applyBorder="1" applyAlignment="1" applyProtection="1">
      <alignment horizontal="center" vertical="center"/>
    </xf>
    <xf numFmtId="0" fontId="12" fillId="0" borderId="19" xfId="1" applyFont="1" applyBorder="1" applyAlignment="1" applyProtection="1">
      <alignment horizontal="center" vertical="center" wrapText="1"/>
    </xf>
    <xf numFmtId="0" fontId="12" fillId="0" borderId="23" xfId="1" applyFont="1" applyBorder="1" applyAlignment="1" applyProtection="1">
      <alignment horizontal="center" vertical="center" wrapText="1"/>
    </xf>
    <xf numFmtId="0" fontId="12" fillId="0" borderId="25" xfId="1" applyFont="1" applyBorder="1" applyAlignment="1" applyProtection="1">
      <alignment horizontal="center" vertical="center" wrapText="1"/>
    </xf>
    <xf numFmtId="0" fontId="17" fillId="3" borderId="26" xfId="1" applyFont="1" applyFill="1" applyBorder="1" applyAlignment="1" applyProtection="1">
      <alignment horizontal="center" vertical="center" wrapText="1"/>
    </xf>
    <xf numFmtId="0" fontId="17" fillId="3" borderId="30" xfId="1" applyFont="1" applyFill="1" applyBorder="1" applyAlignment="1" applyProtection="1">
      <alignment horizontal="center" vertical="center" wrapText="1"/>
    </xf>
    <xf numFmtId="0" fontId="17" fillId="3" borderId="22" xfId="1" applyFont="1" applyFill="1" applyBorder="1" applyAlignment="1" applyProtection="1">
      <alignment horizontal="center" vertical="center" wrapText="1"/>
    </xf>
    <xf numFmtId="0" fontId="35" fillId="2" borderId="0" xfId="0" applyFont="1" applyFill="1" applyAlignment="1" applyProtection="1">
      <alignment horizontal="center" vertical="center"/>
    </xf>
    <xf numFmtId="14" fontId="18" fillId="4" borderId="45" xfId="0" applyNumberFormat="1" applyFont="1" applyFill="1" applyBorder="1" applyAlignment="1" applyProtection="1">
      <alignment horizontal="center" vertical="center" wrapText="1"/>
    </xf>
    <xf numFmtId="14" fontId="18" fillId="4" borderId="7" xfId="0" applyNumberFormat="1" applyFont="1" applyFill="1" applyBorder="1" applyAlignment="1" applyProtection="1">
      <alignment horizontal="center" vertical="center" wrapText="1"/>
    </xf>
    <xf numFmtId="0" fontId="13" fillId="0" borderId="0" xfId="0" applyFont="1" applyAlignment="1" applyProtection="1">
      <alignment horizontal="center" vertical="center"/>
    </xf>
    <xf numFmtId="0" fontId="35" fillId="0" borderId="0" xfId="0" applyFont="1" applyAlignment="1" applyProtection="1">
      <alignment horizontal="center" vertical="center"/>
    </xf>
    <xf numFmtId="14" fontId="18" fillId="4" borderId="26" xfId="0" quotePrefix="1" applyNumberFormat="1" applyFont="1" applyFill="1" applyBorder="1" applyAlignment="1" applyProtection="1">
      <alignment horizontal="center" vertical="center" wrapText="1"/>
    </xf>
    <xf numFmtId="0" fontId="18" fillId="4" borderId="30" xfId="0" applyFont="1" applyFill="1" applyBorder="1" applyAlignment="1" applyProtection="1">
      <alignment horizontal="center" vertical="center" wrapText="1"/>
    </xf>
    <xf numFmtId="0" fontId="18" fillId="3" borderId="8" xfId="6" applyFont="1" applyFill="1" applyBorder="1" applyAlignment="1" applyProtection="1">
      <alignment horizontal="center" vertical="center" wrapText="1"/>
    </xf>
    <xf numFmtId="0" fontId="18" fillId="3" borderId="9" xfId="6" applyFont="1" applyFill="1" applyBorder="1" applyAlignment="1" applyProtection="1">
      <alignment horizontal="center" vertical="center" wrapText="1"/>
    </xf>
    <xf numFmtId="0" fontId="18" fillId="3" borderId="79" xfId="6" applyFont="1" applyFill="1" applyBorder="1" applyAlignment="1" applyProtection="1">
      <alignment horizontal="center" vertical="center" wrapText="1"/>
    </xf>
    <xf numFmtId="0" fontId="19" fillId="3" borderId="26" xfId="4" applyFont="1" applyFill="1" applyBorder="1" applyAlignment="1" applyProtection="1">
      <alignment horizontal="left" vertical="center" wrapText="1" indent="1"/>
    </xf>
    <xf numFmtId="0" fontId="19" fillId="3" borderId="90" xfId="4" applyFont="1" applyFill="1" applyBorder="1" applyAlignment="1" applyProtection="1">
      <alignment horizontal="left" vertical="center" wrapText="1" indent="1"/>
    </xf>
    <xf numFmtId="0" fontId="16" fillId="2" borderId="88" xfId="4" applyFont="1" applyFill="1" applyBorder="1" applyAlignment="1" applyProtection="1">
      <alignment horizontal="left" vertical="center" indent="1"/>
    </xf>
    <xf numFmtId="0" fontId="16" fillId="2" borderId="89" xfId="4" applyFont="1" applyFill="1" applyBorder="1" applyAlignment="1" applyProtection="1">
      <alignment horizontal="left" vertical="center" indent="1"/>
    </xf>
    <xf numFmtId="0" fontId="16" fillId="2" borderId="59" xfId="4" applyFont="1" applyFill="1" applyBorder="1" applyAlignment="1" applyProtection="1">
      <alignment horizontal="left" vertical="center" wrapText="1" indent="1"/>
    </xf>
    <xf numFmtId="0" fontId="2" fillId="0" borderId="61" xfId="4" applyFont="1" applyBorder="1" applyAlignment="1" applyProtection="1">
      <alignment horizontal="left" vertical="center" wrapText="1" indent="1"/>
    </xf>
    <xf numFmtId="0" fontId="19" fillId="3" borderId="97" xfId="4" applyFont="1" applyFill="1" applyBorder="1" applyAlignment="1" applyProtection="1">
      <alignment horizontal="left" vertical="center" wrapText="1" indent="1"/>
    </xf>
    <xf numFmtId="0" fontId="19" fillId="3" borderId="22" xfId="4" applyFont="1" applyFill="1" applyBorder="1" applyAlignment="1" applyProtection="1">
      <alignment horizontal="left" vertical="center" wrapText="1" indent="1"/>
    </xf>
    <xf numFmtId="0" fontId="16" fillId="2" borderId="53" xfId="4" applyFont="1" applyFill="1" applyBorder="1" applyAlignment="1" applyProtection="1">
      <alignment horizontal="left" vertical="center" wrapText="1" indent="1"/>
    </xf>
    <xf numFmtId="0" fontId="2" fillId="0" borderId="25" xfId="4" applyFont="1" applyBorder="1" applyAlignment="1" applyProtection="1">
      <alignment horizontal="left" vertical="center" wrapText="1" indent="1"/>
    </xf>
    <xf numFmtId="0" fontId="19" fillId="3" borderId="53" xfId="4" applyFont="1" applyFill="1" applyBorder="1" applyAlignment="1" applyProtection="1">
      <alignment horizontal="left" vertical="center" wrapText="1" indent="1"/>
    </xf>
    <xf numFmtId="0" fontId="19" fillId="3" borderId="25" xfId="4" applyFont="1" applyFill="1" applyBorder="1" applyAlignment="1" applyProtection="1">
      <alignment horizontal="left" vertical="center" wrapText="1" indent="1"/>
    </xf>
    <xf numFmtId="0" fontId="16" fillId="2" borderId="76" xfId="4" applyFont="1" applyFill="1" applyBorder="1" applyAlignment="1" applyProtection="1">
      <alignment horizontal="center" vertical="center"/>
    </xf>
    <xf numFmtId="0" fontId="16" fillId="2" borderId="77" xfId="4" applyFont="1" applyFill="1" applyBorder="1" applyAlignment="1" applyProtection="1">
      <alignment horizontal="center" vertical="center"/>
    </xf>
    <xf numFmtId="0" fontId="16" fillId="2" borderId="78" xfId="4" applyFont="1" applyFill="1" applyBorder="1" applyAlignment="1" applyProtection="1">
      <alignment horizontal="center" vertical="center"/>
    </xf>
    <xf numFmtId="0" fontId="16" fillId="0" borderId="5" xfId="4" applyFont="1" applyBorder="1" applyAlignment="1" applyProtection="1">
      <alignment horizontal="center" vertical="center"/>
    </xf>
    <xf numFmtId="0" fontId="16" fillId="0" borderId="25" xfId="4" applyFont="1" applyBorder="1" applyAlignment="1" applyProtection="1">
      <alignment horizontal="center" vertical="center"/>
    </xf>
    <xf numFmtId="0" fontId="18" fillId="3" borderId="45" xfId="6" quotePrefix="1" applyFont="1" applyFill="1" applyBorder="1" applyAlignment="1" applyProtection="1">
      <alignment horizontal="center" vertical="center" wrapText="1"/>
    </xf>
    <xf numFmtId="0" fontId="18" fillId="3" borderId="51" xfId="6" applyFont="1" applyFill="1" applyBorder="1" applyAlignment="1" applyProtection="1">
      <alignment horizontal="center" vertical="center" wrapText="1"/>
    </xf>
    <xf numFmtId="0" fontId="18" fillId="3" borderId="27" xfId="4" applyFont="1" applyFill="1" applyBorder="1" applyAlignment="1" applyProtection="1">
      <alignment horizontal="center" vertical="center" wrapText="1"/>
    </xf>
    <xf numFmtId="0" fontId="18" fillId="3" borderId="19" xfId="4" applyFont="1" applyFill="1" applyBorder="1" applyAlignment="1" applyProtection="1">
      <alignment horizontal="center" vertical="center" wrapText="1"/>
    </xf>
    <xf numFmtId="0" fontId="18" fillId="3" borderId="47" xfId="4" applyFont="1" applyFill="1" applyBorder="1" applyAlignment="1" applyProtection="1">
      <alignment horizontal="center" vertical="center" wrapText="1"/>
    </xf>
    <xf numFmtId="0" fontId="18" fillId="3" borderId="23" xfId="4" applyFont="1" applyFill="1" applyBorder="1" applyAlignment="1" applyProtection="1">
      <alignment horizontal="center" vertical="center" wrapText="1"/>
    </xf>
    <xf numFmtId="0" fontId="19" fillId="3" borderId="27" xfId="4" applyFont="1" applyFill="1" applyBorder="1" applyAlignment="1" applyProtection="1">
      <alignment horizontal="center" vertical="center" wrapText="1"/>
    </xf>
    <xf numFmtId="0" fontId="19" fillId="3" borderId="47" xfId="4" applyFont="1" applyFill="1" applyBorder="1" applyAlignment="1" applyProtection="1">
      <alignment horizontal="center" vertical="center" wrapText="1"/>
    </xf>
    <xf numFmtId="0" fontId="19" fillId="3" borderId="19" xfId="4" applyFont="1" applyFill="1" applyBorder="1" applyAlignment="1" applyProtection="1">
      <alignment horizontal="center" vertical="center" wrapText="1"/>
    </xf>
    <xf numFmtId="0" fontId="19" fillId="3" borderId="23" xfId="4" applyFont="1" applyFill="1" applyBorder="1" applyAlignment="1" applyProtection="1">
      <alignment horizontal="center" vertical="center" wrapText="1"/>
    </xf>
    <xf numFmtId="0" fontId="19" fillId="3" borderId="47" xfId="4" applyFont="1" applyFill="1" applyBorder="1" applyAlignment="1" applyProtection="1">
      <alignment horizontal="left" vertical="center" wrapText="1" indent="1"/>
    </xf>
    <xf numFmtId="0" fontId="19" fillId="3" borderId="23" xfId="4" applyFont="1" applyFill="1" applyBorder="1" applyAlignment="1" applyProtection="1">
      <alignment horizontal="left" vertical="center" wrapText="1" indent="1"/>
    </xf>
    <xf numFmtId="0" fontId="16" fillId="2" borderId="65" xfId="4" applyFont="1" applyFill="1" applyBorder="1" applyAlignment="1" applyProtection="1">
      <alignment horizontal="center" vertical="center" wrapText="1"/>
    </xf>
    <xf numFmtId="0" fontId="16" fillId="2" borderId="66" xfId="4" applyFont="1" applyFill="1" applyBorder="1" applyAlignment="1" applyProtection="1">
      <alignment horizontal="center" vertical="center" wrapText="1"/>
    </xf>
    <xf numFmtId="0" fontId="16" fillId="2" borderId="67" xfId="4" applyFont="1" applyFill="1" applyBorder="1" applyAlignment="1" applyProtection="1">
      <alignment horizontal="center" vertical="center" wrapText="1"/>
    </xf>
    <xf numFmtId="0" fontId="16" fillId="2" borderId="65" xfId="4" applyFont="1" applyFill="1" applyBorder="1" applyAlignment="1" applyProtection="1">
      <alignment horizontal="center" vertical="center"/>
    </xf>
    <xf numFmtId="0" fontId="16" fillId="2" borderId="66" xfId="4" applyFont="1" applyFill="1" applyBorder="1" applyAlignment="1" applyProtection="1">
      <alignment horizontal="center" vertical="center"/>
    </xf>
    <xf numFmtId="0" fontId="16" fillId="2" borderId="67" xfId="4" applyFont="1" applyFill="1" applyBorder="1" applyAlignment="1" applyProtection="1">
      <alignment horizontal="center" vertical="center"/>
    </xf>
    <xf numFmtId="0" fontId="16" fillId="2" borderId="59" xfId="4" applyFont="1" applyFill="1" applyBorder="1" applyAlignment="1" applyProtection="1">
      <alignment horizontal="center" vertical="center"/>
    </xf>
    <xf numFmtId="0" fontId="16" fillId="2" borderId="60" xfId="4" applyFont="1" applyFill="1" applyBorder="1" applyAlignment="1" applyProtection="1">
      <alignment horizontal="center" vertical="center"/>
    </xf>
    <xf numFmtId="0" fontId="16" fillId="2" borderId="61" xfId="4" applyFont="1" applyFill="1" applyBorder="1" applyAlignment="1" applyProtection="1">
      <alignment horizontal="center" vertical="center"/>
    </xf>
    <xf numFmtId="0" fontId="18" fillId="3" borderId="4" xfId="4" applyFont="1" applyFill="1" applyBorder="1" applyAlignment="1" applyProtection="1">
      <alignment horizontal="center" vertical="center" wrapText="1"/>
    </xf>
    <xf numFmtId="0" fontId="18" fillId="3" borderId="0" xfId="4" applyFont="1" applyFill="1" applyBorder="1" applyAlignment="1" applyProtection="1">
      <alignment horizontal="center" vertical="center" wrapText="1"/>
    </xf>
    <xf numFmtId="0" fontId="18" fillId="3" borderId="52" xfId="4" applyFont="1" applyFill="1" applyBorder="1" applyAlignment="1" applyProtection="1">
      <alignment horizontal="center" vertical="center" wrapText="1"/>
    </xf>
    <xf numFmtId="0" fontId="18" fillId="3" borderId="20" xfId="4" applyFont="1" applyFill="1" applyBorder="1" applyAlignment="1" applyProtection="1">
      <alignment horizontal="center" vertical="center" wrapText="1"/>
    </xf>
    <xf numFmtId="0" fontId="18" fillId="3" borderId="9" xfId="4" applyFont="1" applyFill="1" applyBorder="1" applyAlignment="1" applyProtection="1">
      <alignment horizontal="center" vertical="center" wrapText="1"/>
    </xf>
    <xf numFmtId="0" fontId="18" fillId="3" borderId="10" xfId="4" applyFont="1" applyFill="1" applyBorder="1" applyAlignment="1" applyProtection="1">
      <alignment horizontal="center" vertical="center" wrapText="1"/>
    </xf>
    <xf numFmtId="0" fontId="18" fillId="3" borderId="53" xfId="4" applyFont="1" applyFill="1" applyBorder="1" applyAlignment="1" applyProtection="1">
      <alignment horizontal="left" vertical="center" wrapText="1" indent="1"/>
    </xf>
    <xf numFmtId="0" fontId="18" fillId="3" borderId="25" xfId="4" applyFont="1" applyFill="1" applyBorder="1" applyAlignment="1" applyProtection="1">
      <alignment horizontal="left" vertical="center" wrapText="1" indent="1"/>
    </xf>
    <xf numFmtId="0" fontId="11" fillId="2" borderId="0" xfId="5" applyFont="1" applyFill="1" applyAlignment="1" applyProtection="1">
      <alignment horizontal="center" vertical="center" wrapText="1"/>
    </xf>
    <xf numFmtId="0" fontId="13" fillId="0" borderId="0" xfId="6" applyFont="1" applyAlignment="1" applyProtection="1">
      <alignment horizontal="center" vertical="center"/>
    </xf>
    <xf numFmtId="0" fontId="35" fillId="0" borderId="0" xfId="4" applyFont="1" applyAlignment="1" applyProtection="1">
      <alignment horizontal="center" vertical="center"/>
    </xf>
    <xf numFmtId="0" fontId="18" fillId="3" borderId="45" xfId="4" quotePrefix="1" applyFont="1" applyFill="1" applyBorder="1" applyAlignment="1" applyProtection="1">
      <alignment horizontal="center" vertical="center" wrapText="1"/>
    </xf>
    <xf numFmtId="0" fontId="18" fillId="3" borderId="51" xfId="4" applyFont="1" applyFill="1" applyBorder="1" applyAlignment="1" applyProtection="1">
      <alignment horizontal="center" vertical="center" wrapText="1"/>
    </xf>
    <xf numFmtId="0" fontId="49" fillId="3" borderId="45" xfId="4" applyFont="1" applyFill="1" applyBorder="1" applyAlignment="1" applyProtection="1">
      <alignment horizontal="center" vertical="center" wrapText="1"/>
    </xf>
    <xf numFmtId="0" fontId="49" fillId="3" borderId="7" xfId="4" applyFont="1" applyFill="1" applyBorder="1" applyAlignment="1" applyProtection="1">
      <alignment horizontal="center" vertical="center" wrapText="1"/>
    </xf>
    <xf numFmtId="0" fontId="49" fillId="3" borderId="45" xfId="4" applyFont="1" applyFill="1" applyBorder="1" applyAlignment="1" applyProtection="1">
      <alignment horizontal="left" vertical="center" wrapText="1"/>
    </xf>
    <xf numFmtId="0" fontId="49" fillId="3" borderId="7" xfId="4" applyFont="1" applyFill="1" applyBorder="1" applyAlignment="1" applyProtection="1">
      <alignment horizontal="left" vertical="center" wrapText="1"/>
    </xf>
    <xf numFmtId="0" fontId="49" fillId="3" borderId="47" xfId="4" applyFont="1" applyFill="1" applyBorder="1" applyAlignment="1" applyProtection="1">
      <alignment horizontal="left" vertical="center" wrapText="1"/>
    </xf>
    <xf numFmtId="0" fontId="49" fillId="3" borderId="23" xfId="4" applyFont="1" applyFill="1" applyBorder="1" applyAlignment="1" applyProtection="1">
      <alignment horizontal="left" vertical="center" wrapText="1"/>
    </xf>
    <xf numFmtId="0" fontId="16" fillId="2" borderId="5" xfId="4" applyFont="1" applyFill="1" applyBorder="1" applyAlignment="1" applyProtection="1">
      <alignment horizontal="center" vertical="center"/>
    </xf>
    <xf numFmtId="0" fontId="49" fillId="3" borderId="27" xfId="4" applyFont="1" applyFill="1" applyBorder="1" applyAlignment="1" applyProtection="1">
      <alignment horizontal="center" vertical="center" wrapText="1"/>
    </xf>
    <xf numFmtId="0" fontId="49" fillId="3" borderId="19" xfId="4" applyFont="1" applyFill="1" applyBorder="1" applyAlignment="1" applyProtection="1">
      <alignment horizontal="center" vertical="center" wrapText="1"/>
    </xf>
    <xf numFmtId="0" fontId="49" fillId="3" borderId="53" xfId="4" applyFont="1" applyFill="1" applyBorder="1" applyAlignment="1" applyProtection="1">
      <alignment horizontal="center" vertical="center" wrapText="1"/>
    </xf>
    <xf numFmtId="0" fontId="49" fillId="3" borderId="25" xfId="4" applyFont="1" applyFill="1" applyBorder="1" applyAlignment="1" applyProtection="1">
      <alignment horizontal="center" vertical="center" wrapText="1"/>
    </xf>
    <xf numFmtId="0" fontId="47" fillId="3" borderId="45" xfId="6" applyFont="1" applyFill="1" applyBorder="1" applyAlignment="1" applyProtection="1">
      <alignment horizontal="center" vertical="center" wrapText="1"/>
    </xf>
    <xf numFmtId="0" fontId="47" fillId="3" borderId="7" xfId="6" applyFont="1" applyFill="1" applyBorder="1" applyAlignment="1" applyProtection="1">
      <alignment horizontal="center" vertical="center" wrapText="1"/>
    </xf>
    <xf numFmtId="0" fontId="49" fillId="3" borderId="42" xfId="4" applyFont="1" applyFill="1" applyBorder="1" applyAlignment="1" applyProtection="1">
      <alignment horizontal="center" vertical="center" wrapText="1"/>
    </xf>
    <xf numFmtId="0" fontId="49" fillId="3" borderId="35" xfId="4" applyFont="1" applyFill="1" applyBorder="1" applyAlignment="1" applyProtection="1">
      <alignment horizontal="center" vertical="center" wrapText="1"/>
    </xf>
    <xf numFmtId="0" fontId="49" fillId="3" borderId="30" xfId="4" applyFont="1" applyFill="1" applyBorder="1" applyAlignment="1" applyProtection="1">
      <alignment horizontal="center" vertical="center" wrapText="1"/>
    </xf>
    <xf numFmtId="0" fontId="49" fillId="3" borderId="90" xfId="4" applyFont="1" applyFill="1" applyBorder="1" applyAlignment="1" applyProtection="1">
      <alignment horizontal="center" vertical="center" wrapText="1"/>
    </xf>
    <xf numFmtId="0" fontId="47" fillId="3" borderId="53" xfId="4" applyFont="1" applyFill="1" applyBorder="1" applyAlignment="1" applyProtection="1">
      <alignment horizontal="left" vertical="center" wrapText="1" indent="1"/>
    </xf>
    <xf numFmtId="0" fontId="47" fillId="3" borderId="25" xfId="4" applyFont="1" applyFill="1" applyBorder="1" applyAlignment="1" applyProtection="1">
      <alignment horizontal="left" vertical="center" wrapText="1" indent="1"/>
    </xf>
    <xf numFmtId="0" fontId="49" fillId="3" borderId="27" xfId="4" applyFont="1" applyFill="1" applyBorder="1" applyAlignment="1" applyProtection="1">
      <alignment horizontal="left" vertical="center" wrapText="1"/>
    </xf>
    <xf numFmtId="0" fontId="49" fillId="3" borderId="19" xfId="4" applyFont="1" applyFill="1" applyBorder="1" applyAlignment="1" applyProtection="1">
      <alignment horizontal="left" vertical="center" wrapText="1"/>
    </xf>
    <xf numFmtId="0" fontId="13" fillId="2" borderId="0" xfId="6" applyFont="1" applyFill="1" applyAlignment="1" applyProtection="1">
      <alignment horizontal="center" vertical="center"/>
    </xf>
    <xf numFmtId="0" fontId="35" fillId="2" borderId="0" xfId="4" applyFont="1" applyFill="1" applyAlignment="1" applyProtection="1">
      <alignment horizontal="center" vertical="center"/>
    </xf>
    <xf numFmtId="0" fontId="47" fillId="3" borderId="27" xfId="4" applyFont="1" applyFill="1" applyBorder="1" applyAlignment="1" applyProtection="1">
      <alignment horizontal="center" vertical="center" wrapText="1"/>
    </xf>
    <xf numFmtId="0" fontId="47" fillId="3" borderId="19" xfId="4" applyFont="1" applyFill="1" applyBorder="1" applyAlignment="1" applyProtection="1">
      <alignment horizontal="center" vertical="center" wrapText="1"/>
    </xf>
    <xf numFmtId="0" fontId="47" fillId="3" borderId="45" xfId="4" applyFont="1" applyFill="1" applyBorder="1" applyAlignment="1" applyProtection="1">
      <alignment horizontal="center" vertical="center" wrapText="1"/>
    </xf>
    <xf numFmtId="0" fontId="47" fillId="3" borderId="7" xfId="4" applyFont="1" applyFill="1" applyBorder="1" applyAlignment="1" applyProtection="1">
      <alignment horizontal="center" vertical="center" wrapText="1"/>
    </xf>
    <xf numFmtId="0" fontId="18" fillId="4" borderId="45" xfId="7" applyFont="1" applyFill="1" applyBorder="1" applyAlignment="1" applyProtection="1">
      <alignment horizontal="center" vertical="center" wrapText="1"/>
    </xf>
    <xf numFmtId="0" fontId="18" fillId="4" borderId="51" xfId="7" applyFont="1" applyFill="1" applyBorder="1" applyAlignment="1" applyProtection="1">
      <alignment horizontal="center" vertical="center" wrapText="1"/>
    </xf>
    <xf numFmtId="0" fontId="18" fillId="4" borderId="7" xfId="7" applyFont="1" applyFill="1" applyBorder="1" applyAlignment="1" applyProtection="1">
      <alignment horizontal="center" vertical="center" wrapText="1"/>
    </xf>
    <xf numFmtId="0" fontId="18" fillId="6" borderId="29" xfId="8" quotePrefix="1" applyFont="1" applyFill="1" applyBorder="1" applyAlignment="1" applyProtection="1">
      <alignment horizontal="center" vertical="center" wrapText="1"/>
    </xf>
    <xf numFmtId="0" fontId="18" fillId="6" borderId="21" xfId="8" quotePrefix="1" applyFont="1" applyFill="1" applyBorder="1" applyAlignment="1" applyProtection="1">
      <alignment horizontal="center" vertical="center" wrapText="1"/>
    </xf>
    <xf numFmtId="0" fontId="18" fillId="6" borderId="17" xfId="0" applyFont="1" applyFill="1" applyBorder="1" applyAlignment="1" applyProtection="1">
      <alignment horizontal="center" vertical="center" wrapText="1"/>
    </xf>
    <xf numFmtId="0" fontId="18" fillId="6" borderId="106" xfId="0" applyFont="1" applyFill="1" applyBorder="1" applyAlignment="1" applyProtection="1">
      <alignment horizontal="center" vertical="center" wrapText="1"/>
    </xf>
    <xf numFmtId="0" fontId="18" fillId="6" borderId="79" xfId="0" applyFont="1" applyFill="1" applyBorder="1" applyAlignment="1" applyProtection="1">
      <alignment horizontal="center" vertical="center" wrapText="1"/>
    </xf>
    <xf numFmtId="0" fontId="18" fillId="6" borderId="9" xfId="0" applyFont="1" applyFill="1" applyBorder="1" applyAlignment="1" applyProtection="1">
      <alignment horizontal="center" vertical="center" wrapText="1"/>
    </xf>
    <xf numFmtId="0" fontId="18" fillId="6" borderId="46" xfId="0" applyFont="1" applyFill="1" applyBorder="1" applyAlignment="1" applyProtection="1">
      <alignment horizontal="center" vertical="center" wrapText="1"/>
    </xf>
    <xf numFmtId="0" fontId="18" fillId="4" borderId="27" xfId="7" applyFont="1" applyFill="1" applyBorder="1" applyAlignment="1" applyProtection="1">
      <alignment horizontal="center" vertical="center" wrapText="1"/>
    </xf>
    <xf numFmtId="0" fontId="18" fillId="4" borderId="53" xfId="7" applyFont="1" applyFill="1" applyBorder="1" applyAlignment="1" applyProtection="1">
      <alignment horizontal="center" vertical="center" wrapText="1"/>
    </xf>
    <xf numFmtId="0" fontId="35" fillId="0" borderId="0" xfId="0" applyFont="1" applyAlignment="1" applyProtection="1">
      <alignment horizontal="center"/>
    </xf>
    <xf numFmtId="14" fontId="18" fillId="4" borderId="45" xfId="7" applyNumberFormat="1" applyFont="1" applyFill="1" applyBorder="1" applyAlignment="1" applyProtection="1">
      <alignment horizontal="center" vertical="center" wrapText="1"/>
    </xf>
    <xf numFmtId="14" fontId="18" fillId="4" borderId="7" xfId="7" applyNumberFormat="1" applyFont="1" applyFill="1" applyBorder="1" applyAlignment="1" applyProtection="1">
      <alignment horizontal="center" vertical="center" wrapText="1"/>
    </xf>
    <xf numFmtId="0" fontId="18" fillId="4" borderId="45" xfId="0" applyFont="1" applyFill="1" applyBorder="1" applyAlignment="1" applyProtection="1">
      <alignment horizontal="center"/>
    </xf>
    <xf numFmtId="0" fontId="18" fillId="4" borderId="51" xfId="0" applyFont="1" applyFill="1" applyBorder="1" applyAlignment="1" applyProtection="1">
      <alignment horizontal="center"/>
    </xf>
    <xf numFmtId="0" fontId="18" fillId="4" borderId="7" xfId="0" applyFont="1" applyFill="1" applyBorder="1" applyAlignment="1" applyProtection="1">
      <alignment horizontal="center"/>
    </xf>
    <xf numFmtId="0" fontId="18" fillId="3" borderId="108" xfId="5" applyFont="1" applyFill="1" applyBorder="1" applyAlignment="1" applyProtection="1">
      <alignment horizontal="center" vertical="center" wrapText="1"/>
    </xf>
    <xf numFmtId="0" fontId="18" fillId="3" borderId="117" xfId="5" applyFont="1" applyFill="1" applyBorder="1" applyAlignment="1" applyProtection="1">
      <alignment horizontal="center" vertical="center" wrapText="1"/>
    </xf>
    <xf numFmtId="0" fontId="18" fillId="3" borderId="29" xfId="9" applyFont="1" applyFill="1" applyBorder="1" applyAlignment="1" applyProtection="1">
      <alignment horizontal="center" vertical="center" wrapText="1"/>
    </xf>
    <xf numFmtId="0" fontId="18" fillId="3" borderId="21" xfId="9" applyFont="1" applyFill="1" applyBorder="1" applyAlignment="1" applyProtection="1">
      <alignment horizontal="center" vertical="center" wrapText="1"/>
    </xf>
    <xf numFmtId="0" fontId="58" fillId="2" borderId="26" xfId="5" applyFont="1" applyFill="1" applyBorder="1" applyAlignment="1" applyProtection="1">
      <alignment horizontal="center" vertical="center" wrapText="1"/>
    </xf>
    <xf numFmtId="0" fontId="58" fillId="2" borderId="30" xfId="5" applyFont="1" applyFill="1" applyBorder="1" applyAlignment="1" applyProtection="1">
      <alignment horizontal="center" vertical="center" wrapText="1"/>
    </xf>
    <xf numFmtId="0" fontId="58" fillId="2" borderId="22" xfId="5" applyFont="1" applyFill="1" applyBorder="1" applyAlignment="1" applyProtection="1">
      <alignment horizontal="center" vertical="center" wrapText="1"/>
    </xf>
    <xf numFmtId="0" fontId="18" fillId="3" borderId="27" xfId="9" applyFont="1" applyFill="1" applyBorder="1" applyAlignment="1" applyProtection="1">
      <alignment horizontal="center" vertical="center" wrapText="1"/>
    </xf>
    <xf numFmtId="0" fontId="18" fillId="3" borderId="53" xfId="9" applyFont="1" applyFill="1" applyBorder="1" applyAlignment="1" applyProtection="1">
      <alignment horizontal="center" vertical="center" wrapText="1"/>
    </xf>
    <xf numFmtId="0" fontId="18" fillId="3" borderId="108" xfId="9" applyFont="1" applyFill="1" applyBorder="1" applyAlignment="1" applyProtection="1">
      <alignment horizontal="center" vertical="center" wrapText="1"/>
    </xf>
    <xf numFmtId="0" fontId="18" fillId="3" borderId="117" xfId="9" applyFont="1" applyFill="1" applyBorder="1" applyAlignment="1" applyProtection="1">
      <alignment horizontal="center" vertical="center" wrapText="1"/>
    </xf>
    <xf numFmtId="164" fontId="17" fillId="4" borderId="45" xfId="1" applyNumberFormat="1" applyFont="1" applyFill="1" applyBorder="1" applyAlignment="1" applyProtection="1">
      <alignment horizontal="center" vertical="center" wrapText="1"/>
    </xf>
    <xf numFmtId="164" fontId="17" fillId="4" borderId="51" xfId="1" applyNumberFormat="1" applyFont="1" applyFill="1" applyBorder="1" applyAlignment="1" applyProtection="1">
      <alignment horizontal="center" vertical="center" wrapText="1"/>
    </xf>
    <xf numFmtId="164" fontId="17" fillId="4" borderId="7" xfId="1" applyNumberFormat="1" applyFont="1" applyFill="1" applyBorder="1" applyAlignment="1" applyProtection="1">
      <alignment horizontal="center" vertical="center" wrapText="1"/>
    </xf>
    <xf numFmtId="0" fontId="18" fillId="3" borderId="112" xfId="5" applyFont="1" applyFill="1" applyBorder="1" applyAlignment="1" applyProtection="1">
      <alignment horizontal="center" vertical="center" wrapText="1"/>
    </xf>
    <xf numFmtId="0" fontId="18" fillId="3" borderId="113" xfId="5" applyFont="1" applyFill="1" applyBorder="1" applyAlignment="1" applyProtection="1">
      <alignment horizontal="center" vertical="center" wrapText="1"/>
    </xf>
    <xf numFmtId="0" fontId="18" fillId="3" borderId="52" xfId="9" applyFont="1" applyFill="1" applyBorder="1" applyAlignment="1" applyProtection="1">
      <alignment horizontal="center" vertical="center" wrapText="1"/>
    </xf>
    <xf numFmtId="0" fontId="18" fillId="3" borderId="20" xfId="9" applyFont="1" applyFill="1" applyBorder="1" applyAlignment="1" applyProtection="1">
      <alignment horizontal="center" vertical="center" wrapText="1"/>
    </xf>
    <xf numFmtId="0" fontId="18" fillId="3" borderId="112" xfId="9" applyFont="1" applyFill="1" applyBorder="1" applyAlignment="1" applyProtection="1">
      <alignment horizontal="center" vertical="center" wrapText="1"/>
    </xf>
    <xf numFmtId="0" fontId="18" fillId="3" borderId="113" xfId="9" applyFont="1" applyFill="1" applyBorder="1" applyAlignment="1" applyProtection="1">
      <alignment horizontal="center" vertical="center" wrapText="1"/>
    </xf>
    <xf numFmtId="0" fontId="18" fillId="3" borderId="19" xfId="5" applyFont="1" applyFill="1" applyBorder="1" applyAlignment="1" applyProtection="1">
      <alignment horizontal="center" vertical="center" wrapText="1"/>
    </xf>
    <xf numFmtId="0" fontId="18" fillId="3" borderId="25" xfId="5" applyFont="1" applyFill="1" applyBorder="1" applyAlignment="1" applyProtection="1">
      <alignment horizontal="center" vertical="center" wrapText="1"/>
    </xf>
    <xf numFmtId="0" fontId="60" fillId="0" borderId="0" xfId="6" applyFont="1" applyAlignment="1" applyProtection="1">
      <alignment horizontal="center" vertical="center" wrapText="1"/>
    </xf>
    <xf numFmtId="0" fontId="61" fillId="0" borderId="0" xfId="6" applyFont="1" applyAlignment="1" applyProtection="1">
      <alignment horizontal="center" vertical="center" wrapText="1"/>
    </xf>
    <xf numFmtId="0" fontId="18" fillId="3" borderId="52" xfId="5" applyFont="1" applyFill="1" applyBorder="1" applyAlignment="1" applyProtection="1">
      <alignment horizontal="center" vertical="center"/>
    </xf>
    <xf numFmtId="0" fontId="18" fillId="3" borderId="29" xfId="5" applyFont="1" applyFill="1" applyBorder="1" applyAlignment="1" applyProtection="1">
      <alignment horizontal="center" vertical="center"/>
    </xf>
    <xf numFmtId="0" fontId="18" fillId="3" borderId="26" xfId="5" applyFont="1" applyFill="1" applyBorder="1" applyAlignment="1" applyProtection="1">
      <alignment horizontal="center" vertical="center" wrapText="1"/>
    </xf>
    <xf numFmtId="0" fontId="18" fillId="3" borderId="22" xfId="5" applyFont="1" applyFill="1" applyBorder="1" applyAlignment="1" applyProtection="1">
      <alignment horizontal="center" vertical="center" wrapText="1"/>
    </xf>
    <xf numFmtId="0" fontId="18" fillId="3" borderId="19" xfId="9" applyFont="1" applyFill="1" applyBorder="1" applyAlignment="1" applyProtection="1">
      <alignment horizontal="center" vertical="center" wrapText="1"/>
    </xf>
    <xf numFmtId="0" fontId="18" fillId="3" borderId="26" xfId="9" applyFont="1" applyFill="1" applyBorder="1" applyAlignment="1" applyProtection="1">
      <alignment horizontal="center" vertical="center" wrapText="1"/>
    </xf>
    <xf numFmtId="0" fontId="18" fillId="3" borderId="22" xfId="9" applyFont="1" applyFill="1" applyBorder="1" applyAlignment="1" applyProtection="1">
      <alignment horizontal="center" vertical="center" wrapText="1"/>
    </xf>
    <xf numFmtId="3" fontId="32" fillId="2" borderId="26" xfId="0" applyNumberFormat="1" applyFont="1" applyFill="1" applyBorder="1" applyAlignment="1" applyProtection="1">
      <alignment horizontal="center" vertical="center" wrapText="1"/>
    </xf>
    <xf numFmtId="3" fontId="32" fillId="2" borderId="30" xfId="0" applyNumberFormat="1" applyFont="1" applyFill="1" applyBorder="1" applyAlignment="1" applyProtection="1">
      <alignment horizontal="center" vertical="center" wrapText="1"/>
    </xf>
    <xf numFmtId="3" fontId="32" fillId="2" borderId="22" xfId="0" applyNumberFormat="1" applyFont="1" applyFill="1" applyBorder="1" applyAlignment="1" applyProtection="1">
      <alignment horizontal="center" vertical="center" wrapText="1"/>
    </xf>
    <xf numFmtId="3" fontId="20" fillId="2" borderId="0" xfId="6" applyNumberFormat="1" applyFont="1" applyFill="1" applyBorder="1" applyAlignment="1" applyProtection="1">
      <alignment horizontal="left" vertical="center" wrapText="1"/>
    </xf>
    <xf numFmtId="0" fontId="18" fillId="4" borderId="27" xfId="0" applyFont="1" applyFill="1" applyBorder="1" applyAlignment="1" applyProtection="1">
      <alignment horizontal="center" vertical="center" wrapText="1"/>
    </xf>
    <xf numFmtId="0" fontId="18" fillId="4" borderId="47" xfId="0" applyFont="1" applyFill="1" applyBorder="1" applyAlignment="1" applyProtection="1">
      <alignment horizontal="center" vertical="center" wrapText="1"/>
    </xf>
    <xf numFmtId="0" fontId="18" fillId="4" borderId="53" xfId="0" applyFont="1" applyFill="1" applyBorder="1" applyAlignment="1" applyProtection="1">
      <alignment horizontal="center" vertical="center" wrapText="1"/>
    </xf>
    <xf numFmtId="0" fontId="18" fillId="4" borderId="29" xfId="0" applyFont="1" applyFill="1" applyBorder="1" applyAlignment="1" applyProtection="1">
      <alignment horizontal="center" vertical="center" wrapText="1"/>
    </xf>
    <xf numFmtId="0" fontId="18" fillId="4" borderId="44" xfId="0" applyFont="1" applyFill="1" applyBorder="1" applyAlignment="1" applyProtection="1">
      <alignment horizontal="center" vertical="center" wrapText="1"/>
    </xf>
    <xf numFmtId="0" fontId="18" fillId="4" borderId="21" xfId="0" applyFont="1" applyFill="1" applyBorder="1" applyAlignment="1" applyProtection="1">
      <alignment horizontal="center" vertical="center" wrapText="1"/>
    </xf>
    <xf numFmtId="2" fontId="19" fillId="4" borderId="80" xfId="0" applyNumberFormat="1" applyFont="1" applyFill="1" applyBorder="1" applyAlignment="1" applyProtection="1">
      <alignment horizontal="center" vertical="center" wrapText="1"/>
    </xf>
    <xf numFmtId="0" fontId="30" fillId="4" borderId="113" xfId="0" applyFont="1" applyFill="1" applyBorder="1" applyAlignment="1" applyProtection="1">
      <alignment horizontal="center" vertical="center" wrapText="1"/>
    </xf>
    <xf numFmtId="2" fontId="19" fillId="4" borderId="81" xfId="0" applyNumberFormat="1" applyFont="1" applyFill="1" applyBorder="1" applyAlignment="1" applyProtection="1">
      <alignment horizontal="center" vertical="center" wrapText="1"/>
    </xf>
    <xf numFmtId="0" fontId="30" fillId="4" borderId="117" xfId="0" applyFont="1" applyFill="1" applyBorder="1" applyAlignment="1" applyProtection="1">
      <alignment horizontal="center" vertical="center" wrapText="1"/>
    </xf>
    <xf numFmtId="0" fontId="19" fillId="4" borderId="118" xfId="0" applyFont="1" applyFill="1" applyBorder="1" applyAlignment="1" applyProtection="1">
      <alignment horizontal="center" vertical="center" wrapText="1"/>
    </xf>
    <xf numFmtId="0" fontId="19" fillId="4" borderId="20" xfId="0" applyFont="1" applyFill="1" applyBorder="1" applyAlignment="1" applyProtection="1">
      <alignment horizontal="center" vertical="center" wrapText="1"/>
    </xf>
    <xf numFmtId="0" fontId="19" fillId="4" borderId="39" xfId="0"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wrapText="1"/>
    </xf>
    <xf numFmtId="0" fontId="30" fillId="4" borderId="47" xfId="0" applyFont="1" applyFill="1" applyBorder="1" applyAlignment="1" applyProtection="1">
      <alignment wrapText="1"/>
    </xf>
    <xf numFmtId="0" fontId="30" fillId="4" borderId="53" xfId="0" applyFont="1" applyFill="1" applyBorder="1" applyAlignment="1" applyProtection="1">
      <alignment wrapText="1"/>
    </xf>
    <xf numFmtId="0" fontId="18" fillId="4" borderId="26" xfId="0" applyFont="1" applyFill="1" applyBorder="1" applyAlignment="1" applyProtection="1">
      <alignment horizontal="center" vertical="center" wrapText="1"/>
    </xf>
    <xf numFmtId="0" fontId="30" fillId="4" borderId="30" xfId="0" applyFont="1" applyFill="1" applyBorder="1" applyAlignment="1" applyProtection="1">
      <alignment wrapText="1"/>
    </xf>
    <xf numFmtId="0" fontId="30" fillId="4" borderId="22" xfId="0" applyFont="1" applyFill="1" applyBorder="1" applyAlignment="1" applyProtection="1">
      <alignment wrapText="1"/>
    </xf>
    <xf numFmtId="0" fontId="18" fillId="4" borderId="19" xfId="0" applyFont="1" applyFill="1" applyBorder="1" applyAlignment="1" applyProtection="1">
      <alignment horizontal="center" vertical="center" wrapText="1"/>
    </xf>
    <xf numFmtId="0" fontId="18" fillId="4" borderId="34" xfId="0" applyFont="1" applyFill="1" applyBorder="1" applyAlignment="1" applyProtection="1">
      <alignment horizontal="center" vertical="center" wrapText="1"/>
    </xf>
    <xf numFmtId="0" fontId="18" fillId="4" borderId="116" xfId="0" applyFont="1" applyFill="1" applyBorder="1" applyAlignment="1" applyProtection="1">
      <alignment horizontal="center" vertical="center" wrapText="1"/>
    </xf>
    <xf numFmtId="0" fontId="11"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35" fillId="0" borderId="5" xfId="0" applyFont="1" applyBorder="1" applyAlignment="1" applyProtection="1">
      <alignment horizontal="center" vertical="center"/>
    </xf>
    <xf numFmtId="0" fontId="68" fillId="4" borderId="45" xfId="0" applyFont="1" applyFill="1" applyBorder="1" applyAlignment="1" applyProtection="1">
      <alignment horizontal="center" vertical="center" wrapText="1"/>
    </xf>
    <xf numFmtId="0" fontId="68" fillId="4" borderId="51" xfId="0" applyFont="1" applyFill="1" applyBorder="1" applyAlignment="1" applyProtection="1">
      <alignment horizontal="center" vertical="center" wrapText="1"/>
    </xf>
    <xf numFmtId="0" fontId="68" fillId="4" borderId="7" xfId="0" applyFont="1" applyFill="1" applyBorder="1" applyAlignment="1" applyProtection="1">
      <alignment horizontal="center" vertical="center" wrapText="1"/>
    </xf>
    <xf numFmtId="0" fontId="18" fillId="4" borderId="23" xfId="0" applyFont="1" applyFill="1" applyBorder="1" applyAlignment="1" applyProtection="1">
      <alignment horizontal="center" vertical="center" wrapText="1"/>
    </xf>
    <xf numFmtId="0" fontId="18" fillId="4" borderId="25" xfId="0" applyFont="1" applyFill="1" applyBorder="1" applyAlignment="1" applyProtection="1">
      <alignment horizontal="center" vertical="center" wrapText="1"/>
    </xf>
    <xf numFmtId="0" fontId="18" fillId="6" borderId="81" xfId="13" applyFont="1" applyFill="1" applyBorder="1" applyAlignment="1" applyProtection="1">
      <alignment horizontal="center" vertical="center" wrapText="1"/>
    </xf>
    <xf numFmtId="0" fontId="0" fillId="0" borderId="121" xfId="0" applyBorder="1" applyAlignment="1" applyProtection="1">
      <alignment horizontal="center" vertical="center" wrapText="1"/>
    </xf>
    <xf numFmtId="0" fontId="16" fillId="2" borderId="0" xfId="13" applyFont="1" applyFill="1" applyBorder="1" applyAlignment="1" applyProtection="1">
      <alignment horizontal="left" vertical="center" wrapText="1"/>
    </xf>
    <xf numFmtId="0" fontId="18" fillId="6" borderId="26" xfId="13" applyFont="1" applyFill="1" applyBorder="1" applyAlignment="1" applyProtection="1">
      <alignment horizontal="center" vertical="center" wrapText="1"/>
    </xf>
    <xf numFmtId="0" fontId="18" fillId="6" borderId="30" xfId="13" applyFont="1" applyFill="1" applyBorder="1" applyAlignment="1" applyProtection="1">
      <alignment horizontal="center" vertical="center" wrapText="1"/>
    </xf>
    <xf numFmtId="0" fontId="18" fillId="6" borderId="22" xfId="13" applyFont="1" applyFill="1" applyBorder="1" applyAlignment="1" applyProtection="1">
      <alignment horizontal="center" vertical="center" wrapText="1"/>
    </xf>
    <xf numFmtId="0" fontId="72" fillId="6" borderId="47" xfId="13" applyFont="1" applyFill="1" applyBorder="1" applyAlignment="1" applyProtection="1">
      <alignment horizontal="center" vertical="top" wrapText="1"/>
    </xf>
    <xf numFmtId="0" fontId="18" fillId="6" borderId="53" xfId="13" applyFont="1" applyFill="1" applyBorder="1" applyAlignment="1" applyProtection="1">
      <alignment horizontal="center" vertical="top" wrapText="1"/>
    </xf>
    <xf numFmtId="0" fontId="18" fillId="6" borderId="113" xfId="13" applyFont="1" applyFill="1" applyBorder="1" applyAlignment="1" applyProtection="1">
      <alignment horizontal="center" vertical="center" wrapText="1"/>
    </xf>
    <xf numFmtId="0" fontId="18" fillId="6" borderId="38" xfId="13" applyFont="1" applyFill="1" applyBorder="1" applyAlignment="1" applyProtection="1">
      <alignment horizontal="center" vertical="center" wrapText="1"/>
    </xf>
    <xf numFmtId="0" fontId="18" fillId="6" borderId="118" xfId="13" applyFont="1" applyFill="1" applyBorder="1" applyAlignment="1" applyProtection="1">
      <alignment horizontal="center" vertical="center" wrapText="1"/>
    </xf>
    <xf numFmtId="0" fontId="18" fillId="6" borderId="20" xfId="13" applyFont="1" applyFill="1" applyBorder="1" applyAlignment="1" applyProtection="1">
      <alignment horizontal="center" vertical="center" wrapText="1"/>
    </xf>
    <xf numFmtId="0" fontId="18" fillId="6" borderId="80" xfId="13" applyFont="1" applyFill="1" applyBorder="1" applyAlignment="1" applyProtection="1">
      <alignment horizontal="center" vertical="center" wrapText="1"/>
    </xf>
    <xf numFmtId="0" fontId="11" fillId="10" borderId="0" xfId="0" applyFont="1" applyFill="1" applyAlignment="1" applyProtection="1">
      <alignment horizontal="center" vertical="center"/>
    </xf>
    <xf numFmtId="0" fontId="60" fillId="10" borderId="0" xfId="0" applyFont="1" applyFill="1" applyAlignment="1" applyProtection="1">
      <alignment horizontal="center" vertical="center" wrapText="1"/>
    </xf>
    <xf numFmtId="0" fontId="35" fillId="10" borderId="0" xfId="0" applyFont="1" applyFill="1" applyAlignment="1" applyProtection="1">
      <alignment horizontal="center" vertical="center"/>
    </xf>
    <xf numFmtId="0" fontId="18" fillId="3" borderId="45" xfId="13" applyFont="1" applyFill="1" applyBorder="1" applyAlignment="1" applyProtection="1">
      <alignment horizontal="center" vertical="center"/>
    </xf>
    <xf numFmtId="0" fontId="18" fillId="3" borderId="51" xfId="13" applyFont="1" applyFill="1" applyBorder="1" applyAlignment="1" applyProtection="1">
      <alignment horizontal="center" vertical="center"/>
    </xf>
    <xf numFmtId="0" fontId="18" fillId="3" borderId="7" xfId="13" applyFont="1" applyFill="1" applyBorder="1" applyAlignment="1" applyProtection="1">
      <alignment horizontal="center" vertical="center"/>
    </xf>
    <xf numFmtId="0" fontId="18" fillId="6" borderId="27" xfId="13" applyFont="1" applyFill="1" applyBorder="1" applyAlignment="1" applyProtection="1">
      <alignment horizontal="center" vertical="center"/>
    </xf>
    <xf numFmtId="0" fontId="18" fillId="6" borderId="4" xfId="13" applyFont="1" applyFill="1" applyBorder="1" applyAlignment="1" applyProtection="1">
      <alignment horizontal="center" vertical="center"/>
    </xf>
    <xf numFmtId="0" fontId="18" fillId="6" borderId="8" xfId="13" applyFont="1" applyFill="1" applyBorder="1" applyAlignment="1" applyProtection="1">
      <alignment horizontal="left" vertical="center" wrapText="1" indent="1"/>
    </xf>
    <xf numFmtId="0" fontId="18" fillId="6" borderId="9" xfId="13" applyFont="1" applyFill="1" applyBorder="1" applyAlignment="1" applyProtection="1">
      <alignment horizontal="left" vertical="center" wrapText="1" indent="1"/>
    </xf>
    <xf numFmtId="0" fontId="0" fillId="0" borderId="10" xfId="0" applyBorder="1" applyAlignment="1" applyProtection="1">
      <alignment horizontal="left" vertical="center" wrapText="1" indent="1"/>
    </xf>
    <xf numFmtId="0" fontId="0" fillId="0" borderId="19" xfId="0" applyBorder="1" applyAlignment="1" applyProtection="1">
      <alignment horizontal="center" vertical="center"/>
    </xf>
    <xf numFmtId="0" fontId="18" fillId="6" borderId="27" xfId="13" applyFont="1" applyFill="1" applyBorder="1" applyAlignment="1" applyProtection="1">
      <alignment horizontal="left" vertical="center" wrapText="1" indent="1"/>
    </xf>
    <xf numFmtId="0" fontId="18" fillId="6" borderId="4" xfId="13" applyFont="1" applyFill="1" applyBorder="1" applyAlignment="1" applyProtection="1">
      <alignment horizontal="left" vertical="center" wrapText="1" indent="1"/>
    </xf>
    <xf numFmtId="0" fontId="0" fillId="0" borderId="19" xfId="0" applyBorder="1" applyAlignment="1" applyProtection="1">
      <alignment horizontal="left" vertical="center" wrapText="1" indent="1"/>
    </xf>
    <xf numFmtId="0" fontId="16" fillId="0" borderId="0" xfId="0" applyFont="1" applyAlignment="1" applyProtection="1">
      <alignment horizontal="left" wrapText="1"/>
    </xf>
    <xf numFmtId="0" fontId="0" fillId="0" borderId="19" xfId="0" applyBorder="1" applyAlignment="1" applyProtection="1">
      <alignment horizontal="center" vertical="center" wrapText="1"/>
    </xf>
    <xf numFmtId="0" fontId="72" fillId="6" borderId="47" xfId="9" applyFont="1" applyFill="1" applyBorder="1" applyAlignment="1" applyProtection="1">
      <alignment horizontal="center" vertical="top" wrapText="1"/>
    </xf>
    <xf numFmtId="0" fontId="72" fillId="6" borderId="53" xfId="9" applyFont="1" applyFill="1" applyBorder="1" applyAlignment="1" applyProtection="1">
      <alignment horizontal="center" vertical="top" wrapText="1"/>
    </xf>
    <xf numFmtId="0" fontId="18" fillId="6" borderId="39" xfId="9" applyFont="1" applyFill="1" applyBorder="1" applyAlignment="1" applyProtection="1">
      <alignment horizontal="center" vertical="center" wrapText="1"/>
    </xf>
    <xf numFmtId="0" fontId="18" fillId="6" borderId="44" xfId="9" applyFont="1" applyFill="1" applyBorder="1" applyAlignment="1" applyProtection="1">
      <alignment horizontal="center" vertical="center" wrapText="1"/>
    </xf>
    <xf numFmtId="0" fontId="19" fillId="6" borderId="21" xfId="9" applyFont="1" applyFill="1" applyBorder="1" applyAlignment="1" applyProtection="1">
      <alignment horizontal="center" vertical="center" wrapText="1"/>
    </xf>
    <xf numFmtId="0" fontId="18" fillId="3" borderId="39" xfId="9" applyFont="1" applyFill="1"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21" xfId="0" applyBorder="1" applyAlignment="1" applyProtection="1">
      <alignment horizontal="center" vertical="center" wrapText="1"/>
    </xf>
    <xf numFmtId="0" fontId="61" fillId="0" borderId="0" xfId="3" applyFont="1" applyFill="1" applyAlignment="1" applyProtection="1">
      <alignment horizontal="center" wrapText="1"/>
    </xf>
    <xf numFmtId="0" fontId="18" fillId="3" borderId="45" xfId="9" applyFont="1" applyFill="1" applyBorder="1" applyAlignment="1" applyProtection="1">
      <alignment horizontal="center" vertical="center"/>
    </xf>
    <xf numFmtId="0" fontId="18" fillId="3" borderId="51" xfId="9" applyFont="1" applyFill="1" applyBorder="1" applyAlignment="1" applyProtection="1">
      <alignment horizontal="center" vertical="center"/>
    </xf>
    <xf numFmtId="0" fontId="0" fillId="0" borderId="7" xfId="0" applyBorder="1" applyAlignment="1" applyProtection="1">
      <alignment horizontal="center" vertical="center"/>
    </xf>
    <xf numFmtId="0" fontId="18" fillId="3" borderId="45" xfId="9" applyFont="1" applyFill="1" applyBorder="1" applyAlignment="1" applyProtection="1">
      <alignment horizontal="center" vertical="center" wrapText="1"/>
    </xf>
    <xf numFmtId="0" fontId="18" fillId="3" borderId="51" xfId="9" applyFont="1" applyFill="1" applyBorder="1" applyAlignment="1" applyProtection="1">
      <alignment horizontal="center" vertical="center" wrapText="1"/>
    </xf>
    <xf numFmtId="0" fontId="18" fillId="6" borderId="27" xfId="9" applyFont="1" applyFill="1" applyBorder="1" applyAlignment="1" applyProtection="1">
      <alignment horizontal="left" vertical="center" wrapText="1" indent="2"/>
    </xf>
    <xf numFmtId="0" fontId="18" fillId="6" borderId="19" xfId="9" applyFont="1" applyFill="1" applyBorder="1" applyAlignment="1" applyProtection="1">
      <alignment horizontal="left" vertical="center" wrapText="1" indent="2"/>
    </xf>
    <xf numFmtId="0" fontId="18" fillId="6" borderId="10" xfId="13" applyFont="1" applyFill="1" applyBorder="1" applyAlignment="1" applyProtection="1">
      <alignment horizontal="left" vertical="center" wrapText="1" indent="1"/>
    </xf>
    <xf numFmtId="0" fontId="49" fillId="3" borderId="39" xfId="0" applyFont="1" applyFill="1" applyBorder="1" applyAlignment="1" applyProtection="1">
      <alignment horizontal="center" vertical="center" wrapText="1"/>
    </xf>
    <xf numFmtId="0" fontId="49" fillId="3" borderId="44" xfId="0" applyFont="1" applyFill="1" applyBorder="1" applyAlignment="1" applyProtection="1">
      <alignment horizontal="center" vertical="center" wrapText="1"/>
    </xf>
    <xf numFmtId="0" fontId="49" fillId="3" borderId="21" xfId="0" applyFont="1" applyFill="1" applyBorder="1" applyAlignment="1" applyProtection="1">
      <alignment horizontal="center" vertical="center" wrapText="1"/>
    </xf>
    <xf numFmtId="0" fontId="49" fillId="3" borderId="81" xfId="0" applyFont="1" applyFill="1" applyBorder="1" applyAlignment="1" applyProtection="1">
      <alignment horizontal="left" vertical="top" wrapText="1"/>
    </xf>
    <xf numFmtId="0" fontId="0" fillId="0" borderId="40" xfId="0" applyBorder="1" applyAlignment="1" applyProtection="1">
      <alignment horizontal="left" vertical="top" wrapText="1"/>
    </xf>
    <xf numFmtId="0" fontId="49" fillId="3" borderId="80" xfId="0" applyFont="1" applyFill="1" applyBorder="1" applyAlignment="1" applyProtection="1">
      <alignment horizontal="left" vertical="top" wrapText="1"/>
    </xf>
    <xf numFmtId="0" fontId="49" fillId="3" borderId="113"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1" fillId="2" borderId="0" xfId="0" applyFont="1" applyFill="1" applyAlignment="1" applyProtection="1">
      <alignment horizontal="center" vertical="center"/>
    </xf>
    <xf numFmtId="0" fontId="47" fillId="3" borderId="8" xfId="0" applyFont="1" applyFill="1" applyBorder="1" applyAlignment="1" applyProtection="1">
      <alignment horizontal="center" vertical="center"/>
    </xf>
    <xf numFmtId="0" fontId="47" fillId="3" borderId="9" xfId="0" applyFont="1" applyFill="1" applyBorder="1" applyAlignment="1" applyProtection="1">
      <alignment horizontal="center" vertical="center"/>
    </xf>
    <xf numFmtId="0" fontId="47" fillId="3" borderId="10" xfId="0" applyFont="1" applyFill="1" applyBorder="1" applyAlignment="1" applyProtection="1">
      <alignment horizontal="center" vertical="center"/>
    </xf>
    <xf numFmtId="0" fontId="49" fillId="3" borderId="41" xfId="0" applyFont="1" applyFill="1" applyBorder="1" applyAlignment="1" applyProtection="1">
      <alignment horizontal="left" vertical="top" wrapText="1" indent="1"/>
    </xf>
    <xf numFmtId="0" fontId="49" fillId="3" borderId="38" xfId="0" applyFont="1" applyFill="1" applyBorder="1" applyAlignment="1" applyProtection="1">
      <alignment horizontal="left" vertical="top" wrapText="1" indent="1"/>
    </xf>
    <xf numFmtId="0" fontId="49" fillId="3" borderId="81" xfId="0" applyFont="1" applyFill="1" applyBorder="1" applyAlignment="1" applyProtection="1">
      <alignment horizontal="center" vertical="center" wrapText="1"/>
    </xf>
    <xf numFmtId="0" fontId="49" fillId="3" borderId="110" xfId="0" applyFont="1" applyFill="1" applyBorder="1" applyAlignment="1" applyProtection="1">
      <alignment horizontal="center" vertical="center" wrapText="1"/>
    </xf>
    <xf numFmtId="0" fontId="49" fillId="3" borderId="117" xfId="0" applyFont="1" applyFill="1" applyBorder="1" applyAlignment="1" applyProtection="1">
      <alignment horizontal="center" vertical="center" wrapText="1"/>
    </xf>
    <xf numFmtId="0" fontId="49" fillId="3" borderId="47" xfId="0" applyFont="1" applyFill="1" applyBorder="1" applyAlignment="1" applyProtection="1">
      <alignment horizontal="left" vertical="top" wrapText="1" indent="1"/>
    </xf>
    <xf numFmtId="0" fontId="49" fillId="3" borderId="0" xfId="0" applyFont="1" applyFill="1" applyBorder="1" applyAlignment="1" applyProtection="1">
      <alignment horizontal="left" vertical="top" wrapText="1" indent="1"/>
    </xf>
    <xf numFmtId="0" fontId="16" fillId="2" borderId="0" xfId="0" applyFont="1" applyFill="1" applyAlignment="1" applyProtection="1">
      <alignment horizontal="left" wrapText="1"/>
    </xf>
    <xf numFmtId="0" fontId="67" fillId="2" borderId="0" xfId="0" applyFont="1" applyFill="1" applyAlignment="1" applyProtection="1">
      <alignment horizontal="center" vertical="center"/>
    </xf>
    <xf numFmtId="0" fontId="75" fillId="2" borderId="0" xfId="0" applyFont="1" applyFill="1" applyAlignment="1" applyProtection="1">
      <alignment horizontal="center" vertical="center"/>
    </xf>
    <xf numFmtId="0" fontId="76" fillId="2" borderId="0" xfId="0" applyFont="1" applyFill="1" applyAlignment="1" applyProtection="1">
      <alignment horizontal="center" vertical="center"/>
    </xf>
    <xf numFmtId="0" fontId="49" fillId="3" borderId="41" xfId="0" applyFont="1" applyFill="1" applyBorder="1" applyAlignment="1" applyProtection="1">
      <alignment horizontal="left" vertical="center" wrapText="1"/>
    </xf>
    <xf numFmtId="0" fontId="0" fillId="0" borderId="38" xfId="0" applyBorder="1" applyAlignment="1" applyProtection="1">
      <alignment vertical="center" wrapText="1"/>
    </xf>
    <xf numFmtId="0" fontId="0" fillId="0" borderId="121" xfId="0" applyBorder="1" applyAlignment="1" applyProtection="1">
      <alignment vertical="center" wrapText="1"/>
    </xf>
    <xf numFmtId="0" fontId="49" fillId="3" borderId="81" xfId="0" applyFont="1" applyFill="1" applyBorder="1" applyAlignment="1" applyProtection="1">
      <alignment horizontal="left" vertical="center" wrapText="1"/>
    </xf>
    <xf numFmtId="0" fontId="0" fillId="0" borderId="0" xfId="0" applyAlignment="1" applyProtection="1"/>
    <xf numFmtId="0" fontId="0" fillId="0" borderId="0" xfId="0" applyFont="1" applyAlignment="1" applyProtection="1"/>
    <xf numFmtId="0" fontId="47" fillId="3" borderId="108" xfId="0" applyFont="1" applyFill="1" applyBorder="1" applyAlignment="1" applyProtection="1">
      <alignment horizontal="center" vertical="center" wrapText="1"/>
    </xf>
    <xf numFmtId="0" fontId="47" fillId="3" borderId="4" xfId="0" applyFont="1" applyFill="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49" fillId="3" borderId="108" xfId="0" applyFont="1" applyFill="1" applyBorder="1" applyAlignment="1" applyProtection="1">
      <alignment horizontal="center" vertical="center" wrapText="1"/>
    </xf>
    <xf numFmtId="0" fontId="49" fillId="3" borderId="108" xfId="0" applyFont="1" applyFill="1" applyBorder="1" applyAlignment="1" applyProtection="1">
      <alignment horizontal="left" vertical="center" wrapText="1" indent="1"/>
    </xf>
    <xf numFmtId="0" fontId="49" fillId="3" borderId="4" xfId="0" applyFont="1" applyFill="1" applyBorder="1" applyAlignment="1" applyProtection="1">
      <alignment horizontal="left" vertical="center" wrapText="1" indent="1"/>
    </xf>
    <xf numFmtId="0" fontId="49" fillId="3" borderId="28" xfId="0" applyFont="1" applyFill="1" applyBorder="1" applyAlignment="1" applyProtection="1">
      <alignment horizontal="left" vertical="center" wrapText="1" indent="1"/>
    </xf>
    <xf numFmtId="0" fontId="49" fillId="3" borderId="4" xfId="0" applyFont="1" applyFill="1" applyBorder="1" applyAlignment="1" applyProtection="1">
      <alignment horizontal="center" vertical="center" wrapText="1"/>
    </xf>
    <xf numFmtId="0" fontId="49" fillId="3" borderId="28" xfId="0" applyFont="1" applyFill="1" applyBorder="1" applyAlignment="1" applyProtection="1">
      <alignment horizontal="center" vertical="center" wrapText="1"/>
    </xf>
    <xf numFmtId="0" fontId="49" fillId="3" borderId="38" xfId="0" applyFont="1" applyFill="1" applyBorder="1" applyAlignment="1" applyProtection="1">
      <alignment horizontal="left" vertical="center" wrapText="1"/>
    </xf>
    <xf numFmtId="0" fontId="49" fillId="3" borderId="40" xfId="0" applyFont="1" applyFill="1" applyBorder="1" applyAlignment="1" applyProtection="1">
      <alignment horizontal="left" vertical="center" wrapText="1"/>
    </xf>
  </cellXfs>
  <cellStyles count="14">
    <cellStyle name="Normal 10" xfId="1"/>
    <cellStyle name="Normal 15 3" xfId="9"/>
    <cellStyle name="Normal 15 4" xfId="13"/>
    <cellStyle name="Normal 16" xfId="4"/>
    <cellStyle name="Normal 2 2 2" xfId="6"/>
    <cellStyle name="Normal 2 3" xfId="11"/>
    <cellStyle name="Normal 3 3" xfId="10"/>
    <cellStyle name="Normal 8 2 6 2" xfId="3"/>
    <cellStyle name="Normal 8 2 6 2 3" xfId="12"/>
    <cellStyle name="Normal 8 2 6 4 2" xfId="5"/>
    <cellStyle name="Normal_17 MKR IM 2 2" xfId="8"/>
    <cellStyle name="Normal_ListMarketRiskParameters" xfId="7"/>
    <cellStyle name="Normale" xfId="0" builtinId="0"/>
    <cellStyle name="Standard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5029201</xdr:colOff>
      <xdr:row>0</xdr:row>
      <xdr:rowOff>133351</xdr:rowOff>
    </xdr:from>
    <xdr:to>
      <xdr:col>2</xdr:col>
      <xdr:colOff>771525</xdr:colOff>
      <xdr:row>2</xdr:row>
      <xdr:rowOff>12905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7326" y="133351"/>
          <a:ext cx="1990724" cy="7368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0</xdr:row>
      <xdr:rowOff>269874</xdr:rowOff>
    </xdr:from>
    <xdr:to>
      <xdr:col>2</xdr:col>
      <xdr:colOff>163888</xdr:colOff>
      <xdr:row>2</xdr:row>
      <xdr:rowOff>269874</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269874"/>
          <a:ext cx="2068888" cy="771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3969</xdr:colOff>
      <xdr:row>1</xdr:row>
      <xdr:rowOff>88899</xdr:rowOff>
    </xdr:from>
    <xdr:to>
      <xdr:col>1</xdr:col>
      <xdr:colOff>1424460</xdr:colOff>
      <xdr:row>2</xdr:row>
      <xdr:rowOff>1733</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944" y="374649"/>
          <a:ext cx="1420491" cy="541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88900</xdr:rowOff>
    </xdr:from>
    <xdr:to>
      <xdr:col>1</xdr:col>
      <xdr:colOff>163191</xdr:colOff>
      <xdr:row>0</xdr:row>
      <xdr:rowOff>619791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88900"/>
          <a:ext cx="1420491" cy="5308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1599786</xdr:colOff>
      <xdr:row>2</xdr:row>
      <xdr:rowOff>209422</xdr:rowOff>
    </xdr:to>
    <xdr:pic>
      <xdr:nvPicPr>
        <xdr:cNvPr id="2" name="Picture 1"/>
        <xdr:cNvPicPr>
          <a:picLocks noChangeAspect="1"/>
        </xdr:cNvPicPr>
      </xdr:nvPicPr>
      <xdr:blipFill>
        <a:blip xmlns:r="http://schemas.openxmlformats.org/officeDocument/2006/relationships" r:embed="rId1"/>
        <a:stretch>
          <a:fillRect/>
        </a:stretch>
      </xdr:blipFill>
      <xdr:spPr>
        <a:xfrm>
          <a:off x="200025" y="180975"/>
          <a:ext cx="1599786" cy="523747"/>
        </a:xfrm>
        <a:prstGeom prst="rect">
          <a:avLst/>
        </a:prstGeom>
      </xdr:spPr>
    </xdr:pic>
    <xdr:clientData/>
  </xdr:twoCellAnchor>
  <xdr:twoCellAnchor editAs="oneCell">
    <xdr:from>
      <xdr:col>1</xdr:col>
      <xdr:colOff>0</xdr:colOff>
      <xdr:row>1</xdr:row>
      <xdr:rowOff>0</xdr:rowOff>
    </xdr:from>
    <xdr:to>
      <xdr:col>1</xdr:col>
      <xdr:colOff>1599786</xdr:colOff>
      <xdr:row>2</xdr:row>
      <xdr:rowOff>209422</xdr:rowOff>
    </xdr:to>
    <xdr:pic>
      <xdr:nvPicPr>
        <xdr:cNvPr id="3" name="Picture 2"/>
        <xdr:cNvPicPr>
          <a:picLocks noChangeAspect="1"/>
        </xdr:cNvPicPr>
      </xdr:nvPicPr>
      <xdr:blipFill>
        <a:blip xmlns:r="http://schemas.openxmlformats.org/officeDocument/2006/relationships" r:embed="rId1"/>
        <a:stretch>
          <a:fillRect/>
        </a:stretch>
      </xdr:blipFill>
      <xdr:spPr>
        <a:xfrm>
          <a:off x="200025" y="180975"/>
          <a:ext cx="1599786" cy="5237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207169</xdr:colOff>
      <xdr:row>1</xdr:row>
      <xdr:rowOff>47625</xdr:rowOff>
    </xdr:from>
    <xdr:to>
      <xdr:col>1</xdr:col>
      <xdr:colOff>1592642</xdr:colOff>
      <xdr:row>2</xdr:row>
      <xdr:rowOff>257047</xdr:rowOff>
    </xdr:to>
    <xdr:pic>
      <xdr:nvPicPr>
        <xdr:cNvPr id="2" name="Picture 1"/>
        <xdr:cNvPicPr>
          <a:picLocks noChangeAspect="1"/>
        </xdr:cNvPicPr>
      </xdr:nvPicPr>
      <xdr:blipFill>
        <a:blip xmlns:r="http://schemas.openxmlformats.org/officeDocument/2006/relationships" r:embed="rId1"/>
        <a:stretch>
          <a:fillRect/>
        </a:stretch>
      </xdr:blipFill>
      <xdr:spPr>
        <a:xfrm>
          <a:off x="207169" y="209550"/>
          <a:ext cx="1604548" cy="5332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157238</xdr:colOff>
      <xdr:row>0</xdr:row>
      <xdr:rowOff>145143</xdr:rowOff>
    </xdr:from>
    <xdr:to>
      <xdr:col>1</xdr:col>
      <xdr:colOff>1153398</xdr:colOff>
      <xdr:row>2</xdr:row>
      <xdr:rowOff>191467</xdr:rowOff>
    </xdr:to>
    <xdr:pic>
      <xdr:nvPicPr>
        <xdr:cNvPr id="2" name="Picture 1"/>
        <xdr:cNvPicPr>
          <a:picLocks noChangeAspect="1"/>
        </xdr:cNvPicPr>
      </xdr:nvPicPr>
      <xdr:blipFill>
        <a:blip xmlns:r="http://schemas.openxmlformats.org/officeDocument/2006/relationships" r:embed="rId1"/>
        <a:stretch>
          <a:fillRect/>
        </a:stretch>
      </xdr:blipFill>
      <xdr:spPr>
        <a:xfrm>
          <a:off x="157238" y="145143"/>
          <a:ext cx="1605760" cy="5320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606733</xdr:colOff>
      <xdr:row>0</xdr:row>
      <xdr:rowOff>134441</xdr:rowOff>
    </xdr:from>
    <xdr:to>
      <xdr:col>1</xdr:col>
      <xdr:colOff>1602893</xdr:colOff>
      <xdr:row>3</xdr:row>
      <xdr:rowOff>63040</xdr:rowOff>
    </xdr:to>
    <xdr:pic>
      <xdr:nvPicPr>
        <xdr:cNvPr id="2" name="Picture 1"/>
        <xdr:cNvPicPr>
          <a:picLocks noChangeAspect="1"/>
        </xdr:cNvPicPr>
      </xdr:nvPicPr>
      <xdr:blipFill>
        <a:blip xmlns:r="http://schemas.openxmlformats.org/officeDocument/2006/relationships" r:embed="rId1"/>
        <a:stretch>
          <a:fillRect/>
        </a:stretch>
      </xdr:blipFill>
      <xdr:spPr>
        <a:xfrm>
          <a:off x="606733" y="134441"/>
          <a:ext cx="1605760" cy="5286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157238</xdr:colOff>
      <xdr:row>0</xdr:row>
      <xdr:rowOff>145143</xdr:rowOff>
    </xdr:from>
    <xdr:to>
      <xdr:col>1</xdr:col>
      <xdr:colOff>1183878</xdr:colOff>
      <xdr:row>3</xdr:row>
      <xdr:rowOff>142875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57238" y="145143"/>
          <a:ext cx="1636240" cy="712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1436739</xdr:colOff>
      <xdr:row>2</xdr:row>
      <xdr:rowOff>111298</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2875"/>
          <a:ext cx="1436739" cy="530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2</xdr:col>
      <xdr:colOff>829941</xdr:colOff>
      <xdr:row>2</xdr:row>
      <xdr:rowOff>149398</xdr:rowOff>
    </xdr:to>
    <xdr:pic>
      <xdr:nvPicPr>
        <xdr:cNvPr id="2" name="Picture 1"/>
        <xdr:cNvPicPr>
          <a:picLocks noChangeAspect="1"/>
        </xdr:cNvPicPr>
      </xdr:nvPicPr>
      <xdr:blipFill>
        <a:blip xmlns:r="http://schemas.openxmlformats.org/officeDocument/2006/relationships" r:embed="rId1"/>
        <a:stretch>
          <a:fillRect/>
        </a:stretch>
      </xdr:blipFill>
      <xdr:spPr>
        <a:xfrm>
          <a:off x="409575" y="180975"/>
          <a:ext cx="1420491"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78442</xdr:colOff>
      <xdr:row>0</xdr:row>
      <xdr:rowOff>369794</xdr:rowOff>
    </xdr:from>
    <xdr:to>
      <xdr:col>1</xdr:col>
      <xdr:colOff>1678228</xdr:colOff>
      <xdr:row>2</xdr:row>
      <xdr:rowOff>217126</xdr:rowOff>
    </xdr:to>
    <xdr:pic>
      <xdr:nvPicPr>
        <xdr:cNvPr id="2" name="Picture 1"/>
        <xdr:cNvPicPr>
          <a:picLocks noChangeAspect="1"/>
        </xdr:cNvPicPr>
      </xdr:nvPicPr>
      <xdr:blipFill>
        <a:blip xmlns:r="http://schemas.openxmlformats.org/officeDocument/2006/relationships" r:embed="rId1"/>
        <a:stretch>
          <a:fillRect/>
        </a:stretch>
      </xdr:blipFill>
      <xdr:spPr>
        <a:xfrm>
          <a:off x="259417" y="369794"/>
          <a:ext cx="1599786" cy="5331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36019</xdr:colOff>
      <xdr:row>1</xdr:row>
      <xdr:rowOff>18409</xdr:rowOff>
    </xdr:from>
    <xdr:to>
      <xdr:col>1</xdr:col>
      <xdr:colOff>1456510</xdr:colOff>
      <xdr:row>2</xdr:row>
      <xdr:rowOff>101064</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619" y="180334"/>
          <a:ext cx="1420491" cy="5303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xdr:col>
      <xdr:colOff>1420491</xdr:colOff>
      <xdr:row>2</xdr:row>
      <xdr:rowOff>187991</xdr:rowOff>
    </xdr:to>
    <xdr:pic>
      <xdr:nvPicPr>
        <xdr:cNvPr id="2" name="Picture 1"/>
        <xdr:cNvPicPr>
          <a:picLocks noChangeAspect="1"/>
        </xdr:cNvPicPr>
      </xdr:nvPicPr>
      <xdr:blipFill>
        <a:blip xmlns:r="http://schemas.openxmlformats.org/officeDocument/2006/relationships" r:embed="rId1"/>
        <a:stretch>
          <a:fillRect/>
        </a:stretch>
      </xdr:blipFill>
      <xdr:spPr>
        <a:xfrm>
          <a:off x="180975" y="161925"/>
          <a:ext cx="1420491" cy="5308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990600</xdr:colOff>
      <xdr:row>2</xdr:row>
      <xdr:rowOff>350520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61925"/>
          <a:ext cx="1409700" cy="512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196850</xdr:colOff>
      <xdr:row>1</xdr:row>
      <xdr:rowOff>41275</xdr:rowOff>
    </xdr:from>
    <xdr:to>
      <xdr:col>2</xdr:col>
      <xdr:colOff>1153791</xdr:colOff>
      <xdr:row>2</xdr:row>
      <xdr:rowOff>383125</xdr:rowOff>
    </xdr:to>
    <xdr:pic>
      <xdr:nvPicPr>
        <xdr:cNvPr id="2" name="Picture 1"/>
        <xdr:cNvPicPr>
          <a:picLocks noChangeAspect="1"/>
        </xdr:cNvPicPr>
      </xdr:nvPicPr>
      <xdr:blipFill>
        <a:blip xmlns:r="http://schemas.openxmlformats.org/officeDocument/2006/relationships" r:embed="rId1"/>
        <a:stretch>
          <a:fillRect/>
        </a:stretch>
      </xdr:blipFill>
      <xdr:spPr>
        <a:xfrm>
          <a:off x="615950" y="203200"/>
          <a:ext cx="1376041" cy="503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50346</xdr:colOff>
      <xdr:row>0</xdr:row>
      <xdr:rowOff>136071</xdr:rowOff>
    </xdr:from>
    <xdr:to>
      <xdr:col>1</xdr:col>
      <xdr:colOff>1260021</xdr:colOff>
      <xdr:row>2</xdr:row>
      <xdr:rowOff>264322</xdr:rowOff>
    </xdr:to>
    <xdr:pic>
      <xdr:nvPicPr>
        <xdr:cNvPr id="2" name="Picture 1"/>
        <xdr:cNvPicPr>
          <a:picLocks noChangeAspect="1"/>
        </xdr:cNvPicPr>
      </xdr:nvPicPr>
      <xdr:blipFill>
        <a:blip xmlns:r="http://schemas.openxmlformats.org/officeDocument/2006/relationships" r:embed="rId1"/>
        <a:stretch>
          <a:fillRect/>
        </a:stretch>
      </xdr:blipFill>
      <xdr:spPr>
        <a:xfrm>
          <a:off x="183696" y="136071"/>
          <a:ext cx="1209675" cy="45210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E133"/>
  <sheetViews>
    <sheetView showGridLines="0" tabSelected="1" zoomScale="85" zoomScaleNormal="85" workbookViewId="0">
      <selection activeCell="C5" sqref="C5"/>
    </sheetView>
  </sheetViews>
  <sheetFormatPr defaultColWidth="0" defaultRowHeight="0" customHeight="1" zeroHeight="1"/>
  <cols>
    <col min="1" max="1" width="3.5703125" style="20" customWidth="1"/>
    <col min="2" max="3" width="93.7109375" style="22" customWidth="1"/>
    <col min="4" max="4" width="4.85546875" style="22" customWidth="1"/>
    <col min="5" max="5" width="0" style="22" hidden="1" customWidth="1"/>
    <col min="6" max="16384" width="9.140625" style="22" hidden="1"/>
  </cols>
  <sheetData>
    <row r="1" spans="1:4" s="2" customFormat="1" ht="54.75" customHeight="1">
      <c r="A1" s="1" t="s">
        <v>0</v>
      </c>
      <c r="B1" s="809" t="s">
        <v>1</v>
      </c>
      <c r="C1" s="809"/>
      <c r="D1" s="398"/>
    </row>
    <row r="2" spans="1:4" s="2" customFormat="1" ht="12.75" customHeight="1">
      <c r="A2" s="3">
        <v>44116</v>
      </c>
      <c r="B2" s="809"/>
      <c r="C2" s="809"/>
      <c r="D2" s="398"/>
    </row>
    <row r="3" spans="1:4" s="2" customFormat="1" ht="41.25" customHeight="1">
      <c r="A3" s="1" t="s">
        <v>2</v>
      </c>
      <c r="B3" s="809"/>
      <c r="C3" s="809"/>
      <c r="D3" s="398"/>
    </row>
    <row r="4" spans="1:4" s="2" customFormat="1" ht="21" customHeight="1" thickBot="1">
      <c r="A4" s="399">
        <v>44116.79178240741</v>
      </c>
      <c r="B4" s="4"/>
      <c r="C4" s="4"/>
      <c r="D4" s="5"/>
    </row>
    <row r="5" spans="1:4" s="8" customFormat="1" ht="38.25" customHeight="1">
      <c r="A5" s="400" t="s">
        <v>3</v>
      </c>
      <c r="B5" s="6" t="s">
        <v>4</v>
      </c>
      <c r="C5" s="7" t="s">
        <v>5</v>
      </c>
    </row>
    <row r="6" spans="1:4" s="8" customFormat="1" ht="38.25" customHeight="1">
      <c r="A6" s="9">
        <v>44116.793495370373</v>
      </c>
      <c r="B6" s="10" t="s">
        <v>6</v>
      </c>
      <c r="C6" s="11" t="s">
        <v>7</v>
      </c>
    </row>
    <row r="7" spans="1:4" s="8" customFormat="1" ht="38.25" customHeight="1" thickBot="1">
      <c r="A7" s="12"/>
      <c r="B7" s="13" t="s">
        <v>8</v>
      </c>
      <c r="C7" s="14" t="s">
        <v>9</v>
      </c>
    </row>
    <row r="8" spans="1:4" s="4" customFormat="1" ht="149.25" customHeight="1">
      <c r="A8" s="15"/>
      <c r="B8" s="810"/>
      <c r="C8" s="810"/>
      <c r="D8" s="16" t="str">
        <f>LEFT(C5,2)</f>
        <v>In</v>
      </c>
    </row>
    <row r="9" spans="1:4" s="19" customFormat="1" ht="12.75">
      <c r="A9" s="17"/>
      <c r="B9" s="18"/>
      <c r="C9" s="18"/>
      <c r="D9" s="18"/>
    </row>
    <row r="10" spans="1:4" ht="12.75">
      <c r="B10" s="21"/>
      <c r="C10" s="21"/>
      <c r="D10" s="21"/>
    </row>
    <row r="11" spans="1:4" ht="12.75" hidden="1">
      <c r="B11" s="19"/>
      <c r="C11" s="19"/>
      <c r="D11" s="23"/>
    </row>
    <row r="12" spans="1:4" ht="12.75" hidden="1">
      <c r="B12" s="19"/>
      <c r="C12" s="19"/>
      <c r="D12" s="23"/>
    </row>
    <row r="13" spans="1:4" ht="12.75" hidden="1">
      <c r="B13" s="19"/>
      <c r="C13" s="19"/>
      <c r="D13" s="23"/>
    </row>
    <row r="14" spans="1:4" ht="12.75" hidden="1">
      <c r="B14" s="19"/>
      <c r="C14" s="19"/>
      <c r="D14" s="23"/>
    </row>
    <row r="15" spans="1:4" ht="12.75" hidden="1">
      <c r="B15" s="19"/>
      <c r="C15" s="19"/>
      <c r="D15" s="23"/>
    </row>
    <row r="16" spans="1:4" ht="12.75" hidden="1">
      <c r="B16" s="19"/>
      <c r="C16" s="19"/>
      <c r="D16" s="23"/>
    </row>
    <row r="17" spans="2:4" ht="12.75" hidden="1">
      <c r="B17" s="19"/>
      <c r="C17" s="19"/>
      <c r="D17" s="23"/>
    </row>
    <row r="18" spans="2:4" ht="12.75" hidden="1">
      <c r="B18" s="19"/>
      <c r="C18" s="19"/>
      <c r="D18" s="23"/>
    </row>
    <row r="19" spans="2:4" ht="12.75" hidden="1">
      <c r="B19" s="19"/>
      <c r="C19" s="19"/>
      <c r="D19" s="23"/>
    </row>
    <row r="20" spans="2:4" ht="12.75" hidden="1">
      <c r="B20" s="19"/>
      <c r="C20" s="19"/>
      <c r="D20" s="23"/>
    </row>
    <row r="21" spans="2:4" ht="12.75" hidden="1">
      <c r="B21" s="19"/>
      <c r="C21" s="19"/>
      <c r="D21" s="23"/>
    </row>
    <row r="22" spans="2:4" ht="12.75" hidden="1">
      <c r="B22" s="19"/>
      <c r="C22" s="19"/>
      <c r="D22" s="23"/>
    </row>
    <row r="23" spans="2:4" ht="12.75" hidden="1">
      <c r="B23" s="19"/>
      <c r="C23" s="19"/>
      <c r="D23" s="23"/>
    </row>
    <row r="24" spans="2:4" ht="12.75" hidden="1">
      <c r="B24" s="19"/>
      <c r="C24" s="19"/>
      <c r="D24" s="23"/>
    </row>
    <row r="25" spans="2:4" ht="12.75" hidden="1">
      <c r="B25" s="19"/>
      <c r="C25" s="19"/>
      <c r="D25" s="23"/>
    </row>
    <row r="26" spans="2:4" ht="12.75" hidden="1">
      <c r="B26" s="19"/>
      <c r="C26" s="19"/>
      <c r="D26" s="23"/>
    </row>
    <row r="27" spans="2:4" ht="12.75" hidden="1">
      <c r="B27" s="19"/>
      <c r="C27" s="19"/>
      <c r="D27" s="23"/>
    </row>
    <row r="28" spans="2:4" ht="12.75" hidden="1">
      <c r="B28" s="19"/>
      <c r="C28" s="19"/>
      <c r="D28" s="23"/>
    </row>
    <row r="29" spans="2:4" ht="12.75" hidden="1">
      <c r="B29" s="19"/>
      <c r="C29" s="19"/>
      <c r="D29" s="23"/>
    </row>
    <row r="30" spans="2:4" ht="12.75" hidden="1">
      <c r="B30" s="19"/>
      <c r="C30" s="19"/>
      <c r="D30" s="23"/>
    </row>
    <row r="31" spans="2:4" ht="12.75" hidden="1">
      <c r="B31" s="19"/>
      <c r="C31" s="19"/>
      <c r="D31" s="23"/>
    </row>
    <row r="32" spans="2:4" ht="12.75" hidden="1">
      <c r="B32" s="19"/>
      <c r="C32" s="19"/>
      <c r="D32" s="23"/>
    </row>
    <row r="33" spans="2:4" ht="12.75" hidden="1">
      <c r="B33" s="19"/>
      <c r="C33" s="19"/>
      <c r="D33" s="23"/>
    </row>
    <row r="34" spans="2:4" ht="12.75" hidden="1">
      <c r="B34" s="19"/>
      <c r="C34" s="19"/>
      <c r="D34" s="23"/>
    </row>
    <row r="35" spans="2:4" ht="12.75" hidden="1">
      <c r="B35" s="19"/>
      <c r="C35" s="19"/>
      <c r="D35" s="23"/>
    </row>
    <row r="36" spans="2:4" ht="12.75" hidden="1">
      <c r="B36" s="19"/>
      <c r="C36" s="19"/>
      <c r="D36" s="23"/>
    </row>
    <row r="37" spans="2:4" ht="12.75" hidden="1">
      <c r="B37" s="19"/>
      <c r="C37" s="19"/>
      <c r="D37" s="23"/>
    </row>
    <row r="38" spans="2:4" ht="12.75" hidden="1">
      <c r="B38" s="19"/>
      <c r="C38" s="19"/>
      <c r="D38" s="23"/>
    </row>
    <row r="39" spans="2:4" ht="12.75" hidden="1">
      <c r="B39" s="19"/>
      <c r="C39" s="19"/>
      <c r="D39" s="23"/>
    </row>
    <row r="40" spans="2:4" ht="12.75" hidden="1">
      <c r="B40" s="19"/>
      <c r="C40" s="19"/>
      <c r="D40" s="23"/>
    </row>
    <row r="41" spans="2:4" ht="12.75" hidden="1">
      <c r="B41" s="19"/>
      <c r="C41" s="19"/>
      <c r="D41" s="23"/>
    </row>
    <row r="42" spans="2:4" ht="12.75" hidden="1">
      <c r="B42" s="19"/>
      <c r="C42" s="19"/>
      <c r="D42" s="23"/>
    </row>
    <row r="43" spans="2:4" ht="12.75" hidden="1">
      <c r="B43" s="19"/>
      <c r="C43" s="19"/>
      <c r="D43" s="23"/>
    </row>
    <row r="44" spans="2:4" ht="12.75" hidden="1">
      <c r="B44" s="19"/>
      <c r="C44" s="19"/>
      <c r="D44" s="23"/>
    </row>
    <row r="45" spans="2:4" ht="12.75" hidden="1">
      <c r="B45" s="19"/>
      <c r="C45" s="19"/>
      <c r="D45" s="23"/>
    </row>
    <row r="46" spans="2:4" ht="12.75" hidden="1">
      <c r="B46" s="19"/>
      <c r="C46" s="19"/>
      <c r="D46" s="23"/>
    </row>
    <row r="47" spans="2:4" ht="12.75" hidden="1">
      <c r="B47" s="19"/>
      <c r="C47" s="19"/>
      <c r="D47" s="23"/>
    </row>
    <row r="48" spans="2:4" ht="12.75" hidden="1">
      <c r="B48" s="19"/>
      <c r="C48" s="19"/>
      <c r="D48" s="23"/>
    </row>
    <row r="49" spans="2:4" ht="12.75" hidden="1">
      <c r="B49" s="19"/>
      <c r="C49" s="19"/>
      <c r="D49" s="23"/>
    </row>
    <row r="50" spans="2:4" ht="12.75" hidden="1">
      <c r="B50" s="19"/>
      <c r="C50" s="19"/>
      <c r="D50" s="23"/>
    </row>
    <row r="51" spans="2:4" ht="12.75" hidden="1">
      <c r="B51" s="19"/>
      <c r="C51" s="19"/>
      <c r="D51" s="23"/>
    </row>
    <row r="52" spans="2:4" ht="12.75" hidden="1">
      <c r="B52" s="19"/>
      <c r="C52" s="19"/>
      <c r="D52" s="23"/>
    </row>
    <row r="53" spans="2:4" ht="12.75" hidden="1">
      <c r="B53" s="19"/>
      <c r="C53" s="19"/>
      <c r="D53" s="23"/>
    </row>
    <row r="54" spans="2:4" ht="12.75" hidden="1">
      <c r="B54" s="19"/>
      <c r="C54" s="19"/>
      <c r="D54" s="23"/>
    </row>
    <row r="55" spans="2:4" ht="12.75" hidden="1">
      <c r="B55" s="19"/>
      <c r="C55" s="19"/>
      <c r="D55" s="23"/>
    </row>
    <row r="56" spans="2:4" ht="12.75" hidden="1">
      <c r="B56" s="19"/>
      <c r="C56" s="19"/>
      <c r="D56" s="23"/>
    </row>
    <row r="57" spans="2:4" ht="12.75" hidden="1">
      <c r="B57" s="19"/>
      <c r="C57" s="19"/>
      <c r="D57" s="23"/>
    </row>
    <row r="58" spans="2:4" ht="12.75" hidden="1">
      <c r="B58" s="19"/>
      <c r="C58" s="19"/>
      <c r="D58" s="23"/>
    </row>
    <row r="59" spans="2:4" ht="12.75" hidden="1">
      <c r="B59" s="19"/>
      <c r="C59" s="19"/>
      <c r="D59" s="23"/>
    </row>
    <row r="60" spans="2:4" ht="12.75" hidden="1">
      <c r="B60" s="19"/>
      <c r="C60" s="19"/>
      <c r="D60" s="23"/>
    </row>
    <row r="61" spans="2:4" ht="12.75" hidden="1">
      <c r="B61" s="19"/>
      <c r="C61" s="19"/>
      <c r="D61" s="23"/>
    </row>
    <row r="62" spans="2:4" ht="12.75" hidden="1">
      <c r="B62" s="19"/>
      <c r="C62" s="19"/>
      <c r="D62" s="23"/>
    </row>
    <row r="63" spans="2:4" ht="12.75" hidden="1">
      <c r="B63" s="19"/>
      <c r="C63" s="19"/>
      <c r="D63" s="23"/>
    </row>
    <row r="64" spans="2:4" ht="12.75" hidden="1">
      <c r="B64" s="19"/>
      <c r="C64" s="19"/>
      <c r="D64" s="23"/>
    </row>
    <row r="65" spans="2:4" ht="12.75" hidden="1">
      <c r="B65" s="19"/>
      <c r="C65" s="19"/>
      <c r="D65" s="23"/>
    </row>
    <row r="66" spans="2:4" ht="12.75" hidden="1">
      <c r="B66" s="19"/>
      <c r="C66" s="19"/>
      <c r="D66" s="23"/>
    </row>
    <row r="67" spans="2:4" ht="12.75" hidden="1">
      <c r="B67" s="19"/>
      <c r="C67" s="19"/>
      <c r="D67" s="23"/>
    </row>
    <row r="68" spans="2:4" ht="12.75" hidden="1">
      <c r="B68" s="19"/>
      <c r="C68" s="19"/>
      <c r="D68" s="23"/>
    </row>
    <row r="69" spans="2:4" ht="12.75" hidden="1">
      <c r="B69" s="19"/>
      <c r="C69" s="19"/>
      <c r="D69" s="23"/>
    </row>
    <row r="70" spans="2:4" ht="12.75" hidden="1">
      <c r="B70" s="19"/>
      <c r="C70" s="19"/>
      <c r="D70" s="23"/>
    </row>
    <row r="71" spans="2:4" ht="12.75" hidden="1">
      <c r="B71" s="19"/>
      <c r="C71" s="19"/>
      <c r="D71" s="23"/>
    </row>
    <row r="72" spans="2:4" ht="12.75" hidden="1">
      <c r="B72" s="19"/>
      <c r="C72" s="19"/>
      <c r="D72" s="23"/>
    </row>
    <row r="73" spans="2:4" ht="12.75" hidden="1">
      <c r="B73" s="19"/>
      <c r="C73" s="19"/>
      <c r="D73" s="23"/>
    </row>
    <row r="74" spans="2:4" ht="12.75" hidden="1">
      <c r="B74" s="19"/>
      <c r="C74" s="19"/>
      <c r="D74" s="23"/>
    </row>
    <row r="75" spans="2:4" ht="12.75" hidden="1">
      <c r="B75" s="19"/>
      <c r="C75" s="19"/>
      <c r="D75" s="23"/>
    </row>
    <row r="76" spans="2:4" ht="12.75" hidden="1">
      <c r="B76" s="19"/>
      <c r="C76" s="19"/>
      <c r="D76" s="23"/>
    </row>
    <row r="77" spans="2:4" ht="12.75" hidden="1">
      <c r="B77" s="19"/>
      <c r="C77" s="19"/>
      <c r="D77" s="23"/>
    </row>
    <row r="78" spans="2:4" ht="12.75" hidden="1">
      <c r="B78" s="19"/>
      <c r="C78" s="19"/>
      <c r="D78" s="23"/>
    </row>
    <row r="79" spans="2:4" ht="12.75" hidden="1">
      <c r="B79" s="19"/>
      <c r="C79" s="19"/>
      <c r="D79" s="23"/>
    </row>
    <row r="80" spans="2:4" ht="12.75" hidden="1">
      <c r="B80" s="19"/>
      <c r="C80" s="19"/>
      <c r="D80" s="23"/>
    </row>
    <row r="81" spans="2:4" ht="12.75" hidden="1">
      <c r="B81" s="19"/>
      <c r="C81" s="19"/>
      <c r="D81" s="23"/>
    </row>
    <row r="82" spans="2:4" ht="12.75" hidden="1">
      <c r="B82" s="19"/>
      <c r="C82" s="19"/>
      <c r="D82" s="23"/>
    </row>
    <row r="83" spans="2:4" ht="12.75" hidden="1">
      <c r="B83" s="19"/>
      <c r="C83" s="19"/>
      <c r="D83" s="23"/>
    </row>
    <row r="84" spans="2:4" ht="12.75" hidden="1">
      <c r="B84" s="19"/>
      <c r="C84" s="19"/>
      <c r="D84" s="23"/>
    </row>
    <row r="85" spans="2:4" ht="12.75" hidden="1">
      <c r="B85" s="19"/>
      <c r="C85" s="19"/>
      <c r="D85" s="23"/>
    </row>
    <row r="86" spans="2:4" ht="12.75" hidden="1">
      <c r="B86" s="19"/>
      <c r="C86" s="19"/>
      <c r="D86" s="23"/>
    </row>
    <row r="87" spans="2:4" ht="12.75" hidden="1">
      <c r="B87" s="19"/>
      <c r="C87" s="19"/>
      <c r="D87" s="23"/>
    </row>
    <row r="88" spans="2:4" ht="12.75" hidden="1">
      <c r="B88" s="19"/>
      <c r="C88" s="19"/>
      <c r="D88" s="23"/>
    </row>
    <row r="89" spans="2:4" ht="12.75" hidden="1">
      <c r="B89" s="19"/>
      <c r="C89" s="19"/>
      <c r="D89" s="23"/>
    </row>
    <row r="90" spans="2:4" ht="12.75" hidden="1">
      <c r="B90" s="19"/>
      <c r="C90" s="19"/>
      <c r="D90" s="23"/>
    </row>
    <row r="91" spans="2:4" ht="12.75" hidden="1">
      <c r="B91" s="19"/>
      <c r="C91" s="19"/>
      <c r="D91" s="23"/>
    </row>
    <row r="92" spans="2:4" ht="12.75" hidden="1">
      <c r="B92" s="19"/>
      <c r="C92" s="19"/>
      <c r="D92" s="23"/>
    </row>
    <row r="93" spans="2:4" ht="12.75" hidden="1">
      <c r="B93" s="19"/>
      <c r="C93" s="19"/>
      <c r="D93" s="23"/>
    </row>
    <row r="94" spans="2:4" ht="12.75" hidden="1">
      <c r="B94" s="19"/>
      <c r="C94" s="19"/>
      <c r="D94" s="23"/>
    </row>
    <row r="95" spans="2:4" ht="12.75" hidden="1">
      <c r="B95" s="19"/>
      <c r="C95" s="19"/>
      <c r="D95" s="23"/>
    </row>
    <row r="96" spans="2:4" ht="12.75" hidden="1">
      <c r="B96" s="19"/>
      <c r="C96" s="19"/>
      <c r="D96" s="23"/>
    </row>
    <row r="97" spans="2:4" ht="12.75" hidden="1">
      <c r="B97" s="19"/>
      <c r="C97" s="19"/>
      <c r="D97" s="23"/>
    </row>
    <row r="98" spans="2:4" ht="12.75" hidden="1">
      <c r="B98" s="19"/>
      <c r="C98" s="19"/>
      <c r="D98" s="23"/>
    </row>
    <row r="99" spans="2:4" ht="12.75" hidden="1">
      <c r="B99" s="19"/>
      <c r="C99" s="19"/>
      <c r="D99" s="23"/>
    </row>
    <row r="100" spans="2:4" ht="12.75" hidden="1">
      <c r="B100" s="19"/>
      <c r="C100" s="19"/>
      <c r="D100" s="23"/>
    </row>
    <row r="101" spans="2:4" ht="12.75" hidden="1" customHeight="1">
      <c r="B101" s="19"/>
      <c r="C101" s="19"/>
      <c r="D101" s="23"/>
    </row>
    <row r="102" spans="2:4" ht="12.75" hidden="1" customHeight="1">
      <c r="B102" s="19"/>
      <c r="C102" s="19"/>
      <c r="D102" s="23"/>
    </row>
    <row r="103" spans="2:4" ht="12.75" hidden="1" customHeight="1">
      <c r="B103" s="19"/>
      <c r="C103" s="19"/>
      <c r="D103" s="23"/>
    </row>
    <row r="104" spans="2:4" ht="12.75" hidden="1" customHeight="1">
      <c r="B104" s="19"/>
      <c r="C104" s="19"/>
      <c r="D104" s="23"/>
    </row>
    <row r="105" spans="2:4" ht="12.75" hidden="1" customHeight="1">
      <c r="B105" s="19"/>
      <c r="C105" s="19"/>
      <c r="D105" s="23"/>
    </row>
    <row r="106" spans="2:4" ht="12.75" hidden="1" customHeight="1">
      <c r="B106" s="19"/>
      <c r="C106" s="19"/>
      <c r="D106" s="23"/>
    </row>
    <row r="107" spans="2:4" ht="12.75" hidden="1" customHeight="1">
      <c r="B107" s="19"/>
      <c r="C107" s="19"/>
      <c r="D107" s="23"/>
    </row>
    <row r="108" spans="2:4" ht="12.75" hidden="1" customHeight="1">
      <c r="B108" s="19"/>
      <c r="C108" s="19"/>
      <c r="D108" s="23"/>
    </row>
    <row r="109" spans="2:4" ht="12.75" hidden="1" customHeight="1">
      <c r="B109" s="19"/>
      <c r="C109" s="19"/>
      <c r="D109" s="23"/>
    </row>
    <row r="110" spans="2:4" ht="12.75" hidden="1" customHeight="1">
      <c r="B110" s="19"/>
      <c r="C110" s="19"/>
      <c r="D110" s="23"/>
    </row>
    <row r="111" spans="2:4" ht="12.75" hidden="1" customHeight="1">
      <c r="B111" s="19"/>
      <c r="C111" s="19"/>
      <c r="D111" s="23"/>
    </row>
    <row r="112" spans="2:4" ht="12.75" hidden="1" customHeight="1">
      <c r="B112" s="19"/>
      <c r="C112" s="19"/>
      <c r="D112" s="23"/>
    </row>
    <row r="113" spans="2:4" ht="12.75" hidden="1" customHeight="1">
      <c r="B113" s="19"/>
      <c r="C113" s="19"/>
      <c r="D113" s="23"/>
    </row>
    <row r="114" spans="2:4" ht="12.75" hidden="1" customHeight="1">
      <c r="B114" s="19"/>
      <c r="C114" s="19"/>
      <c r="D114" s="23"/>
    </row>
    <row r="115" spans="2:4" ht="12.75" hidden="1" customHeight="1">
      <c r="B115" s="19"/>
      <c r="C115" s="19"/>
      <c r="D115" s="23"/>
    </row>
    <row r="116" spans="2:4" ht="12.75" hidden="1" customHeight="1">
      <c r="B116" s="19"/>
      <c r="C116" s="19"/>
      <c r="D116" s="23"/>
    </row>
    <row r="117" spans="2:4" ht="12.75" hidden="1" customHeight="1">
      <c r="B117" s="19"/>
      <c r="C117" s="19"/>
      <c r="D117" s="23"/>
    </row>
    <row r="118" spans="2:4" ht="12.75" hidden="1" customHeight="1">
      <c r="B118" s="19"/>
      <c r="C118" s="19"/>
      <c r="D118" s="23"/>
    </row>
    <row r="119" spans="2:4" ht="12.75" hidden="1" customHeight="1">
      <c r="B119" s="19"/>
      <c r="C119" s="19"/>
      <c r="D119" s="23"/>
    </row>
    <row r="120" spans="2:4" ht="12.75" hidden="1" customHeight="1">
      <c r="B120" s="19"/>
      <c r="C120" s="19"/>
      <c r="D120" s="23"/>
    </row>
    <row r="121" spans="2:4" ht="12.75" hidden="1" customHeight="1">
      <c r="B121" s="19"/>
      <c r="C121" s="19"/>
      <c r="D121" s="23"/>
    </row>
    <row r="122" spans="2:4" ht="12.75" hidden="1" customHeight="1">
      <c r="B122" s="19"/>
      <c r="C122" s="19"/>
      <c r="D122" s="23"/>
    </row>
    <row r="123" spans="2:4" ht="12.75" hidden="1" customHeight="1">
      <c r="B123" s="19"/>
      <c r="C123" s="19"/>
      <c r="D123" s="23"/>
    </row>
    <row r="124" spans="2:4" ht="12.75" hidden="1" customHeight="1">
      <c r="B124" s="19"/>
      <c r="C124" s="19"/>
      <c r="D124" s="23"/>
    </row>
    <row r="125" spans="2:4" ht="12.75" hidden="1" customHeight="1">
      <c r="B125" s="19"/>
      <c r="C125" s="19"/>
      <c r="D125" s="23"/>
    </row>
    <row r="126" spans="2:4" ht="12.75" hidden="1" customHeight="1">
      <c r="B126" s="19"/>
      <c r="C126" s="19"/>
      <c r="D126" s="23"/>
    </row>
    <row r="127" spans="2:4" ht="12.75" hidden="1" customHeight="1">
      <c r="B127" s="19"/>
      <c r="C127" s="19"/>
      <c r="D127" s="23"/>
    </row>
    <row r="128" spans="2:4" ht="12.75" hidden="1" customHeight="1">
      <c r="B128" s="19"/>
      <c r="C128" s="19"/>
      <c r="D128" s="23"/>
    </row>
    <row r="129" spans="2:4" ht="12.75" hidden="1" customHeight="1">
      <c r="B129" s="19"/>
      <c r="C129" s="19"/>
      <c r="D129" s="23"/>
    </row>
    <row r="130" spans="2:4" ht="12.75" hidden="1" customHeight="1">
      <c r="B130" s="19"/>
      <c r="C130" s="19"/>
      <c r="D130" s="23"/>
    </row>
    <row r="131" spans="2:4" ht="12.75" hidden="1" customHeight="1">
      <c r="B131" s="19"/>
      <c r="C131" s="19"/>
      <c r="D131" s="23"/>
    </row>
    <row r="132" spans="2:4" ht="12.75" hidden="1" customHeight="1">
      <c r="B132" s="19"/>
      <c r="C132" s="19"/>
      <c r="D132" s="23"/>
    </row>
    <row r="133" spans="2:4" ht="12.75" hidden="1" customHeight="1">
      <c r="B133" s="19"/>
      <c r="C133" s="19"/>
      <c r="D133" s="23"/>
    </row>
  </sheetData>
  <sheetProtection algorithmName="SHA-512" hashValue="6El7OIYVtMgPtIRVlJeqBbV7CfHdtx2OYQPnbwwGVLK2aK8zJZNlEM+DJpNNAb1tEUX5/AB6Di6rL0ROlou7LQ==" saltValue="u9NcEmd6HLIQEsbLAuMyDA==" spinCount="100000" sheet="1" objects="1" scenarios="1" formatCells="0" formatColumns="0" formatRows="0" selectLockedCells="1"/>
  <mergeCells count="2">
    <mergeCell ref="B1:C3"/>
    <mergeCell ref="B8:C8"/>
  </mergeCells>
  <pageMargins left="0.70866141732283472" right="0.70866141732283472" top="0.74803149606299213" bottom="0.74803149606299213" header="0.31496062992125984" footer="0.31496062992125984"/>
  <pageSetup paperSize="9" scale="68"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7"/>
  <sheetViews>
    <sheetView showGridLines="0" zoomScale="58" zoomScaleNormal="58" workbookViewId="0">
      <selection activeCell="D2" sqref="D2:K2"/>
    </sheetView>
  </sheetViews>
  <sheetFormatPr defaultColWidth="9.140625" defaultRowHeight="0" customHeight="1" zeroHeight="1"/>
  <cols>
    <col min="1" max="1" width="2.5703125" style="171" customWidth="1"/>
    <col min="2" max="2" width="30" style="171" customWidth="1"/>
    <col min="3" max="3" width="85.5703125" style="171" bestFit="1" customWidth="1"/>
    <col min="4" max="6" width="24.42578125" style="171" customWidth="1"/>
    <col min="7" max="7" width="24.42578125" style="190" customWidth="1"/>
    <col min="8" max="10" width="24.42578125" style="171" customWidth="1"/>
    <col min="11" max="11" width="24.42578125" style="190" customWidth="1"/>
    <col min="12" max="16384" width="9.140625" style="171"/>
  </cols>
  <sheetData>
    <row r="1" spans="2:11" s="169" customFormat="1" ht="22.5">
      <c r="B1" s="168"/>
      <c r="D1" s="169">
        <v>202003</v>
      </c>
      <c r="E1" s="169">
        <v>202003</v>
      </c>
      <c r="F1" s="169">
        <v>202003</v>
      </c>
      <c r="G1" s="169">
        <v>202003</v>
      </c>
      <c r="H1" s="169">
        <v>202006</v>
      </c>
      <c r="I1" s="169">
        <v>202006</v>
      </c>
      <c r="J1" s="169">
        <v>202006</v>
      </c>
      <c r="K1" s="169">
        <v>202006</v>
      </c>
    </row>
    <row r="2" spans="2:11" ht="38.25" customHeight="1">
      <c r="B2" s="170"/>
      <c r="D2" s="879" t="s">
        <v>1</v>
      </c>
      <c r="E2" s="879"/>
      <c r="F2" s="879"/>
      <c r="G2" s="879"/>
      <c r="H2" s="879"/>
      <c r="I2" s="879"/>
      <c r="J2" s="879"/>
      <c r="K2" s="879"/>
    </row>
    <row r="3" spans="2:11" ht="31.5" customHeight="1">
      <c r="B3" s="170"/>
      <c r="D3" s="951" t="s">
        <v>448</v>
      </c>
      <c r="E3" s="951"/>
      <c r="F3" s="951"/>
      <c r="G3" s="951"/>
      <c r="H3" s="951"/>
      <c r="I3" s="951"/>
      <c r="J3" s="951"/>
      <c r="K3" s="951"/>
    </row>
    <row r="4" spans="2:11" ht="31.5" customHeight="1">
      <c r="B4" s="170"/>
      <c r="D4" s="952" t="str">
        <f>Cover!C5</f>
        <v>Intesa Sanpaolo S.p.A.</v>
      </c>
      <c r="E4" s="952"/>
      <c r="F4" s="952"/>
      <c r="G4" s="952"/>
      <c r="H4" s="952"/>
      <c r="I4" s="952"/>
      <c r="J4" s="952"/>
      <c r="K4" s="952"/>
    </row>
    <row r="5" spans="2:11" ht="15.75" customHeight="1" thickBot="1">
      <c r="B5" s="170"/>
      <c r="C5" s="172"/>
      <c r="D5" s="172"/>
      <c r="E5" s="172"/>
      <c r="F5" s="172"/>
      <c r="G5" s="172"/>
      <c r="H5" s="172"/>
      <c r="I5" s="172"/>
      <c r="J5" s="172"/>
      <c r="K5" s="172"/>
    </row>
    <row r="6" spans="2:11" ht="32.25" customHeight="1" thickBot="1">
      <c r="B6" s="170"/>
      <c r="D6" s="940" t="s">
        <v>449</v>
      </c>
      <c r="E6" s="941"/>
      <c r="F6" s="941"/>
      <c r="G6" s="941"/>
      <c r="H6" s="941"/>
      <c r="I6" s="941"/>
      <c r="J6" s="941"/>
      <c r="K6" s="941"/>
    </row>
    <row r="7" spans="2:11" ht="32.25" customHeight="1" thickBot="1">
      <c r="B7" s="170"/>
      <c r="C7" s="173"/>
      <c r="D7" s="940" t="s">
        <v>12</v>
      </c>
      <c r="E7" s="941"/>
      <c r="F7" s="941"/>
      <c r="G7" s="942"/>
      <c r="H7" s="940" t="s">
        <v>13</v>
      </c>
      <c r="I7" s="941"/>
      <c r="J7" s="941"/>
      <c r="K7" s="942"/>
    </row>
    <row r="8" spans="2:11" ht="51" customHeight="1">
      <c r="B8" s="174"/>
      <c r="C8" s="173"/>
      <c r="D8" s="936" t="s">
        <v>450</v>
      </c>
      <c r="E8" s="947" t="s">
        <v>451</v>
      </c>
      <c r="F8" s="943" t="s">
        <v>452</v>
      </c>
      <c r="G8" s="949" t="s">
        <v>453</v>
      </c>
      <c r="H8" s="936" t="s">
        <v>450</v>
      </c>
      <c r="I8" s="947" t="s">
        <v>451</v>
      </c>
      <c r="J8" s="943" t="s">
        <v>452</v>
      </c>
      <c r="K8" s="949" t="s">
        <v>453</v>
      </c>
    </row>
    <row r="9" spans="2:11" ht="33" customHeight="1" thickBot="1">
      <c r="C9" s="209" t="s">
        <v>11</v>
      </c>
      <c r="D9" s="937"/>
      <c r="E9" s="948"/>
      <c r="F9" s="944"/>
      <c r="G9" s="950"/>
      <c r="H9" s="937"/>
      <c r="I9" s="948"/>
      <c r="J9" s="944"/>
      <c r="K9" s="950"/>
    </row>
    <row r="10" spans="2:11" ht="15.75" customHeight="1">
      <c r="B10" s="933" t="s">
        <v>454</v>
      </c>
      <c r="C10" s="175" t="s">
        <v>455</v>
      </c>
      <c r="D10" s="309">
        <v>138482.81576100001</v>
      </c>
      <c r="E10" s="310">
        <v>152833.34508</v>
      </c>
      <c r="F10" s="310">
        <v>20233.705773999998</v>
      </c>
      <c r="G10" s="176"/>
      <c r="H10" s="309">
        <v>146105.70905199999</v>
      </c>
      <c r="I10" s="310">
        <v>166851.088667</v>
      </c>
      <c r="J10" s="310">
        <v>18494.461948000004</v>
      </c>
      <c r="K10" s="176"/>
    </row>
    <row r="11" spans="2:11" ht="15.75" customHeight="1">
      <c r="B11" s="934"/>
      <c r="C11" s="177" t="s">
        <v>456</v>
      </c>
      <c r="D11" s="181">
        <v>904.99310800000001</v>
      </c>
      <c r="E11" s="182">
        <v>1026.6910740000001</v>
      </c>
      <c r="F11" s="182">
        <v>299.89485300000001</v>
      </c>
      <c r="G11" s="178"/>
      <c r="H11" s="181">
        <v>979.02296200000001</v>
      </c>
      <c r="I11" s="182">
        <v>1073.4097300000001</v>
      </c>
      <c r="J11" s="182">
        <v>327.36670900000001</v>
      </c>
      <c r="K11" s="178"/>
    </row>
    <row r="12" spans="2:11" ht="15.75" customHeight="1">
      <c r="B12" s="934"/>
      <c r="C12" s="177" t="s">
        <v>457</v>
      </c>
      <c r="D12" s="181">
        <v>2699.8107989999999</v>
      </c>
      <c r="E12" s="182">
        <v>1777.45974</v>
      </c>
      <c r="F12" s="182">
        <v>1173.9098180000001</v>
      </c>
      <c r="G12" s="178"/>
      <c r="H12" s="181">
        <v>2688.966269</v>
      </c>
      <c r="I12" s="182">
        <v>1762.3657909999999</v>
      </c>
      <c r="J12" s="182">
        <v>1181.3860669999999</v>
      </c>
      <c r="K12" s="178"/>
    </row>
    <row r="13" spans="2:11" ht="15.75" customHeight="1">
      <c r="B13" s="934"/>
      <c r="C13" s="177" t="s">
        <v>458</v>
      </c>
      <c r="D13" s="181">
        <v>3115.6255879999999</v>
      </c>
      <c r="E13" s="182">
        <v>2982.280917</v>
      </c>
      <c r="F13" s="182">
        <v>0</v>
      </c>
      <c r="G13" s="178"/>
      <c r="H13" s="181">
        <v>3306.316726</v>
      </c>
      <c r="I13" s="182">
        <v>3339.4336640000001</v>
      </c>
      <c r="J13" s="182">
        <v>0</v>
      </c>
      <c r="K13" s="178"/>
    </row>
    <row r="14" spans="2:11" ht="15.75" customHeight="1">
      <c r="B14" s="934"/>
      <c r="C14" s="177" t="s">
        <v>459</v>
      </c>
      <c r="D14" s="181">
        <v>280.47339799999997</v>
      </c>
      <c r="E14" s="182">
        <v>280.46795900000001</v>
      </c>
      <c r="F14" s="182">
        <v>0</v>
      </c>
      <c r="G14" s="178"/>
      <c r="H14" s="181">
        <v>287.266977</v>
      </c>
      <c r="I14" s="182">
        <v>287.26017100000001</v>
      </c>
      <c r="J14" s="182">
        <v>0</v>
      </c>
      <c r="K14" s="178"/>
    </row>
    <row r="15" spans="2:11" ht="15.75" customHeight="1">
      <c r="B15" s="934"/>
      <c r="C15" s="177" t="s">
        <v>460</v>
      </c>
      <c r="D15" s="181">
        <v>17829.871035</v>
      </c>
      <c r="E15" s="182">
        <v>15870.616070000002</v>
      </c>
      <c r="F15" s="182">
        <v>2769.7675340000001</v>
      </c>
      <c r="G15" s="178"/>
      <c r="H15" s="181">
        <v>14710.94276</v>
      </c>
      <c r="I15" s="182">
        <v>12692.416671000001</v>
      </c>
      <c r="J15" s="182">
        <v>2330.1033480000001</v>
      </c>
      <c r="K15" s="178"/>
    </row>
    <row r="16" spans="2:11" ht="15.75" customHeight="1">
      <c r="B16" s="934"/>
      <c r="C16" s="177" t="s">
        <v>461</v>
      </c>
      <c r="D16" s="181">
        <v>47557.310852000002</v>
      </c>
      <c r="E16" s="182">
        <v>26095.686416</v>
      </c>
      <c r="F16" s="182">
        <v>24760.423025</v>
      </c>
      <c r="G16" s="178"/>
      <c r="H16" s="181">
        <v>47074.873597999998</v>
      </c>
      <c r="I16" s="182">
        <v>25389.916195999995</v>
      </c>
      <c r="J16" s="182">
        <v>23795.457957999999</v>
      </c>
      <c r="K16" s="178"/>
    </row>
    <row r="17" spans="2:15" ht="15.75" customHeight="1">
      <c r="B17" s="934"/>
      <c r="C17" s="179" t="s">
        <v>462</v>
      </c>
      <c r="D17" s="181">
        <v>6698.6587190000009</v>
      </c>
      <c r="E17" s="182">
        <v>4074.8619490000001</v>
      </c>
      <c r="F17" s="182">
        <v>3824.4510180000002</v>
      </c>
      <c r="G17" s="178"/>
      <c r="H17" s="181">
        <v>6664.4438259999997</v>
      </c>
      <c r="I17" s="182">
        <v>3993.341097</v>
      </c>
      <c r="J17" s="182">
        <v>3509.7456699999998</v>
      </c>
      <c r="K17" s="178"/>
    </row>
    <row r="18" spans="2:15" ht="15.75" customHeight="1">
      <c r="B18" s="934"/>
      <c r="C18" s="177" t="s">
        <v>463</v>
      </c>
      <c r="D18" s="181">
        <v>20503.152307999997</v>
      </c>
      <c r="E18" s="182">
        <v>11608.222081</v>
      </c>
      <c r="F18" s="182">
        <v>8245.6905049999987</v>
      </c>
      <c r="G18" s="178"/>
      <c r="H18" s="181">
        <v>20518.921088999999</v>
      </c>
      <c r="I18" s="182">
        <v>11621.322523000001</v>
      </c>
      <c r="J18" s="182">
        <v>8251.173087000001</v>
      </c>
      <c r="K18" s="178"/>
    </row>
    <row r="19" spans="2:15" ht="15.75" customHeight="1">
      <c r="B19" s="934"/>
      <c r="C19" s="179" t="s">
        <v>462</v>
      </c>
      <c r="D19" s="181">
        <v>3227.0988510000002</v>
      </c>
      <c r="E19" s="182">
        <v>2203.0717519999998</v>
      </c>
      <c r="F19" s="182">
        <v>1293.0590990000001</v>
      </c>
      <c r="G19" s="178"/>
      <c r="H19" s="181">
        <v>3410.5082280000001</v>
      </c>
      <c r="I19" s="182">
        <v>2234.3334970000001</v>
      </c>
      <c r="J19" s="182">
        <v>1313.21666</v>
      </c>
      <c r="K19" s="178"/>
    </row>
    <row r="20" spans="2:15" ht="15.75" customHeight="1">
      <c r="B20" s="934"/>
      <c r="C20" s="177" t="s">
        <v>464</v>
      </c>
      <c r="D20" s="181">
        <v>4464.841308</v>
      </c>
      <c r="E20" s="182">
        <v>4402.4032980000002</v>
      </c>
      <c r="F20" s="182">
        <v>1598.9734639999999</v>
      </c>
      <c r="G20" s="178"/>
      <c r="H20" s="181">
        <v>4604.9777670000003</v>
      </c>
      <c r="I20" s="182">
        <v>4534.5415400000002</v>
      </c>
      <c r="J20" s="182">
        <v>1635.5621160000001</v>
      </c>
      <c r="K20" s="178"/>
    </row>
    <row r="21" spans="2:15" ht="15.75" customHeight="1">
      <c r="B21" s="934"/>
      <c r="C21" s="179" t="s">
        <v>462</v>
      </c>
      <c r="D21" s="181">
        <v>1033.7477819999999</v>
      </c>
      <c r="E21" s="182">
        <v>1007.218464</v>
      </c>
      <c r="F21" s="182">
        <v>385.72411799999998</v>
      </c>
      <c r="G21" s="178"/>
      <c r="H21" s="181">
        <v>993.00465099999997</v>
      </c>
      <c r="I21" s="182">
        <v>960.88827500000002</v>
      </c>
      <c r="J21" s="182">
        <v>354.81797499999999</v>
      </c>
      <c r="K21" s="178"/>
    </row>
    <row r="22" spans="2:15" ht="15.75" customHeight="1">
      <c r="B22" s="934"/>
      <c r="C22" s="177" t="s">
        <v>465</v>
      </c>
      <c r="D22" s="181">
        <v>3467.17598</v>
      </c>
      <c r="E22" s="182">
        <v>1567.685714</v>
      </c>
      <c r="F22" s="182">
        <v>1674.864869</v>
      </c>
      <c r="G22" s="183">
        <v>1809.7362370000001</v>
      </c>
      <c r="H22" s="181">
        <v>3440.2356730000001</v>
      </c>
      <c r="I22" s="182">
        <v>1520.7566750000001</v>
      </c>
      <c r="J22" s="182">
        <v>1611.65563</v>
      </c>
      <c r="K22" s="311">
        <v>1814.5246299999999</v>
      </c>
    </row>
    <row r="23" spans="2:15" ht="15.75" customHeight="1">
      <c r="B23" s="934"/>
      <c r="C23" s="177" t="s">
        <v>466</v>
      </c>
      <c r="D23" s="181">
        <v>1290.3439800000001</v>
      </c>
      <c r="E23" s="182">
        <v>1024.005758</v>
      </c>
      <c r="F23" s="182">
        <v>1536.0086389999999</v>
      </c>
      <c r="G23" s="178"/>
      <c r="H23" s="181">
        <v>1401.7355339999999</v>
      </c>
      <c r="I23" s="182">
        <v>1094.4642429999999</v>
      </c>
      <c r="J23" s="182">
        <v>1641.696365</v>
      </c>
      <c r="K23" s="178"/>
    </row>
    <row r="24" spans="2:15" ht="15.75" customHeight="1">
      <c r="B24" s="934"/>
      <c r="C24" s="177" t="s">
        <v>467</v>
      </c>
      <c r="D24" s="181">
        <v>1996.714579</v>
      </c>
      <c r="E24" s="182">
        <v>1996.251737</v>
      </c>
      <c r="F24" s="182">
        <v>243.693611</v>
      </c>
      <c r="G24" s="178"/>
      <c r="H24" s="181">
        <v>2085.0845250000002</v>
      </c>
      <c r="I24" s="182">
        <v>2083.4621400000001</v>
      </c>
      <c r="J24" s="182">
        <v>252.48400699999999</v>
      </c>
      <c r="K24" s="178"/>
    </row>
    <row r="25" spans="2:15" ht="14.25">
      <c r="B25" s="934"/>
      <c r="C25" s="177" t="s">
        <v>468</v>
      </c>
      <c r="D25" s="181">
        <v>9.9999999999999995E-7</v>
      </c>
      <c r="E25" s="182">
        <v>9.9999999999999995E-7</v>
      </c>
      <c r="F25" s="182">
        <v>0</v>
      </c>
      <c r="G25" s="178"/>
      <c r="H25" s="181">
        <v>9.9999999999999995E-7</v>
      </c>
      <c r="I25" s="182">
        <v>9.9999999999999995E-7</v>
      </c>
      <c r="J25" s="182">
        <v>0</v>
      </c>
      <c r="K25" s="178"/>
    </row>
    <row r="26" spans="2:15" ht="15.75" customHeight="1">
      <c r="B26" s="934"/>
      <c r="C26" s="177" t="s">
        <v>469</v>
      </c>
      <c r="D26" s="181">
        <v>3327.2295789999998</v>
      </c>
      <c r="E26" s="182">
        <v>2501.7313439999998</v>
      </c>
      <c r="F26" s="182">
        <v>1816.527235</v>
      </c>
      <c r="G26" s="178"/>
      <c r="H26" s="181">
        <v>3742.827593</v>
      </c>
      <c r="I26" s="182">
        <v>2638.366227</v>
      </c>
      <c r="J26" s="182">
        <v>1913.798495</v>
      </c>
      <c r="K26" s="178"/>
    </row>
    <row r="27" spans="2:15" ht="15.75" customHeight="1">
      <c r="B27" s="934"/>
      <c r="C27" s="177" t="s">
        <v>470</v>
      </c>
      <c r="D27" s="181">
        <v>2020.9790969999999</v>
      </c>
      <c r="E27" s="182">
        <v>2020.977592</v>
      </c>
      <c r="F27" s="182">
        <v>2321.9043860000002</v>
      </c>
      <c r="G27" s="178"/>
      <c r="H27" s="181">
        <v>2026.610242</v>
      </c>
      <c r="I27" s="182">
        <v>2026.608725</v>
      </c>
      <c r="J27" s="182">
        <v>2344.7183070000001</v>
      </c>
      <c r="K27" s="178"/>
    </row>
    <row r="28" spans="2:15" ht="15.75" hidden="1" customHeight="1">
      <c r="B28" s="934"/>
      <c r="C28" s="180"/>
      <c r="D28" s="181"/>
      <c r="E28" s="182"/>
      <c r="F28" s="182"/>
      <c r="G28" s="183"/>
      <c r="H28" s="181"/>
      <c r="I28" s="182"/>
      <c r="J28" s="182"/>
      <c r="K28" s="183"/>
    </row>
    <row r="29" spans="2:15" ht="15.75" customHeight="1">
      <c r="B29" s="934"/>
      <c r="C29" s="184" t="s">
        <v>471</v>
      </c>
      <c r="D29" s="312">
        <v>18565.271661999999</v>
      </c>
      <c r="E29" s="313">
        <v>18441.897045000002</v>
      </c>
      <c r="F29" s="313">
        <v>9559.2726669999993</v>
      </c>
      <c r="G29" s="185"/>
      <c r="H29" s="312">
        <v>17313.053898999999</v>
      </c>
      <c r="I29" s="313">
        <v>17194.044951</v>
      </c>
      <c r="J29" s="313">
        <v>9548.5031920000001</v>
      </c>
      <c r="K29" s="185"/>
    </row>
    <row r="30" spans="2:15" ht="18" customHeight="1" thickBot="1">
      <c r="B30" s="935"/>
      <c r="C30" s="186" t="s">
        <v>472</v>
      </c>
      <c r="D30" s="187">
        <f>+D10+D11+D12+D13+D14+D15+D16+D18+D20+D23+D22+D24+D25+D26+D27+D29</f>
        <v>266506.60903499997</v>
      </c>
      <c r="E30" s="188">
        <f>+E10+E11+E12+E13+E14+E15+E16+E18+E20+E23+E22+E24+E25+E26+E27+E29</f>
        <v>244429.72182599999</v>
      </c>
      <c r="F30" s="188">
        <f>+F10+F11+F12+F13+F14+F15+F16+F18+F20+F23+F22+F24+F25+F26+F27+F29</f>
        <v>76234.636379999996</v>
      </c>
      <c r="G30" s="314">
        <v>2554.6774069999997</v>
      </c>
      <c r="H30" s="187">
        <f>+H10+H11+H12+H13+H14+H15+H16+H18+H20+H23+H22+H24+H25+H26+H27+H29</f>
        <v>270286.54466700001</v>
      </c>
      <c r="I30" s="188">
        <f>+I10+I11+I12+I13+I14+I15+I16+I18+I20+I23+I22+I24+I25+I26+I27+I29</f>
        <v>254109.45791500004</v>
      </c>
      <c r="J30" s="188">
        <f>+J10+J11+J12+J13+J14+J15+J16+J18+J20+J23+J22+J24+J25+J26+J27+J29</f>
        <v>73328.367229000025</v>
      </c>
      <c r="K30" s="314">
        <v>2588.3857759999996</v>
      </c>
    </row>
    <row r="31" spans="2:15" ht="17.25" customHeight="1">
      <c r="D31" s="189" t="s">
        <v>473</v>
      </c>
      <c r="E31" s="189"/>
    </row>
    <row r="32" spans="2:15" s="2" customFormat="1" ht="17.25" customHeight="1">
      <c r="D32" s="189" t="s">
        <v>474</v>
      </c>
      <c r="E32" s="189"/>
      <c r="L32" s="171"/>
      <c r="M32" s="171"/>
      <c r="N32" s="171"/>
      <c r="O32" s="171"/>
    </row>
    <row r="33" spans="2:11" ht="14.25"/>
    <row r="34" spans="2:11" ht="23.25" customHeight="1" thickBot="1">
      <c r="B34" s="589"/>
    </row>
    <row r="35" spans="2:11" ht="32.25" customHeight="1" thickBot="1">
      <c r="B35" s="170"/>
      <c r="C35" s="173"/>
      <c r="D35" s="940" t="s">
        <v>449</v>
      </c>
      <c r="E35" s="941"/>
      <c r="F35" s="941"/>
      <c r="G35" s="941"/>
      <c r="H35" s="941"/>
      <c r="I35" s="941"/>
      <c r="J35" s="941"/>
      <c r="K35" s="941"/>
    </row>
    <row r="36" spans="2:11" ht="32.25" customHeight="1" thickBot="1">
      <c r="B36" s="170"/>
      <c r="C36" s="173"/>
      <c r="D36" s="940" t="s">
        <v>12</v>
      </c>
      <c r="E36" s="941"/>
      <c r="F36" s="941"/>
      <c r="G36" s="942"/>
      <c r="H36" s="940" t="s">
        <v>13</v>
      </c>
      <c r="I36" s="941"/>
      <c r="J36" s="941"/>
      <c r="K36" s="942"/>
    </row>
    <row r="37" spans="2:11" ht="51" customHeight="1">
      <c r="B37" s="174"/>
      <c r="C37" s="173"/>
      <c r="D37" s="945" t="s">
        <v>450</v>
      </c>
      <c r="E37" s="947" t="s">
        <v>451</v>
      </c>
      <c r="F37" s="943" t="s">
        <v>452</v>
      </c>
      <c r="G37" s="931" t="s">
        <v>475</v>
      </c>
      <c r="H37" s="945" t="s">
        <v>450</v>
      </c>
      <c r="I37" s="947" t="s">
        <v>451</v>
      </c>
      <c r="J37" s="943" t="s">
        <v>452</v>
      </c>
      <c r="K37" s="931" t="s">
        <v>475</v>
      </c>
    </row>
    <row r="38" spans="2:11" ht="33" customHeight="1" thickBot="1">
      <c r="B38" s="590">
        <v>1</v>
      </c>
      <c r="C38" s="209" t="s">
        <v>11</v>
      </c>
      <c r="D38" s="946"/>
      <c r="E38" s="948"/>
      <c r="F38" s="944"/>
      <c r="G38" s="932"/>
      <c r="H38" s="946"/>
      <c r="I38" s="948"/>
      <c r="J38" s="944"/>
      <c r="K38" s="932"/>
    </row>
    <row r="39" spans="2:11" ht="15.75" customHeight="1">
      <c r="B39" s="933" t="s">
        <v>686</v>
      </c>
      <c r="C39" s="175" t="s">
        <v>455</v>
      </c>
      <c r="D39" s="309">
        <v>75099.804590999993</v>
      </c>
      <c r="E39" s="315">
        <v>90647.629971999995</v>
      </c>
      <c r="F39" s="315">
        <v>14372.171619000001</v>
      </c>
      <c r="G39" s="191"/>
      <c r="H39" s="309">
        <v>78500.295501000001</v>
      </c>
      <c r="I39" s="315">
        <v>100455.37364000001</v>
      </c>
      <c r="J39" s="315">
        <v>13492.287495</v>
      </c>
      <c r="K39" s="192"/>
    </row>
    <row r="40" spans="2:11" ht="15.75" customHeight="1">
      <c r="B40" s="934"/>
      <c r="C40" s="177" t="s">
        <v>456</v>
      </c>
      <c r="D40" s="181">
        <v>40.795760000000001</v>
      </c>
      <c r="E40" s="195">
        <v>28.854191</v>
      </c>
      <c r="F40" s="195">
        <v>5.7708380000000004</v>
      </c>
      <c r="G40" s="193"/>
      <c r="H40" s="181">
        <v>32.557738000000001</v>
      </c>
      <c r="I40" s="195">
        <v>22.788644999999999</v>
      </c>
      <c r="J40" s="195">
        <v>4.5577290000000001</v>
      </c>
      <c r="K40" s="194"/>
    </row>
    <row r="41" spans="2:11" ht="15.75" customHeight="1">
      <c r="B41" s="934"/>
      <c r="C41" s="177" t="s">
        <v>457</v>
      </c>
      <c r="D41" s="181">
        <v>502.55828700000001</v>
      </c>
      <c r="E41" s="195">
        <v>333.37829099999999</v>
      </c>
      <c r="F41" s="195">
        <v>328.04696899999999</v>
      </c>
      <c r="G41" s="193"/>
      <c r="H41" s="181">
        <v>549.69318299999998</v>
      </c>
      <c r="I41" s="195">
        <v>370.21401900000001</v>
      </c>
      <c r="J41" s="195">
        <v>365.285573</v>
      </c>
      <c r="K41" s="194"/>
    </row>
    <row r="42" spans="2:11" ht="15.75" customHeight="1">
      <c r="B42" s="934"/>
      <c r="C42" s="177" t="s">
        <v>458</v>
      </c>
      <c r="D42" s="181">
        <v>0</v>
      </c>
      <c r="E42" s="195">
        <v>0</v>
      </c>
      <c r="F42" s="195">
        <v>0</v>
      </c>
      <c r="G42" s="193"/>
      <c r="H42" s="181">
        <v>0</v>
      </c>
      <c r="I42" s="195">
        <v>0</v>
      </c>
      <c r="J42" s="195">
        <v>0</v>
      </c>
      <c r="K42" s="194"/>
    </row>
    <row r="43" spans="2:11" ht="15.75" customHeight="1">
      <c r="B43" s="934"/>
      <c r="C43" s="177" t="s">
        <v>459</v>
      </c>
      <c r="D43" s="181">
        <v>0</v>
      </c>
      <c r="E43" s="195">
        <v>0</v>
      </c>
      <c r="F43" s="195">
        <v>0</v>
      </c>
      <c r="G43" s="193"/>
      <c r="H43" s="181">
        <v>0</v>
      </c>
      <c r="I43" s="195">
        <v>0</v>
      </c>
      <c r="J43" s="195">
        <v>0</v>
      </c>
      <c r="K43" s="194"/>
    </row>
    <row r="44" spans="2:11" ht="15.75" customHeight="1">
      <c r="B44" s="934"/>
      <c r="C44" s="177" t="s">
        <v>460</v>
      </c>
      <c r="D44" s="181">
        <v>3938.1644630000001</v>
      </c>
      <c r="E44" s="195">
        <v>3523.4393970000001</v>
      </c>
      <c r="F44" s="195">
        <v>525.16924800000004</v>
      </c>
      <c r="G44" s="193"/>
      <c r="H44" s="181">
        <v>2128.3862640000002</v>
      </c>
      <c r="I44" s="195">
        <v>1894.85114</v>
      </c>
      <c r="J44" s="195">
        <v>445.87057800000002</v>
      </c>
      <c r="K44" s="194"/>
    </row>
    <row r="45" spans="2:11" ht="15.75" customHeight="1">
      <c r="B45" s="934"/>
      <c r="C45" s="177" t="s">
        <v>461</v>
      </c>
      <c r="D45" s="181">
        <v>22850.801084999999</v>
      </c>
      <c r="E45" s="195">
        <v>7737.4001809999991</v>
      </c>
      <c r="F45" s="195">
        <v>7498.5937150000009</v>
      </c>
      <c r="G45" s="193"/>
      <c r="H45" s="181">
        <v>22094.242778</v>
      </c>
      <c r="I45" s="195">
        <v>6693.0674350000008</v>
      </c>
      <c r="J45" s="195">
        <v>6291.6646879999998</v>
      </c>
      <c r="K45" s="194"/>
    </row>
    <row r="46" spans="2:11" ht="15.75" customHeight="1">
      <c r="B46" s="934"/>
      <c r="C46" s="179" t="s">
        <v>462</v>
      </c>
      <c r="D46" s="181">
        <v>3383.9113480000001</v>
      </c>
      <c r="E46" s="195">
        <v>1515.3840760000001</v>
      </c>
      <c r="F46" s="195">
        <v>1417.676146</v>
      </c>
      <c r="G46" s="193"/>
      <c r="H46" s="181">
        <v>3350.8211019999999</v>
      </c>
      <c r="I46" s="195">
        <v>1418.5418119999999</v>
      </c>
      <c r="J46" s="195">
        <v>1158.8793049999999</v>
      </c>
      <c r="K46" s="194"/>
    </row>
    <row r="47" spans="2:11" ht="15.75" customHeight="1">
      <c r="B47" s="934"/>
      <c r="C47" s="177" t="s">
        <v>463</v>
      </c>
      <c r="D47" s="181">
        <v>8526.1828350000014</v>
      </c>
      <c r="E47" s="195">
        <v>2848.3001300000001</v>
      </c>
      <c r="F47" s="195">
        <v>1912.544541</v>
      </c>
      <c r="G47" s="193"/>
      <c r="H47" s="181">
        <v>8478.3024619999997</v>
      </c>
      <c r="I47" s="195">
        <v>2754.3071530000002</v>
      </c>
      <c r="J47" s="195">
        <v>1840.952751</v>
      </c>
      <c r="K47" s="194"/>
    </row>
    <row r="48" spans="2:11" ht="15.75" customHeight="1">
      <c r="B48" s="934"/>
      <c r="C48" s="179" t="s">
        <v>462</v>
      </c>
      <c r="D48" s="181">
        <v>2043.5037400000001</v>
      </c>
      <c r="E48" s="195">
        <v>1254.6289790000001</v>
      </c>
      <c r="F48" s="195">
        <v>717.29121299999997</v>
      </c>
      <c r="G48" s="193"/>
      <c r="H48" s="181">
        <v>2199.0881909999998</v>
      </c>
      <c r="I48" s="195">
        <v>1261.5360189999999</v>
      </c>
      <c r="J48" s="195">
        <v>720.99944500000004</v>
      </c>
      <c r="K48" s="194"/>
    </row>
    <row r="49" spans="2:11" ht="15.75" customHeight="1">
      <c r="B49" s="934"/>
      <c r="C49" s="177" t="s">
        <v>464</v>
      </c>
      <c r="D49" s="181">
        <v>1559.3801659999999</v>
      </c>
      <c r="E49" s="195">
        <v>1537.0345609999999</v>
      </c>
      <c r="F49" s="195">
        <v>579.98962100000006</v>
      </c>
      <c r="G49" s="193"/>
      <c r="H49" s="181">
        <v>1525.861586</v>
      </c>
      <c r="I49" s="195">
        <v>1497.75802</v>
      </c>
      <c r="J49" s="195">
        <v>552.45057899999995</v>
      </c>
      <c r="K49" s="194"/>
    </row>
    <row r="50" spans="2:11" ht="15.75" customHeight="1">
      <c r="B50" s="934"/>
      <c r="C50" s="179" t="s">
        <v>462</v>
      </c>
      <c r="D50" s="181">
        <v>909.29041800000005</v>
      </c>
      <c r="E50" s="195">
        <v>889.17695400000002</v>
      </c>
      <c r="F50" s="195">
        <v>343.81656299999997</v>
      </c>
      <c r="G50" s="193"/>
      <c r="H50" s="181">
        <v>862.99744299999998</v>
      </c>
      <c r="I50" s="195">
        <v>838.088978</v>
      </c>
      <c r="J50" s="195">
        <v>312.62089700000001</v>
      </c>
      <c r="K50" s="194"/>
    </row>
    <row r="51" spans="2:11" ht="15.75" customHeight="1">
      <c r="B51" s="934"/>
      <c r="C51" s="177" t="s">
        <v>465</v>
      </c>
      <c r="D51" s="181">
        <v>2192.3212170000002</v>
      </c>
      <c r="E51" s="195">
        <v>1026.553629</v>
      </c>
      <c r="F51" s="195">
        <v>1090.7142940000001</v>
      </c>
      <c r="G51" s="196">
        <v>1132.6021599999999</v>
      </c>
      <c r="H51" s="181">
        <v>2134.1204710000002</v>
      </c>
      <c r="I51" s="195">
        <v>959.37793299999998</v>
      </c>
      <c r="J51" s="195">
        <v>1024.3680360000001</v>
      </c>
      <c r="K51" s="197">
        <v>1110.943342</v>
      </c>
    </row>
    <row r="52" spans="2:11" ht="15.75" customHeight="1">
      <c r="B52" s="934"/>
      <c r="C52" s="177" t="s">
        <v>466</v>
      </c>
      <c r="D52" s="181">
        <v>1193.280634</v>
      </c>
      <c r="E52" s="195">
        <v>956.01939900000002</v>
      </c>
      <c r="F52" s="195">
        <v>1434.0290970000001</v>
      </c>
      <c r="G52" s="193"/>
      <c r="H52" s="181">
        <v>1274.6935089999999</v>
      </c>
      <c r="I52" s="195">
        <v>1010.088951</v>
      </c>
      <c r="J52" s="195">
        <v>1515.133429</v>
      </c>
      <c r="K52" s="194"/>
    </row>
    <row r="53" spans="2:11" ht="15.75" customHeight="1">
      <c r="B53" s="934"/>
      <c r="C53" s="177" t="s">
        <v>467</v>
      </c>
      <c r="D53" s="181">
        <v>473.62105500000001</v>
      </c>
      <c r="E53" s="195">
        <v>473.457763</v>
      </c>
      <c r="F53" s="195">
        <v>52.500596000000002</v>
      </c>
      <c r="G53" s="193"/>
      <c r="H53" s="181">
        <v>493.14058499999999</v>
      </c>
      <c r="I53" s="195">
        <v>492.01952199999999</v>
      </c>
      <c r="J53" s="195">
        <v>55.455323999999997</v>
      </c>
      <c r="K53" s="194"/>
    </row>
    <row r="54" spans="2:11" ht="15.75" customHeight="1">
      <c r="B54" s="934"/>
      <c r="C54" s="177" t="s">
        <v>468</v>
      </c>
      <c r="D54" s="181">
        <v>9.9999999999999995E-7</v>
      </c>
      <c r="E54" s="195">
        <v>9.9999999999999995E-7</v>
      </c>
      <c r="F54" s="195">
        <v>0</v>
      </c>
      <c r="G54" s="193"/>
      <c r="H54" s="181">
        <v>9.9999999999999995E-7</v>
      </c>
      <c r="I54" s="195">
        <v>9.9999999999999995E-7</v>
      </c>
      <c r="J54" s="195">
        <v>0</v>
      </c>
      <c r="K54" s="194"/>
    </row>
    <row r="55" spans="2:11" ht="15.75" customHeight="1">
      <c r="B55" s="934"/>
      <c r="C55" s="177" t="s">
        <v>469</v>
      </c>
      <c r="D55" s="181">
        <v>1746.3787150000001</v>
      </c>
      <c r="E55" s="195">
        <v>1114.0326620000001</v>
      </c>
      <c r="F55" s="195">
        <v>699.76636399999995</v>
      </c>
      <c r="G55" s="193"/>
      <c r="H55" s="181">
        <v>1434.8391300000001</v>
      </c>
      <c r="I55" s="195">
        <v>781.36479199999997</v>
      </c>
      <c r="J55" s="195">
        <v>749.68518099999994</v>
      </c>
      <c r="K55" s="194"/>
    </row>
    <row r="56" spans="2:11" ht="15.75" customHeight="1">
      <c r="B56" s="934"/>
      <c r="C56" s="177" t="s">
        <v>470</v>
      </c>
      <c r="D56" s="181">
        <v>1621.1474250000001</v>
      </c>
      <c r="E56" s="195">
        <v>1621.1474250000001</v>
      </c>
      <c r="F56" s="195">
        <v>1631.398545</v>
      </c>
      <c r="G56" s="193"/>
      <c r="H56" s="181">
        <v>1558.695993</v>
      </c>
      <c r="I56" s="195">
        <v>1558.695993</v>
      </c>
      <c r="J56" s="195">
        <v>1574.7049999999999</v>
      </c>
      <c r="K56" s="194"/>
    </row>
    <row r="57" spans="2:11" ht="15.75" hidden="1" customHeight="1">
      <c r="B57" s="934"/>
      <c r="C57" s="180"/>
      <c r="D57" s="181"/>
      <c r="E57" s="195"/>
      <c r="F57" s="195"/>
      <c r="G57" s="196"/>
      <c r="H57" s="181"/>
      <c r="I57" s="195"/>
      <c r="J57" s="195"/>
      <c r="K57" s="197"/>
    </row>
    <row r="58" spans="2:11" ht="15.75" customHeight="1" thickBot="1">
      <c r="B58" s="934"/>
      <c r="C58" s="177" t="s">
        <v>471</v>
      </c>
      <c r="D58" s="181">
        <v>14158.245617</v>
      </c>
      <c r="E58" s="195">
        <v>14158.245617</v>
      </c>
      <c r="F58" s="195">
        <v>8165.0060439999997</v>
      </c>
      <c r="G58" s="193"/>
      <c r="H58" s="181">
        <v>14796.665059999999</v>
      </c>
      <c r="I58" s="195">
        <v>14796.75992</v>
      </c>
      <c r="J58" s="195">
        <v>8156.8548959999998</v>
      </c>
      <c r="K58" s="194"/>
    </row>
    <row r="59" spans="2:11" ht="18" customHeight="1" thickBot="1">
      <c r="B59" s="935"/>
      <c r="C59" s="591" t="s">
        <v>476</v>
      </c>
      <c r="D59" s="198"/>
      <c r="E59" s="199"/>
      <c r="F59" s="199"/>
      <c r="G59" s="316">
        <v>1374.7139359999999</v>
      </c>
      <c r="H59" s="198"/>
      <c r="I59" s="199"/>
      <c r="J59" s="199"/>
      <c r="K59" s="316">
        <v>1338.2539320000003</v>
      </c>
    </row>
    <row r="60" spans="2:11" ht="14.25">
      <c r="D60" s="189" t="s">
        <v>473</v>
      </c>
      <c r="G60" s="592"/>
      <c r="K60" s="592"/>
    </row>
    <row r="61" spans="2:11" ht="14.25">
      <c r="D61" s="189" t="s">
        <v>477</v>
      </c>
    </row>
    <row r="62" spans="2:11" ht="23.25" customHeight="1" thickBot="1">
      <c r="D62" s="200" t="s">
        <v>478</v>
      </c>
    </row>
    <row r="63" spans="2:11" ht="32.25" customHeight="1" thickBot="1">
      <c r="B63" s="170"/>
      <c r="C63" s="173"/>
      <c r="D63" s="940" t="s">
        <v>449</v>
      </c>
      <c r="E63" s="941"/>
      <c r="F63" s="941"/>
      <c r="G63" s="941"/>
      <c r="H63" s="941"/>
      <c r="I63" s="941"/>
      <c r="J63" s="941"/>
      <c r="K63" s="941"/>
    </row>
    <row r="64" spans="2:11" ht="32.25" customHeight="1" thickBot="1">
      <c r="B64" s="170"/>
      <c r="C64" s="173"/>
      <c r="D64" s="940" t="s">
        <v>12</v>
      </c>
      <c r="E64" s="941"/>
      <c r="F64" s="941"/>
      <c r="G64" s="942"/>
      <c r="H64" s="940" t="s">
        <v>13</v>
      </c>
      <c r="I64" s="941"/>
      <c r="J64" s="941"/>
      <c r="K64" s="942"/>
    </row>
    <row r="65" spans="2:11" ht="51" customHeight="1">
      <c r="B65" s="174"/>
      <c r="C65" s="173"/>
      <c r="D65" s="936" t="s">
        <v>450</v>
      </c>
      <c r="E65" s="938" t="s">
        <v>451</v>
      </c>
      <c r="F65" s="929" t="s">
        <v>452</v>
      </c>
      <c r="G65" s="931" t="s">
        <v>475</v>
      </c>
      <c r="H65" s="936" t="s">
        <v>450</v>
      </c>
      <c r="I65" s="938" t="s">
        <v>451</v>
      </c>
      <c r="J65" s="929" t="s">
        <v>452</v>
      </c>
      <c r="K65" s="931" t="s">
        <v>475</v>
      </c>
    </row>
    <row r="66" spans="2:11" ht="33" customHeight="1" thickBot="1">
      <c r="B66" s="590">
        <v>2</v>
      </c>
      <c r="C66" s="209" t="s">
        <v>11</v>
      </c>
      <c r="D66" s="937"/>
      <c r="E66" s="939"/>
      <c r="F66" s="930"/>
      <c r="G66" s="932"/>
      <c r="H66" s="937"/>
      <c r="I66" s="939"/>
      <c r="J66" s="930"/>
      <c r="K66" s="932"/>
    </row>
    <row r="67" spans="2:11" ht="15.75" customHeight="1">
      <c r="B67" s="933" t="s">
        <v>690</v>
      </c>
      <c r="C67" s="175" t="s">
        <v>455</v>
      </c>
      <c r="D67" s="309">
        <v>9994.9936519999992</v>
      </c>
      <c r="E67" s="315">
        <v>9794.9394919999995</v>
      </c>
      <c r="F67" s="315">
        <v>140.26145600000001</v>
      </c>
      <c r="G67" s="191"/>
      <c r="H67" s="309">
        <v>11487.950857999998</v>
      </c>
      <c r="I67" s="315">
        <v>11287.883511</v>
      </c>
      <c r="J67" s="315">
        <v>0.50390299999999999</v>
      </c>
      <c r="K67" s="192"/>
    </row>
    <row r="68" spans="2:11" ht="15.75" customHeight="1">
      <c r="B68" s="934"/>
      <c r="C68" s="177" t="s">
        <v>456</v>
      </c>
      <c r="D68" s="181">
        <v>0</v>
      </c>
      <c r="E68" s="195">
        <v>0</v>
      </c>
      <c r="F68" s="195">
        <v>0</v>
      </c>
      <c r="G68" s="193"/>
      <c r="H68" s="181">
        <v>0</v>
      </c>
      <c r="I68" s="195">
        <v>0</v>
      </c>
      <c r="J68" s="195">
        <v>0</v>
      </c>
      <c r="K68" s="194"/>
    </row>
    <row r="69" spans="2:11" ht="15.75" customHeight="1">
      <c r="B69" s="934"/>
      <c r="C69" s="177" t="s">
        <v>457</v>
      </c>
      <c r="D69" s="181">
        <v>4.5111210000000002</v>
      </c>
      <c r="E69" s="195">
        <v>4.5111210000000002</v>
      </c>
      <c r="F69" s="195">
        <v>0.90222400000000003</v>
      </c>
      <c r="G69" s="193"/>
      <c r="H69" s="181">
        <v>4.4517579999999999</v>
      </c>
      <c r="I69" s="195">
        <v>4.4517569999999997</v>
      </c>
      <c r="J69" s="195">
        <v>0.890351</v>
      </c>
      <c r="K69" s="194"/>
    </row>
    <row r="70" spans="2:11" ht="15.75" customHeight="1">
      <c r="B70" s="934"/>
      <c r="C70" s="177" t="s">
        <v>458</v>
      </c>
      <c r="D70" s="181">
        <v>2.1999999999999999E-5</v>
      </c>
      <c r="E70" s="195">
        <v>2.1999999999999999E-5</v>
      </c>
      <c r="F70" s="195">
        <v>0</v>
      </c>
      <c r="G70" s="193"/>
      <c r="H70" s="181">
        <v>2.1999999999999999E-5</v>
      </c>
      <c r="I70" s="195">
        <v>2.1999999999999999E-5</v>
      </c>
      <c r="J70" s="195">
        <v>0</v>
      </c>
      <c r="K70" s="194"/>
    </row>
    <row r="71" spans="2:11" ht="15.75" customHeight="1">
      <c r="B71" s="934"/>
      <c r="C71" s="177" t="s">
        <v>459</v>
      </c>
      <c r="D71" s="181">
        <v>0</v>
      </c>
      <c r="E71" s="195">
        <v>0</v>
      </c>
      <c r="F71" s="195">
        <v>0</v>
      </c>
      <c r="G71" s="193"/>
      <c r="H71" s="181">
        <v>0</v>
      </c>
      <c r="I71" s="195">
        <v>0</v>
      </c>
      <c r="J71" s="195">
        <v>0</v>
      </c>
      <c r="K71" s="194"/>
    </row>
    <row r="72" spans="2:11" ht="15.75" customHeight="1">
      <c r="B72" s="934"/>
      <c r="C72" s="177" t="s">
        <v>460</v>
      </c>
      <c r="D72" s="181">
        <v>606.13763900000004</v>
      </c>
      <c r="E72" s="195">
        <v>398.59283299999998</v>
      </c>
      <c r="F72" s="195">
        <v>142.86073500000001</v>
      </c>
      <c r="G72" s="193"/>
      <c r="H72" s="181">
        <v>588.665798</v>
      </c>
      <c r="I72" s="195">
        <v>373.94721800000002</v>
      </c>
      <c r="J72" s="195">
        <v>125.095287</v>
      </c>
      <c r="K72" s="194"/>
    </row>
    <row r="73" spans="2:11" ht="15.75" customHeight="1">
      <c r="B73" s="934"/>
      <c r="C73" s="177" t="s">
        <v>461</v>
      </c>
      <c r="D73" s="181">
        <v>710.79186200000004</v>
      </c>
      <c r="E73" s="195">
        <v>591.19859899999994</v>
      </c>
      <c r="F73" s="195">
        <v>507.45045399999998</v>
      </c>
      <c r="G73" s="193"/>
      <c r="H73" s="181">
        <v>557.76917400000002</v>
      </c>
      <c r="I73" s="195">
        <v>484.43736799999999</v>
      </c>
      <c r="J73" s="195">
        <v>399.267787</v>
      </c>
      <c r="K73" s="194"/>
    </row>
    <row r="74" spans="2:11" ht="15.75" customHeight="1">
      <c r="B74" s="934"/>
      <c r="C74" s="179" t="s">
        <v>462</v>
      </c>
      <c r="D74" s="181">
        <v>0.48647200000000002</v>
      </c>
      <c r="E74" s="195">
        <v>0.25663000000000002</v>
      </c>
      <c r="F74" s="195">
        <v>0.25663000000000002</v>
      </c>
      <c r="G74" s="193"/>
      <c r="H74" s="181">
        <v>0.33758899999999997</v>
      </c>
      <c r="I74" s="195">
        <v>0.113175</v>
      </c>
      <c r="J74" s="195">
        <v>0.113175</v>
      </c>
      <c r="K74" s="194"/>
    </row>
    <row r="75" spans="2:11" ht="15.75" customHeight="1">
      <c r="B75" s="934"/>
      <c r="C75" s="177" t="s">
        <v>463</v>
      </c>
      <c r="D75" s="181">
        <v>13.354587</v>
      </c>
      <c r="E75" s="195">
        <v>5.9364670000000004</v>
      </c>
      <c r="F75" s="195">
        <v>4.3189060000000001</v>
      </c>
      <c r="G75" s="193"/>
      <c r="H75" s="181">
        <v>4.5101430000000002</v>
      </c>
      <c r="I75" s="195">
        <v>2.0294469999999998</v>
      </c>
      <c r="J75" s="195">
        <v>1.3908130000000001</v>
      </c>
      <c r="K75" s="194"/>
    </row>
    <row r="76" spans="2:11" ht="15.75" customHeight="1">
      <c r="B76" s="934"/>
      <c r="C76" s="179" t="s">
        <v>462</v>
      </c>
      <c r="D76" s="181">
        <v>0.79418</v>
      </c>
      <c r="E76" s="195">
        <v>0.74728700000000003</v>
      </c>
      <c r="F76" s="195">
        <v>0.42701800000000001</v>
      </c>
      <c r="G76" s="193"/>
      <c r="H76" s="181">
        <v>0.78105100000000005</v>
      </c>
      <c r="I76" s="195">
        <v>0.73510299999999995</v>
      </c>
      <c r="J76" s="195">
        <v>0.42005599999999998</v>
      </c>
      <c r="K76" s="194"/>
    </row>
    <row r="77" spans="2:11" ht="15.75" customHeight="1">
      <c r="B77" s="934"/>
      <c r="C77" s="177" t="s">
        <v>464</v>
      </c>
      <c r="D77" s="181">
        <v>0.15190000000000001</v>
      </c>
      <c r="E77" s="195">
        <v>0.14568900000000001</v>
      </c>
      <c r="F77" s="195">
        <v>5.0991000000000002E-2</v>
      </c>
      <c r="G77" s="193"/>
      <c r="H77" s="181">
        <v>0.146644</v>
      </c>
      <c r="I77" s="195">
        <v>0.13969500000000001</v>
      </c>
      <c r="J77" s="195">
        <v>4.8892999999999999E-2</v>
      </c>
      <c r="K77" s="194"/>
    </row>
    <row r="78" spans="2:11" ht="15.75" customHeight="1">
      <c r="B78" s="934"/>
      <c r="C78" s="179" t="s">
        <v>462</v>
      </c>
      <c r="D78" s="181">
        <v>0</v>
      </c>
      <c r="E78" s="195">
        <v>0</v>
      </c>
      <c r="F78" s="195">
        <v>0</v>
      </c>
      <c r="G78" s="193"/>
      <c r="H78" s="181">
        <v>0</v>
      </c>
      <c r="I78" s="195">
        <v>0</v>
      </c>
      <c r="J78" s="195">
        <v>0</v>
      </c>
      <c r="K78" s="194"/>
    </row>
    <row r="79" spans="2:11" ht="15.75" customHeight="1">
      <c r="B79" s="934"/>
      <c r="C79" s="177" t="s">
        <v>465</v>
      </c>
      <c r="D79" s="181">
        <v>5.293E-3</v>
      </c>
      <c r="E79" s="195">
        <v>2.6210000000000001E-3</v>
      </c>
      <c r="F79" s="195">
        <v>2.6210000000000001E-3</v>
      </c>
      <c r="G79" s="196">
        <v>2.6719999999999999E-3</v>
      </c>
      <c r="H79" s="181">
        <v>5.2420000000000001E-3</v>
      </c>
      <c r="I79" s="195">
        <v>2.5790000000000001E-3</v>
      </c>
      <c r="J79" s="195">
        <v>2.5790000000000001E-3</v>
      </c>
      <c r="K79" s="197">
        <v>2.663E-3</v>
      </c>
    </row>
    <row r="80" spans="2:11" ht="15.75" customHeight="1">
      <c r="B80" s="934"/>
      <c r="C80" s="177" t="s">
        <v>466</v>
      </c>
      <c r="D80" s="181">
        <v>0</v>
      </c>
      <c r="E80" s="195">
        <v>0</v>
      </c>
      <c r="F80" s="195">
        <v>0</v>
      </c>
      <c r="G80" s="193"/>
      <c r="H80" s="181">
        <v>7.7993499999999996</v>
      </c>
      <c r="I80" s="195">
        <v>7.7993499999999996</v>
      </c>
      <c r="J80" s="195">
        <v>11.699025000000001</v>
      </c>
      <c r="K80" s="194"/>
    </row>
    <row r="81" spans="2:11" ht="15.75" customHeight="1">
      <c r="B81" s="934"/>
      <c r="C81" s="177" t="s">
        <v>467</v>
      </c>
      <c r="D81" s="181">
        <v>0</v>
      </c>
      <c r="E81" s="195">
        <v>0</v>
      </c>
      <c r="F81" s="195">
        <v>0</v>
      </c>
      <c r="G81" s="193"/>
      <c r="H81" s="181">
        <v>0</v>
      </c>
      <c r="I81" s="195">
        <v>0</v>
      </c>
      <c r="J81" s="195">
        <v>0</v>
      </c>
      <c r="K81" s="194"/>
    </row>
    <row r="82" spans="2:11" ht="15.75" customHeight="1">
      <c r="B82" s="934"/>
      <c r="C82" s="177" t="s">
        <v>468</v>
      </c>
      <c r="D82" s="181">
        <v>0</v>
      </c>
      <c r="E82" s="195">
        <v>0</v>
      </c>
      <c r="F82" s="195">
        <v>0</v>
      </c>
      <c r="G82" s="193"/>
      <c r="H82" s="181">
        <v>0</v>
      </c>
      <c r="I82" s="195">
        <v>0</v>
      </c>
      <c r="J82" s="195">
        <v>0</v>
      </c>
      <c r="K82" s="194"/>
    </row>
    <row r="83" spans="2:11" ht="15.75" customHeight="1">
      <c r="B83" s="934"/>
      <c r="C83" s="177" t="s">
        <v>469</v>
      </c>
      <c r="D83" s="181">
        <v>129.59141</v>
      </c>
      <c r="E83" s="195">
        <v>98.621740000000003</v>
      </c>
      <c r="F83" s="195">
        <v>98.621740000000003</v>
      </c>
      <c r="G83" s="193"/>
      <c r="H83" s="181">
        <v>337.83584100000002</v>
      </c>
      <c r="I83" s="195">
        <v>136.38431199999999</v>
      </c>
      <c r="J83" s="195">
        <v>136.38431199999999</v>
      </c>
      <c r="K83" s="194"/>
    </row>
    <row r="84" spans="2:11" ht="15.75" customHeight="1">
      <c r="B84" s="934"/>
      <c r="C84" s="177" t="s">
        <v>470</v>
      </c>
      <c r="D84" s="181">
        <v>24.712298000000001</v>
      </c>
      <c r="E84" s="195">
        <v>24.712298000000001</v>
      </c>
      <c r="F84" s="195">
        <v>24.712298000000001</v>
      </c>
      <c r="G84" s="193"/>
      <c r="H84" s="181">
        <v>16.743594000000002</v>
      </c>
      <c r="I84" s="195">
        <v>16.743594000000002</v>
      </c>
      <c r="J84" s="195">
        <v>16.743594000000002</v>
      </c>
      <c r="K84" s="194"/>
    </row>
    <row r="85" spans="2:11" ht="15.75" hidden="1" customHeight="1">
      <c r="B85" s="934"/>
      <c r="C85" s="180"/>
      <c r="D85" s="181"/>
      <c r="E85" s="195"/>
      <c r="F85" s="195"/>
      <c r="G85" s="196"/>
      <c r="H85" s="181"/>
      <c r="I85" s="195"/>
      <c r="J85" s="195"/>
      <c r="K85" s="197"/>
    </row>
    <row r="86" spans="2:11" ht="15.75" customHeight="1" thickBot="1">
      <c r="B86" s="934"/>
      <c r="C86" s="184" t="s">
        <v>471</v>
      </c>
      <c r="D86" s="181">
        <v>60.865220999999998</v>
      </c>
      <c r="E86" s="195">
        <v>60.865220999999998</v>
      </c>
      <c r="F86" s="195">
        <v>12.646101</v>
      </c>
      <c r="G86" s="193"/>
      <c r="H86" s="181">
        <v>10.057055999999999</v>
      </c>
      <c r="I86" s="195">
        <v>10.057055999999999</v>
      </c>
      <c r="J86" s="195">
        <v>8.5477749999999997</v>
      </c>
      <c r="K86" s="194"/>
    </row>
    <row r="87" spans="2:11" ht="18" customHeight="1" thickBot="1">
      <c r="B87" s="935"/>
      <c r="C87" s="591" t="s">
        <v>476</v>
      </c>
      <c r="D87" s="198"/>
      <c r="E87" s="199"/>
      <c r="F87" s="199"/>
      <c r="G87" s="316">
        <v>4.915227999999999</v>
      </c>
      <c r="H87" s="198"/>
      <c r="I87" s="199"/>
      <c r="J87" s="199"/>
      <c r="K87" s="316">
        <v>6.1830510000000007</v>
      </c>
    </row>
    <row r="88" spans="2:11" ht="14.25">
      <c r="B88" s="189"/>
      <c r="D88" s="189" t="s">
        <v>473</v>
      </c>
    </row>
    <row r="89" spans="2:11" ht="14.25">
      <c r="B89" s="189"/>
      <c r="D89" s="189" t="s">
        <v>477</v>
      </c>
    </row>
    <row r="90" spans="2:11" ht="15" thickBot="1">
      <c r="D90" s="200" t="s">
        <v>478</v>
      </c>
    </row>
    <row r="91" spans="2:11" ht="32.25" customHeight="1" thickBot="1">
      <c r="B91" s="170"/>
      <c r="C91" s="173"/>
      <c r="D91" s="940" t="s">
        <v>449</v>
      </c>
      <c r="E91" s="941"/>
      <c r="F91" s="941"/>
      <c r="G91" s="941"/>
      <c r="H91" s="941"/>
      <c r="I91" s="941"/>
      <c r="J91" s="941"/>
      <c r="K91" s="941"/>
    </row>
    <row r="92" spans="2:11" ht="32.25" customHeight="1" thickBot="1">
      <c r="B92" s="170"/>
      <c r="C92" s="173"/>
      <c r="D92" s="940" t="s">
        <v>12</v>
      </c>
      <c r="E92" s="941"/>
      <c r="F92" s="941"/>
      <c r="G92" s="942"/>
      <c r="H92" s="940" t="s">
        <v>13</v>
      </c>
      <c r="I92" s="941"/>
      <c r="J92" s="941"/>
      <c r="K92" s="942"/>
    </row>
    <row r="93" spans="2:11" ht="51" customHeight="1">
      <c r="B93" s="174"/>
      <c r="C93" s="173"/>
      <c r="D93" s="936" t="s">
        <v>450</v>
      </c>
      <c r="E93" s="938" t="s">
        <v>451</v>
      </c>
      <c r="F93" s="929" t="s">
        <v>452</v>
      </c>
      <c r="G93" s="931" t="s">
        <v>475</v>
      </c>
      <c r="H93" s="936" t="s">
        <v>450</v>
      </c>
      <c r="I93" s="938" t="s">
        <v>451</v>
      </c>
      <c r="J93" s="929" t="s">
        <v>452</v>
      </c>
      <c r="K93" s="931" t="s">
        <v>475</v>
      </c>
    </row>
    <row r="94" spans="2:11" ht="33" customHeight="1" thickBot="1">
      <c r="B94" s="590">
        <v>3</v>
      </c>
      <c r="C94" s="209" t="s">
        <v>11</v>
      </c>
      <c r="D94" s="937"/>
      <c r="E94" s="939"/>
      <c r="F94" s="930"/>
      <c r="G94" s="932"/>
      <c r="H94" s="937"/>
      <c r="I94" s="939"/>
      <c r="J94" s="930"/>
      <c r="K94" s="932"/>
    </row>
    <row r="95" spans="2:11" ht="15.75" customHeight="1">
      <c r="B95" s="933" t="s">
        <v>683</v>
      </c>
      <c r="C95" s="175" t="s">
        <v>455</v>
      </c>
      <c r="D95" s="309">
        <v>4188.8044170000003</v>
      </c>
      <c r="E95" s="315">
        <v>4532.1997860000001</v>
      </c>
      <c r="F95" s="315">
        <v>0.132965</v>
      </c>
      <c r="G95" s="191"/>
      <c r="H95" s="309">
        <v>5411.7530580000002</v>
      </c>
      <c r="I95" s="315">
        <v>5745.1931289999993</v>
      </c>
      <c r="J95" s="315">
        <v>0</v>
      </c>
      <c r="K95" s="192"/>
    </row>
    <row r="96" spans="2:11" ht="15.75" customHeight="1">
      <c r="B96" s="934"/>
      <c r="C96" s="177" t="s">
        <v>456</v>
      </c>
      <c r="D96" s="181">
        <v>49.242489999999997</v>
      </c>
      <c r="E96" s="195">
        <v>49.137638000000003</v>
      </c>
      <c r="F96" s="195">
        <v>9.8275279999999992</v>
      </c>
      <c r="G96" s="193"/>
      <c r="H96" s="181">
        <v>47.869571999999998</v>
      </c>
      <c r="I96" s="195">
        <v>47.826123000000003</v>
      </c>
      <c r="J96" s="195">
        <v>9.5652249999999999</v>
      </c>
      <c r="K96" s="194"/>
    </row>
    <row r="97" spans="2:11" ht="15.75" customHeight="1">
      <c r="B97" s="934"/>
      <c r="C97" s="177" t="s">
        <v>457</v>
      </c>
      <c r="D97" s="181">
        <v>61.943651000000003</v>
      </c>
      <c r="E97" s="195">
        <v>61.754049999999999</v>
      </c>
      <c r="F97" s="195">
        <v>12.350809999999999</v>
      </c>
      <c r="G97" s="193"/>
      <c r="H97" s="181">
        <v>76.256088000000005</v>
      </c>
      <c r="I97" s="195">
        <v>76.112682000000007</v>
      </c>
      <c r="J97" s="195">
        <v>15.222536</v>
      </c>
      <c r="K97" s="194"/>
    </row>
    <row r="98" spans="2:11" ht="15.75" customHeight="1">
      <c r="B98" s="934"/>
      <c r="C98" s="177" t="s">
        <v>458</v>
      </c>
      <c r="D98" s="181">
        <v>0</v>
      </c>
      <c r="E98" s="195">
        <v>0</v>
      </c>
      <c r="F98" s="195">
        <v>0</v>
      </c>
      <c r="G98" s="193"/>
      <c r="H98" s="181">
        <v>0</v>
      </c>
      <c r="I98" s="195">
        <v>0</v>
      </c>
      <c r="J98" s="195">
        <v>0</v>
      </c>
      <c r="K98" s="194"/>
    </row>
    <row r="99" spans="2:11" ht="15.75" customHeight="1">
      <c r="B99" s="934"/>
      <c r="C99" s="177" t="s">
        <v>459</v>
      </c>
      <c r="D99" s="181">
        <v>0</v>
      </c>
      <c r="E99" s="195">
        <v>0</v>
      </c>
      <c r="F99" s="195">
        <v>0</v>
      </c>
      <c r="G99" s="193"/>
      <c r="H99" s="181">
        <v>0</v>
      </c>
      <c r="I99" s="195">
        <v>0</v>
      </c>
      <c r="J99" s="195">
        <v>0</v>
      </c>
      <c r="K99" s="194"/>
    </row>
    <row r="100" spans="2:11" ht="15.75" customHeight="1">
      <c r="B100" s="934"/>
      <c r="C100" s="177" t="s">
        <v>460</v>
      </c>
      <c r="D100" s="181">
        <v>3748.5735949999998</v>
      </c>
      <c r="E100" s="195">
        <v>3680.369952</v>
      </c>
      <c r="F100" s="195">
        <v>179.996565</v>
      </c>
      <c r="G100" s="193"/>
      <c r="H100" s="181">
        <v>3080.899058</v>
      </c>
      <c r="I100" s="195">
        <v>3010.1900129999999</v>
      </c>
      <c r="J100" s="195">
        <v>167.86632499999999</v>
      </c>
      <c r="K100" s="194"/>
    </row>
    <row r="101" spans="2:11" ht="15.75" customHeight="1">
      <c r="B101" s="934"/>
      <c r="C101" s="177" t="s">
        <v>461</v>
      </c>
      <c r="D101" s="181">
        <v>633.62260300000003</v>
      </c>
      <c r="E101" s="195">
        <v>536.84514799999999</v>
      </c>
      <c r="F101" s="195">
        <v>448.66152099999999</v>
      </c>
      <c r="G101" s="193"/>
      <c r="H101" s="181">
        <v>680.58488999999997</v>
      </c>
      <c r="I101" s="195">
        <v>588.91733299999999</v>
      </c>
      <c r="J101" s="195">
        <v>481.21051599999998</v>
      </c>
      <c r="K101" s="194"/>
    </row>
    <row r="102" spans="2:11" ht="15.75" customHeight="1">
      <c r="B102" s="934"/>
      <c r="C102" s="179" t="s">
        <v>462</v>
      </c>
      <c r="D102" s="181">
        <v>28.788460000000001</v>
      </c>
      <c r="E102" s="195">
        <v>16.675173000000001</v>
      </c>
      <c r="F102" s="195">
        <v>16.675172</v>
      </c>
      <c r="G102" s="193"/>
      <c r="H102" s="181">
        <v>28.827788999999999</v>
      </c>
      <c r="I102" s="195">
        <v>14.911011999999999</v>
      </c>
      <c r="J102" s="195">
        <v>14.432048999999999</v>
      </c>
      <c r="K102" s="194"/>
    </row>
    <row r="103" spans="2:11" ht="15.75" customHeight="1">
      <c r="B103" s="934"/>
      <c r="C103" s="177" t="s">
        <v>463</v>
      </c>
      <c r="D103" s="181">
        <v>3.9268619999999999</v>
      </c>
      <c r="E103" s="195">
        <v>1.5834220000000001</v>
      </c>
      <c r="F103" s="195">
        <v>1.1191040000000001</v>
      </c>
      <c r="G103" s="193"/>
      <c r="H103" s="181">
        <v>4.3146440000000004</v>
      </c>
      <c r="I103" s="195">
        <v>1.49115</v>
      </c>
      <c r="J103" s="195">
        <v>1.0871740000000001</v>
      </c>
      <c r="K103" s="194"/>
    </row>
    <row r="104" spans="2:11" ht="15.75" customHeight="1">
      <c r="B104" s="934"/>
      <c r="C104" s="179" t="s">
        <v>462</v>
      </c>
      <c r="D104" s="181">
        <v>0.58446299999999995</v>
      </c>
      <c r="E104" s="195">
        <v>0.41373100000000002</v>
      </c>
      <c r="F104" s="195">
        <v>0.24183499999999999</v>
      </c>
      <c r="G104" s="193"/>
      <c r="H104" s="181">
        <v>0.56377999999999995</v>
      </c>
      <c r="I104" s="195">
        <v>0.19066</v>
      </c>
      <c r="J104" s="195">
        <v>0.111807</v>
      </c>
      <c r="K104" s="194"/>
    </row>
    <row r="105" spans="2:11" ht="15.75" customHeight="1">
      <c r="B105" s="934"/>
      <c r="C105" s="177" t="s">
        <v>464</v>
      </c>
      <c r="D105" s="181">
        <v>0.77221700000000004</v>
      </c>
      <c r="E105" s="195">
        <v>0.77204600000000001</v>
      </c>
      <c r="F105" s="195">
        <v>0.27021699999999998</v>
      </c>
      <c r="G105" s="193"/>
      <c r="H105" s="181">
        <v>0.76134100000000005</v>
      </c>
      <c r="I105" s="195">
        <v>0.76113399999999998</v>
      </c>
      <c r="J105" s="195">
        <v>0.26639699999999999</v>
      </c>
      <c r="K105" s="194"/>
    </row>
    <row r="106" spans="2:11" ht="15.75" customHeight="1">
      <c r="B106" s="934"/>
      <c r="C106" s="179" t="s">
        <v>462</v>
      </c>
      <c r="D106" s="181">
        <v>0</v>
      </c>
      <c r="E106" s="195">
        <v>0</v>
      </c>
      <c r="F106" s="195">
        <v>0</v>
      </c>
      <c r="G106" s="193"/>
      <c r="H106" s="181">
        <v>0</v>
      </c>
      <c r="I106" s="195">
        <v>0</v>
      </c>
      <c r="J106" s="195">
        <v>0</v>
      </c>
      <c r="K106" s="194"/>
    </row>
    <row r="107" spans="2:11" ht="15.75" customHeight="1">
      <c r="B107" s="934"/>
      <c r="C107" s="177" t="s">
        <v>465</v>
      </c>
      <c r="D107" s="181">
        <v>4.9209999999999997E-2</v>
      </c>
      <c r="E107" s="195">
        <v>2.5759000000000001E-2</v>
      </c>
      <c r="F107" s="195">
        <v>3.1956999999999999E-2</v>
      </c>
      <c r="G107" s="196">
        <v>1.3140000000000001E-2</v>
      </c>
      <c r="H107" s="181">
        <v>4.8072999999999998E-2</v>
      </c>
      <c r="I107" s="195">
        <v>2.9839999999999998E-2</v>
      </c>
      <c r="J107" s="195">
        <v>3.8120000000000001E-2</v>
      </c>
      <c r="K107" s="197">
        <v>1.3342E-2</v>
      </c>
    </row>
    <row r="108" spans="2:11" ht="15.75" customHeight="1">
      <c r="B108" s="934"/>
      <c r="C108" s="177" t="s">
        <v>466</v>
      </c>
      <c r="D108" s="181">
        <v>0</v>
      </c>
      <c r="E108" s="195">
        <v>0</v>
      </c>
      <c r="F108" s="195">
        <v>0</v>
      </c>
      <c r="G108" s="193"/>
      <c r="H108" s="181">
        <v>0</v>
      </c>
      <c r="I108" s="195">
        <v>0</v>
      </c>
      <c r="J108" s="195">
        <v>0</v>
      </c>
      <c r="K108" s="194"/>
    </row>
    <row r="109" spans="2:11" ht="15.75" customHeight="1">
      <c r="B109" s="934"/>
      <c r="C109" s="177" t="s">
        <v>467</v>
      </c>
      <c r="D109" s="181">
        <v>411.48063200000001</v>
      </c>
      <c r="E109" s="195">
        <v>411.47018300000002</v>
      </c>
      <c r="F109" s="195">
        <v>46.789656999999998</v>
      </c>
      <c r="G109" s="193"/>
      <c r="H109" s="181">
        <v>434.97538300000002</v>
      </c>
      <c r="I109" s="195">
        <v>434.95605899999998</v>
      </c>
      <c r="J109" s="195">
        <v>49.189540999999998</v>
      </c>
      <c r="K109" s="194"/>
    </row>
    <row r="110" spans="2:11" ht="15.75" customHeight="1">
      <c r="B110" s="934"/>
      <c r="C110" s="177" t="s">
        <v>468</v>
      </c>
      <c r="D110" s="181">
        <v>0</v>
      </c>
      <c r="E110" s="195">
        <v>0</v>
      </c>
      <c r="F110" s="195">
        <v>0</v>
      </c>
      <c r="G110" s="193"/>
      <c r="H110" s="181">
        <v>0</v>
      </c>
      <c r="I110" s="195">
        <v>0</v>
      </c>
      <c r="J110" s="195">
        <v>0</v>
      </c>
      <c r="K110" s="194"/>
    </row>
    <row r="111" spans="2:11" ht="15.75" customHeight="1">
      <c r="B111" s="934"/>
      <c r="C111" s="177" t="s">
        <v>469</v>
      </c>
      <c r="D111" s="181">
        <v>3.657508</v>
      </c>
      <c r="E111" s="195">
        <v>3.657508</v>
      </c>
      <c r="F111" s="195">
        <v>3.657508</v>
      </c>
      <c r="G111" s="193"/>
      <c r="H111" s="181">
        <v>3.6367780000000001</v>
      </c>
      <c r="I111" s="195">
        <v>3.6367780000000001</v>
      </c>
      <c r="J111" s="195">
        <v>3.6367780000000001</v>
      </c>
      <c r="K111" s="194"/>
    </row>
    <row r="112" spans="2:11" ht="15.75" customHeight="1">
      <c r="B112" s="934"/>
      <c r="C112" s="177" t="s">
        <v>470</v>
      </c>
      <c r="D112" s="181">
        <v>9.9999999999999995E-7</v>
      </c>
      <c r="E112" s="195">
        <v>9.9999999999999995E-7</v>
      </c>
      <c r="F112" s="195">
        <v>0</v>
      </c>
      <c r="G112" s="193"/>
      <c r="H112" s="181">
        <v>0</v>
      </c>
      <c r="I112" s="195">
        <v>0</v>
      </c>
      <c r="J112" s="195">
        <v>0</v>
      </c>
      <c r="K112" s="194"/>
    </row>
    <row r="113" spans="2:11" ht="15.75" hidden="1" customHeight="1">
      <c r="B113" s="934"/>
      <c r="C113" s="180"/>
      <c r="D113" s="181"/>
      <c r="E113" s="195"/>
      <c r="F113" s="195"/>
      <c r="G113" s="196"/>
      <c r="H113" s="181"/>
      <c r="I113" s="195"/>
      <c r="J113" s="195"/>
      <c r="K113" s="197"/>
    </row>
    <row r="114" spans="2:11" ht="15.75" customHeight="1" thickBot="1">
      <c r="B114" s="934"/>
      <c r="C114" s="184" t="s">
        <v>471</v>
      </c>
      <c r="D114" s="181">
        <v>0</v>
      </c>
      <c r="E114" s="195">
        <v>0</v>
      </c>
      <c r="F114" s="195">
        <v>0</v>
      </c>
      <c r="G114" s="193"/>
      <c r="H114" s="181">
        <v>0</v>
      </c>
      <c r="I114" s="195">
        <v>0</v>
      </c>
      <c r="J114" s="195">
        <v>0</v>
      </c>
      <c r="K114" s="194"/>
    </row>
    <row r="115" spans="2:11" ht="18" customHeight="1" thickBot="1">
      <c r="B115" s="935"/>
      <c r="C115" s="591" t="s">
        <v>476</v>
      </c>
      <c r="D115" s="198"/>
      <c r="E115" s="199"/>
      <c r="F115" s="199"/>
      <c r="G115" s="316">
        <v>2.7949699999999997</v>
      </c>
      <c r="H115" s="198"/>
      <c r="I115" s="199"/>
      <c r="J115" s="199"/>
      <c r="K115" s="316">
        <v>2.2564140000000004</v>
      </c>
    </row>
    <row r="116" spans="2:11" ht="14.25">
      <c r="B116" s="189"/>
      <c r="D116" s="189" t="s">
        <v>473</v>
      </c>
    </row>
    <row r="117" spans="2:11" ht="14.25">
      <c r="B117" s="189"/>
      <c r="D117" s="189" t="s">
        <v>477</v>
      </c>
    </row>
    <row r="118" spans="2:11" ht="15" thickBot="1">
      <c r="D118" s="200" t="s">
        <v>478</v>
      </c>
    </row>
    <row r="119" spans="2:11" ht="32.25" customHeight="1" thickBot="1">
      <c r="B119" s="170"/>
      <c r="C119" s="173"/>
      <c r="D119" s="940" t="s">
        <v>449</v>
      </c>
      <c r="E119" s="941"/>
      <c r="F119" s="941"/>
      <c r="G119" s="941"/>
      <c r="H119" s="941"/>
      <c r="I119" s="941"/>
      <c r="J119" s="941"/>
      <c r="K119" s="941"/>
    </row>
    <row r="120" spans="2:11" ht="32.25" customHeight="1" thickBot="1">
      <c r="B120" s="170"/>
      <c r="C120" s="173"/>
      <c r="D120" s="940" t="s">
        <v>12</v>
      </c>
      <c r="E120" s="941"/>
      <c r="F120" s="941"/>
      <c r="G120" s="942"/>
      <c r="H120" s="940" t="s">
        <v>13</v>
      </c>
      <c r="I120" s="941"/>
      <c r="J120" s="941"/>
      <c r="K120" s="942"/>
    </row>
    <row r="121" spans="2:11" ht="51" customHeight="1">
      <c r="B121" s="174"/>
      <c r="C121" s="173"/>
      <c r="D121" s="936" t="s">
        <v>450</v>
      </c>
      <c r="E121" s="938" t="s">
        <v>451</v>
      </c>
      <c r="F121" s="929" t="s">
        <v>452</v>
      </c>
      <c r="G121" s="931" t="s">
        <v>475</v>
      </c>
      <c r="H121" s="936" t="s">
        <v>450</v>
      </c>
      <c r="I121" s="938" t="s">
        <v>451</v>
      </c>
      <c r="J121" s="929" t="s">
        <v>452</v>
      </c>
      <c r="K121" s="931" t="s">
        <v>475</v>
      </c>
    </row>
    <row r="122" spans="2:11" ht="33" customHeight="1" thickBot="1">
      <c r="B122" s="590">
        <v>4</v>
      </c>
      <c r="C122" s="209" t="s">
        <v>11</v>
      </c>
      <c r="D122" s="937"/>
      <c r="E122" s="939"/>
      <c r="F122" s="930"/>
      <c r="G122" s="932"/>
      <c r="H122" s="937"/>
      <c r="I122" s="939"/>
      <c r="J122" s="930"/>
      <c r="K122" s="932"/>
    </row>
    <row r="123" spans="2:11" ht="15.75" customHeight="1">
      <c r="B123" s="933" t="s">
        <v>682</v>
      </c>
      <c r="C123" s="175" t="s">
        <v>455</v>
      </c>
      <c r="D123" s="309">
        <v>15885.986196</v>
      </c>
      <c r="E123" s="315">
        <v>15905.225183</v>
      </c>
      <c r="F123" s="315">
        <v>1.7500869999999999</v>
      </c>
      <c r="G123" s="191"/>
      <c r="H123" s="309">
        <v>15061.977384</v>
      </c>
      <c r="I123" s="315">
        <v>15072.695614000002</v>
      </c>
      <c r="J123" s="315">
        <v>0</v>
      </c>
      <c r="K123" s="192"/>
    </row>
    <row r="124" spans="2:11" ht="15.75" customHeight="1">
      <c r="B124" s="934"/>
      <c r="C124" s="177" t="s">
        <v>456</v>
      </c>
      <c r="D124" s="181">
        <v>12.947207000000001</v>
      </c>
      <c r="E124" s="195">
        <v>0.43466700000000003</v>
      </c>
      <c r="F124" s="195">
        <v>8.6932999999999996E-2</v>
      </c>
      <c r="G124" s="193"/>
      <c r="H124" s="181">
        <v>35.987675000000003</v>
      </c>
      <c r="I124" s="195">
        <v>23.385517</v>
      </c>
      <c r="J124" s="195">
        <v>4.6771029999999998</v>
      </c>
      <c r="K124" s="194"/>
    </row>
    <row r="125" spans="2:11" ht="15.75" customHeight="1">
      <c r="B125" s="934"/>
      <c r="C125" s="177" t="s">
        <v>457</v>
      </c>
      <c r="D125" s="181">
        <v>27.710986999999999</v>
      </c>
      <c r="E125" s="195">
        <v>27.580881999999999</v>
      </c>
      <c r="F125" s="195">
        <v>13.790441</v>
      </c>
      <c r="G125" s="193"/>
      <c r="H125" s="181">
        <v>0</v>
      </c>
      <c r="I125" s="195">
        <v>0</v>
      </c>
      <c r="J125" s="195">
        <v>0</v>
      </c>
      <c r="K125" s="194"/>
    </row>
    <row r="126" spans="2:11" ht="15.75" customHeight="1">
      <c r="B126" s="934"/>
      <c r="C126" s="177" t="s">
        <v>458</v>
      </c>
      <c r="D126" s="181">
        <v>0</v>
      </c>
      <c r="E126" s="195">
        <v>0</v>
      </c>
      <c r="F126" s="195">
        <v>0</v>
      </c>
      <c r="G126" s="193"/>
      <c r="H126" s="181">
        <v>0</v>
      </c>
      <c r="I126" s="195">
        <v>0</v>
      </c>
      <c r="J126" s="195">
        <v>0</v>
      </c>
      <c r="K126" s="194"/>
    </row>
    <row r="127" spans="2:11" ht="15.75" customHeight="1">
      <c r="B127" s="934"/>
      <c r="C127" s="177" t="s">
        <v>459</v>
      </c>
      <c r="D127" s="181">
        <v>0</v>
      </c>
      <c r="E127" s="195">
        <v>0</v>
      </c>
      <c r="F127" s="195">
        <v>0</v>
      </c>
      <c r="G127" s="193"/>
      <c r="H127" s="181">
        <v>0</v>
      </c>
      <c r="I127" s="195">
        <v>0</v>
      </c>
      <c r="J127" s="195">
        <v>0</v>
      </c>
      <c r="K127" s="194"/>
    </row>
    <row r="128" spans="2:11" ht="15.75" customHeight="1">
      <c r="B128" s="934"/>
      <c r="C128" s="177" t="s">
        <v>460</v>
      </c>
      <c r="D128" s="181">
        <v>145.85402400000001</v>
      </c>
      <c r="E128" s="195">
        <v>145.443297</v>
      </c>
      <c r="F128" s="195">
        <v>72.875756999999993</v>
      </c>
      <c r="G128" s="193"/>
      <c r="H128" s="181">
        <v>153.949287</v>
      </c>
      <c r="I128" s="195">
        <v>153.500327</v>
      </c>
      <c r="J128" s="195">
        <v>73.829074000000006</v>
      </c>
      <c r="K128" s="194"/>
    </row>
    <row r="129" spans="2:11" ht="15.75" customHeight="1">
      <c r="B129" s="934"/>
      <c r="C129" s="177" t="s">
        <v>461</v>
      </c>
      <c r="D129" s="181">
        <v>365.32889399999999</v>
      </c>
      <c r="E129" s="195">
        <v>316.07253500000002</v>
      </c>
      <c r="F129" s="195">
        <v>316.76356500000003</v>
      </c>
      <c r="G129" s="193"/>
      <c r="H129" s="181">
        <v>223.553031</v>
      </c>
      <c r="I129" s="195">
        <v>208.79934800000001</v>
      </c>
      <c r="J129" s="195">
        <v>209.503119</v>
      </c>
      <c r="K129" s="194"/>
    </row>
    <row r="130" spans="2:11" ht="15.75" customHeight="1">
      <c r="B130" s="934"/>
      <c r="C130" s="179" t="s">
        <v>462</v>
      </c>
      <c r="D130" s="181">
        <v>1.9964729999999999</v>
      </c>
      <c r="E130" s="195">
        <v>1.913429</v>
      </c>
      <c r="F130" s="195">
        <v>1.913429</v>
      </c>
      <c r="G130" s="193"/>
      <c r="H130" s="181">
        <v>1.7656639999999999</v>
      </c>
      <c r="I130" s="195">
        <v>1.646136</v>
      </c>
      <c r="J130" s="195">
        <v>1.261317</v>
      </c>
      <c r="K130" s="194"/>
    </row>
    <row r="131" spans="2:11" ht="15.75" customHeight="1">
      <c r="B131" s="934"/>
      <c r="C131" s="177" t="s">
        <v>463</v>
      </c>
      <c r="D131" s="181">
        <v>1.6297649999999999</v>
      </c>
      <c r="E131" s="195">
        <v>0.85041299999999997</v>
      </c>
      <c r="F131" s="195">
        <v>0.63256900000000005</v>
      </c>
      <c r="G131" s="193"/>
      <c r="H131" s="181">
        <v>1.712232</v>
      </c>
      <c r="I131" s="195">
        <v>0.95450800000000002</v>
      </c>
      <c r="J131" s="195">
        <v>0.70971200000000001</v>
      </c>
      <c r="K131" s="194"/>
    </row>
    <row r="132" spans="2:11" ht="15.75" customHeight="1">
      <c r="B132" s="934"/>
      <c r="C132" s="179" t="s">
        <v>462</v>
      </c>
      <c r="D132" s="181">
        <v>0.24884999999999999</v>
      </c>
      <c r="E132" s="195">
        <v>0.24859899999999999</v>
      </c>
      <c r="F132" s="195">
        <v>0.18120900000000001</v>
      </c>
      <c r="G132" s="193"/>
      <c r="H132" s="181">
        <v>0.32921600000000001</v>
      </c>
      <c r="I132" s="195">
        <v>0.32894699999999999</v>
      </c>
      <c r="J132" s="195">
        <v>0.24054</v>
      </c>
      <c r="K132" s="194"/>
    </row>
    <row r="133" spans="2:11" ht="15.75" customHeight="1">
      <c r="B133" s="934"/>
      <c r="C133" s="177" t="s">
        <v>464</v>
      </c>
      <c r="D133" s="181">
        <v>0.17829700000000001</v>
      </c>
      <c r="E133" s="195">
        <v>0.17679600000000001</v>
      </c>
      <c r="F133" s="195">
        <v>5.6008000000000002E-2</v>
      </c>
      <c r="G133" s="193"/>
      <c r="H133" s="181">
        <v>0.17222399999999999</v>
      </c>
      <c r="I133" s="195">
        <v>0.17033300000000001</v>
      </c>
      <c r="J133" s="195">
        <v>5.4248999999999999E-2</v>
      </c>
      <c r="K133" s="194"/>
    </row>
    <row r="134" spans="2:11" ht="15.75" customHeight="1">
      <c r="B134" s="934"/>
      <c r="C134" s="179" t="s">
        <v>462</v>
      </c>
      <c r="D134" s="181">
        <v>7.1648000000000003E-2</v>
      </c>
      <c r="E134" s="195">
        <v>7.0434999999999998E-2</v>
      </c>
      <c r="F134" s="195">
        <v>1.8782E-2</v>
      </c>
      <c r="G134" s="193"/>
      <c r="H134" s="181">
        <v>6.5997E-2</v>
      </c>
      <c r="I134" s="195">
        <v>6.4390000000000003E-2</v>
      </c>
      <c r="J134" s="195">
        <v>1.7170000000000001E-2</v>
      </c>
      <c r="K134" s="194"/>
    </row>
    <row r="135" spans="2:11" ht="15.75" customHeight="1">
      <c r="B135" s="934"/>
      <c r="C135" s="177" t="s">
        <v>465</v>
      </c>
      <c r="D135" s="181">
        <v>2.7300000000000002E-4</v>
      </c>
      <c r="E135" s="195">
        <v>1.1900000000000001E-4</v>
      </c>
      <c r="F135" s="195">
        <v>1.1900000000000001E-4</v>
      </c>
      <c r="G135" s="196">
        <v>1.5300000000000001E-4</v>
      </c>
      <c r="H135" s="181">
        <v>2.81E-4</v>
      </c>
      <c r="I135" s="195">
        <v>1.1E-4</v>
      </c>
      <c r="J135" s="195">
        <v>1.1E-4</v>
      </c>
      <c r="K135" s="197">
        <v>1.7000000000000001E-4</v>
      </c>
    </row>
    <row r="136" spans="2:11" ht="15.75" customHeight="1">
      <c r="B136" s="934"/>
      <c r="C136" s="177" t="s">
        <v>466</v>
      </c>
      <c r="D136" s="181">
        <v>0</v>
      </c>
      <c r="E136" s="195">
        <v>0</v>
      </c>
      <c r="F136" s="195">
        <v>0</v>
      </c>
      <c r="G136" s="193"/>
      <c r="H136" s="181">
        <v>0</v>
      </c>
      <c r="I136" s="195">
        <v>0</v>
      </c>
      <c r="J136" s="195">
        <v>0</v>
      </c>
      <c r="K136" s="194"/>
    </row>
    <row r="137" spans="2:11" ht="15.75" customHeight="1">
      <c r="B137" s="934"/>
      <c r="C137" s="177" t="s">
        <v>467</v>
      </c>
      <c r="D137" s="181">
        <v>38.964250999999997</v>
      </c>
      <c r="E137" s="195">
        <v>38.957222000000002</v>
      </c>
      <c r="F137" s="195">
        <v>6.7925839999999997</v>
      </c>
      <c r="G137" s="193"/>
      <c r="H137" s="181">
        <v>49.588602000000002</v>
      </c>
      <c r="I137" s="195">
        <v>49.564145000000003</v>
      </c>
      <c r="J137" s="195">
        <v>7.8964439999999998</v>
      </c>
      <c r="K137" s="194"/>
    </row>
    <row r="138" spans="2:11" ht="15.75" customHeight="1">
      <c r="B138" s="934"/>
      <c r="C138" s="177" t="s">
        <v>468</v>
      </c>
      <c r="D138" s="181">
        <v>0</v>
      </c>
      <c r="E138" s="195">
        <v>0</v>
      </c>
      <c r="F138" s="195">
        <v>0</v>
      </c>
      <c r="G138" s="193"/>
      <c r="H138" s="181">
        <v>0</v>
      </c>
      <c r="I138" s="195">
        <v>0</v>
      </c>
      <c r="J138" s="195">
        <v>0</v>
      </c>
      <c r="K138" s="194"/>
    </row>
    <row r="139" spans="2:11" ht="15.75" customHeight="1">
      <c r="B139" s="934"/>
      <c r="C139" s="177" t="s">
        <v>469</v>
      </c>
      <c r="D139" s="181">
        <v>0</v>
      </c>
      <c r="E139" s="195">
        <v>0</v>
      </c>
      <c r="F139" s="195">
        <v>0</v>
      </c>
      <c r="G139" s="193"/>
      <c r="H139" s="181">
        <v>0</v>
      </c>
      <c r="I139" s="195">
        <v>0</v>
      </c>
      <c r="J139" s="195">
        <v>0</v>
      </c>
      <c r="K139" s="194"/>
    </row>
    <row r="140" spans="2:11" ht="15.75" customHeight="1">
      <c r="B140" s="934"/>
      <c r="C140" s="177" t="s">
        <v>470</v>
      </c>
      <c r="D140" s="181">
        <v>0</v>
      </c>
      <c r="E140" s="195">
        <v>0</v>
      </c>
      <c r="F140" s="195">
        <v>0</v>
      </c>
      <c r="G140" s="193"/>
      <c r="H140" s="181">
        <v>0</v>
      </c>
      <c r="I140" s="195">
        <v>0</v>
      </c>
      <c r="J140" s="195">
        <v>0</v>
      </c>
      <c r="K140" s="194"/>
    </row>
    <row r="141" spans="2:11" ht="15.75" hidden="1" customHeight="1">
      <c r="B141" s="934"/>
      <c r="C141" s="180"/>
      <c r="D141" s="181"/>
      <c r="E141" s="195"/>
      <c r="F141" s="195"/>
      <c r="G141" s="196"/>
      <c r="H141" s="181"/>
      <c r="I141" s="195"/>
      <c r="J141" s="195"/>
      <c r="K141" s="197"/>
    </row>
    <row r="142" spans="2:11" ht="15.75" customHeight="1" thickBot="1">
      <c r="B142" s="934"/>
      <c r="C142" s="184" t="s">
        <v>471</v>
      </c>
      <c r="D142" s="181">
        <v>2.3180000000000002E-3</v>
      </c>
      <c r="E142" s="195">
        <v>2.3180000000000002E-3</v>
      </c>
      <c r="F142" s="195">
        <v>2.3180000000000002E-3</v>
      </c>
      <c r="G142" s="193"/>
      <c r="H142" s="181">
        <v>2.3180000000000002E-3</v>
      </c>
      <c r="I142" s="195">
        <v>3.369E-3</v>
      </c>
      <c r="J142" s="195">
        <v>2.3180000000000002E-3</v>
      </c>
      <c r="K142" s="194"/>
    </row>
    <row r="143" spans="2:11" ht="18" customHeight="1" thickBot="1">
      <c r="B143" s="935"/>
      <c r="C143" s="591" t="s">
        <v>476</v>
      </c>
      <c r="D143" s="198"/>
      <c r="E143" s="199"/>
      <c r="F143" s="199"/>
      <c r="G143" s="316">
        <v>5.919524</v>
      </c>
      <c r="H143" s="198"/>
      <c r="I143" s="199"/>
      <c r="J143" s="199"/>
      <c r="K143" s="316">
        <v>4.7874479999999995</v>
      </c>
    </row>
    <row r="144" spans="2:11" ht="14.25">
      <c r="B144" s="189"/>
      <c r="D144" s="189" t="s">
        <v>473</v>
      </c>
    </row>
    <row r="145" spans="2:11" ht="14.25">
      <c r="B145" s="189"/>
      <c r="D145" s="189" t="s">
        <v>477</v>
      </c>
    </row>
    <row r="146" spans="2:11" ht="15" thickBot="1">
      <c r="D146" s="200" t="s">
        <v>478</v>
      </c>
    </row>
    <row r="147" spans="2:11" ht="32.25" customHeight="1" thickBot="1">
      <c r="B147" s="170"/>
      <c r="C147" s="173"/>
      <c r="D147" s="940" t="s">
        <v>449</v>
      </c>
      <c r="E147" s="941"/>
      <c r="F147" s="941"/>
      <c r="G147" s="941"/>
      <c r="H147" s="941"/>
      <c r="I147" s="941"/>
      <c r="J147" s="941"/>
      <c r="K147" s="941"/>
    </row>
    <row r="148" spans="2:11" ht="32.25" customHeight="1" thickBot="1">
      <c r="B148" s="170"/>
      <c r="C148" s="173"/>
      <c r="D148" s="940" t="s">
        <v>12</v>
      </c>
      <c r="E148" s="941"/>
      <c r="F148" s="941"/>
      <c r="G148" s="942"/>
      <c r="H148" s="940" t="s">
        <v>13</v>
      </c>
      <c r="I148" s="941"/>
      <c r="J148" s="941"/>
      <c r="K148" s="942"/>
    </row>
    <row r="149" spans="2:11" ht="51" customHeight="1">
      <c r="B149" s="174"/>
      <c r="C149" s="173"/>
      <c r="D149" s="936" t="s">
        <v>450</v>
      </c>
      <c r="E149" s="938" t="s">
        <v>451</v>
      </c>
      <c r="F149" s="929" t="s">
        <v>452</v>
      </c>
      <c r="G149" s="931" t="s">
        <v>475</v>
      </c>
      <c r="H149" s="936" t="s">
        <v>450</v>
      </c>
      <c r="I149" s="938" t="s">
        <v>451</v>
      </c>
      <c r="J149" s="929" t="s">
        <v>452</v>
      </c>
      <c r="K149" s="931" t="s">
        <v>475</v>
      </c>
    </row>
    <row r="150" spans="2:11" ht="33" customHeight="1" thickBot="1">
      <c r="B150" s="590">
        <v>5</v>
      </c>
      <c r="C150" s="209" t="s">
        <v>11</v>
      </c>
      <c r="D150" s="937"/>
      <c r="E150" s="939"/>
      <c r="F150" s="930"/>
      <c r="G150" s="932"/>
      <c r="H150" s="937"/>
      <c r="I150" s="939"/>
      <c r="J150" s="930"/>
      <c r="K150" s="932"/>
    </row>
    <row r="151" spans="2:11" ht="15.75" customHeight="1">
      <c r="B151" s="933" t="s">
        <v>689</v>
      </c>
      <c r="C151" s="175" t="s">
        <v>455</v>
      </c>
      <c r="D151" s="309">
        <v>1280.9813329999999</v>
      </c>
      <c r="E151" s="315">
        <v>1278.160126</v>
      </c>
      <c r="F151" s="315">
        <v>137.39568700000001</v>
      </c>
      <c r="G151" s="191"/>
      <c r="H151" s="309">
        <v>2028.1615569999999</v>
      </c>
      <c r="I151" s="315">
        <v>2024.706451</v>
      </c>
      <c r="J151" s="315">
        <v>129.13901200000001</v>
      </c>
      <c r="K151" s="192"/>
    </row>
    <row r="152" spans="2:11" ht="15.75" customHeight="1">
      <c r="B152" s="934"/>
      <c r="C152" s="177" t="s">
        <v>456</v>
      </c>
      <c r="D152" s="181">
        <v>142.80338699999999</v>
      </c>
      <c r="E152" s="195">
        <v>131.51866699999999</v>
      </c>
      <c r="F152" s="195">
        <v>26.505378</v>
      </c>
      <c r="G152" s="193"/>
      <c r="H152" s="181">
        <v>156.29226299999999</v>
      </c>
      <c r="I152" s="195">
        <v>135.958113</v>
      </c>
      <c r="J152" s="195">
        <v>27.385076999999999</v>
      </c>
      <c r="K152" s="194"/>
    </row>
    <row r="153" spans="2:11" ht="15.75" customHeight="1">
      <c r="B153" s="934"/>
      <c r="C153" s="177" t="s">
        <v>457</v>
      </c>
      <c r="D153" s="181">
        <v>6.0298870000000004</v>
      </c>
      <c r="E153" s="195">
        <v>4.9225269999999997</v>
      </c>
      <c r="F153" s="195">
        <v>4.5120750000000003</v>
      </c>
      <c r="G153" s="193"/>
      <c r="H153" s="181">
        <v>5.6836070000000003</v>
      </c>
      <c r="I153" s="195">
        <v>4.4259639999999996</v>
      </c>
      <c r="J153" s="195">
        <v>4.0274850000000004</v>
      </c>
      <c r="K153" s="194"/>
    </row>
    <row r="154" spans="2:11" ht="15.75" customHeight="1">
      <c r="B154" s="934"/>
      <c r="C154" s="177" t="s">
        <v>458</v>
      </c>
      <c r="D154" s="181">
        <v>0</v>
      </c>
      <c r="E154" s="195">
        <v>0</v>
      </c>
      <c r="F154" s="195">
        <v>0</v>
      </c>
      <c r="G154" s="193"/>
      <c r="H154" s="181">
        <v>0</v>
      </c>
      <c r="I154" s="195">
        <v>0</v>
      </c>
      <c r="J154" s="195">
        <v>0</v>
      </c>
      <c r="K154" s="194"/>
    </row>
    <row r="155" spans="2:11" ht="15.75" customHeight="1">
      <c r="B155" s="934"/>
      <c r="C155" s="177" t="s">
        <v>459</v>
      </c>
      <c r="D155" s="181">
        <v>0</v>
      </c>
      <c r="E155" s="195">
        <v>0</v>
      </c>
      <c r="F155" s="195">
        <v>0</v>
      </c>
      <c r="G155" s="193"/>
      <c r="H155" s="181">
        <v>0</v>
      </c>
      <c r="I155" s="195">
        <v>0</v>
      </c>
      <c r="J155" s="195">
        <v>0</v>
      </c>
      <c r="K155" s="194"/>
    </row>
    <row r="156" spans="2:11" ht="15.75" customHeight="1">
      <c r="B156" s="934"/>
      <c r="C156" s="177" t="s">
        <v>460</v>
      </c>
      <c r="D156" s="181">
        <v>0.91498599999999997</v>
      </c>
      <c r="E156" s="195">
        <v>0.46169900000000003</v>
      </c>
      <c r="F156" s="195">
        <v>0.230433</v>
      </c>
      <c r="G156" s="193"/>
      <c r="H156" s="181">
        <v>1.388158</v>
      </c>
      <c r="I156" s="195">
        <v>0.69794800000000001</v>
      </c>
      <c r="J156" s="195">
        <v>0.278223</v>
      </c>
      <c r="K156" s="194"/>
    </row>
    <row r="157" spans="2:11" ht="15.75" customHeight="1">
      <c r="B157" s="934"/>
      <c r="C157" s="177" t="s">
        <v>461</v>
      </c>
      <c r="D157" s="181">
        <v>761.89119200000005</v>
      </c>
      <c r="E157" s="195">
        <v>598.99332900000002</v>
      </c>
      <c r="F157" s="195">
        <v>598.83181400000001</v>
      </c>
      <c r="G157" s="193"/>
      <c r="H157" s="181">
        <v>616.50597400000004</v>
      </c>
      <c r="I157" s="195">
        <v>460.43179199999997</v>
      </c>
      <c r="J157" s="195">
        <v>460.25484499999999</v>
      </c>
      <c r="K157" s="194"/>
    </row>
    <row r="158" spans="2:11" ht="15.75" customHeight="1">
      <c r="B158" s="934"/>
      <c r="C158" s="179" t="s">
        <v>462</v>
      </c>
      <c r="D158" s="181">
        <v>23.530823000000002</v>
      </c>
      <c r="E158" s="195">
        <v>23.102913000000001</v>
      </c>
      <c r="F158" s="195">
        <v>22.941398</v>
      </c>
      <c r="G158" s="193"/>
      <c r="H158" s="181">
        <v>22.532868000000001</v>
      </c>
      <c r="I158" s="195">
        <v>22.112694999999999</v>
      </c>
      <c r="J158" s="195">
        <v>21.935748</v>
      </c>
      <c r="K158" s="194"/>
    </row>
    <row r="159" spans="2:11" ht="15.75" customHeight="1">
      <c r="B159" s="934"/>
      <c r="C159" s="177" t="s">
        <v>463</v>
      </c>
      <c r="D159" s="181">
        <v>1920.341582</v>
      </c>
      <c r="E159" s="195">
        <v>1720.65663</v>
      </c>
      <c r="F159" s="195">
        <v>1290.455189</v>
      </c>
      <c r="G159" s="193"/>
      <c r="H159" s="181">
        <v>2009.9630340000001</v>
      </c>
      <c r="I159" s="195">
        <v>1809.0417660000001</v>
      </c>
      <c r="J159" s="195">
        <v>1356.7801059999999</v>
      </c>
      <c r="K159" s="194"/>
    </row>
    <row r="160" spans="2:11" ht="15.75" customHeight="1">
      <c r="B160" s="934"/>
      <c r="C160" s="179" t="s">
        <v>462</v>
      </c>
      <c r="D160" s="181">
        <v>40.567391999999998</v>
      </c>
      <c r="E160" s="195">
        <v>39.238815000000002</v>
      </c>
      <c r="F160" s="195">
        <v>29.391753000000001</v>
      </c>
      <c r="G160" s="193"/>
      <c r="H160" s="181">
        <v>40.003290999999997</v>
      </c>
      <c r="I160" s="195">
        <v>38.711238999999999</v>
      </c>
      <c r="J160" s="195">
        <v>29.032108000000001</v>
      </c>
      <c r="K160" s="194"/>
    </row>
    <row r="161" spans="2:11" ht="15.75" customHeight="1">
      <c r="B161" s="934"/>
      <c r="C161" s="177" t="s">
        <v>464</v>
      </c>
      <c r="D161" s="181">
        <v>8.5624000000000006E-2</v>
      </c>
      <c r="E161" s="195">
        <v>8.5447999999999996E-2</v>
      </c>
      <c r="F161" s="195">
        <v>2.9907E-2</v>
      </c>
      <c r="G161" s="193"/>
      <c r="H161" s="181">
        <v>8.7143999999999999E-2</v>
      </c>
      <c r="I161" s="195">
        <v>8.6732000000000004E-2</v>
      </c>
      <c r="J161" s="195">
        <v>3.0356000000000001E-2</v>
      </c>
      <c r="K161" s="194"/>
    </row>
    <row r="162" spans="2:11" ht="15.75" customHeight="1">
      <c r="B162" s="934"/>
      <c r="C162" s="179" t="s">
        <v>462</v>
      </c>
      <c r="D162" s="181">
        <v>0</v>
      </c>
      <c r="E162" s="195">
        <v>0</v>
      </c>
      <c r="F162" s="195">
        <v>0</v>
      </c>
      <c r="G162" s="193"/>
      <c r="H162" s="181">
        <v>0</v>
      </c>
      <c r="I162" s="195">
        <v>0</v>
      </c>
      <c r="J162" s="195">
        <v>0</v>
      </c>
      <c r="K162" s="194"/>
    </row>
    <row r="163" spans="2:11" ht="15.75" customHeight="1">
      <c r="B163" s="934"/>
      <c r="C163" s="177" t="s">
        <v>465</v>
      </c>
      <c r="D163" s="181">
        <v>268.65418299999999</v>
      </c>
      <c r="E163" s="195">
        <v>124.707973</v>
      </c>
      <c r="F163" s="195">
        <v>131.01540600000001</v>
      </c>
      <c r="G163" s="196">
        <v>142.41775200000001</v>
      </c>
      <c r="H163" s="181">
        <v>278.009413</v>
      </c>
      <c r="I163" s="195">
        <v>127.107405</v>
      </c>
      <c r="J163" s="195">
        <v>133.93714299999999</v>
      </c>
      <c r="K163" s="197">
        <v>149.31823399999999</v>
      </c>
    </row>
    <row r="164" spans="2:11" ht="15.75" customHeight="1">
      <c r="B164" s="934"/>
      <c r="C164" s="177" t="s">
        <v>466</v>
      </c>
      <c r="D164" s="181">
        <v>0</v>
      </c>
      <c r="E164" s="195">
        <v>0</v>
      </c>
      <c r="F164" s="195">
        <v>0</v>
      </c>
      <c r="G164" s="193"/>
      <c r="H164" s="181">
        <v>0</v>
      </c>
      <c r="I164" s="195">
        <v>0</v>
      </c>
      <c r="J164" s="195">
        <v>0</v>
      </c>
      <c r="K164" s="194"/>
    </row>
    <row r="165" spans="2:11" ht="15.75" customHeight="1">
      <c r="B165" s="934"/>
      <c r="C165" s="177" t="s">
        <v>467</v>
      </c>
      <c r="D165" s="181">
        <v>80.501872000000006</v>
      </c>
      <c r="E165" s="195">
        <v>80.494664</v>
      </c>
      <c r="F165" s="195">
        <v>14.591647</v>
      </c>
      <c r="G165" s="193"/>
      <c r="H165" s="181">
        <v>74.256107</v>
      </c>
      <c r="I165" s="195">
        <v>74.249688000000006</v>
      </c>
      <c r="J165" s="195">
        <v>13.323774999999999</v>
      </c>
      <c r="K165" s="194"/>
    </row>
    <row r="166" spans="2:11" ht="15.75" customHeight="1">
      <c r="B166" s="934"/>
      <c r="C166" s="177" t="s">
        <v>468</v>
      </c>
      <c r="D166" s="181">
        <v>0</v>
      </c>
      <c r="E166" s="195">
        <v>0</v>
      </c>
      <c r="F166" s="195">
        <v>0</v>
      </c>
      <c r="G166" s="193"/>
      <c r="H166" s="181">
        <v>0</v>
      </c>
      <c r="I166" s="195">
        <v>0</v>
      </c>
      <c r="J166" s="195">
        <v>0</v>
      </c>
      <c r="K166" s="194"/>
    </row>
    <row r="167" spans="2:11" ht="15.75" customHeight="1">
      <c r="B167" s="934"/>
      <c r="C167" s="177" t="s">
        <v>469</v>
      </c>
      <c r="D167" s="181">
        <v>0</v>
      </c>
      <c r="E167" s="195">
        <v>0</v>
      </c>
      <c r="F167" s="195">
        <v>0</v>
      </c>
      <c r="G167" s="193"/>
      <c r="H167" s="181">
        <v>0</v>
      </c>
      <c r="I167" s="195">
        <v>0</v>
      </c>
      <c r="J167" s="195">
        <v>0</v>
      </c>
      <c r="K167" s="194"/>
    </row>
    <row r="168" spans="2:11" ht="15.75" customHeight="1">
      <c r="B168" s="934"/>
      <c r="C168" s="177" t="s">
        <v>470</v>
      </c>
      <c r="D168" s="181">
        <v>8.2984790000000004</v>
      </c>
      <c r="E168" s="195">
        <v>8.2984790000000004</v>
      </c>
      <c r="F168" s="195">
        <v>8.2984790000000004</v>
      </c>
      <c r="G168" s="193"/>
      <c r="H168" s="181">
        <v>0</v>
      </c>
      <c r="I168" s="195">
        <v>0</v>
      </c>
      <c r="J168" s="195">
        <v>0</v>
      </c>
      <c r="K168" s="194"/>
    </row>
    <row r="169" spans="2:11" ht="15.75" hidden="1" customHeight="1">
      <c r="B169" s="934"/>
      <c r="C169" s="180"/>
      <c r="D169" s="181"/>
      <c r="E169" s="195"/>
      <c r="F169" s="195"/>
      <c r="G169" s="196"/>
      <c r="H169" s="181"/>
      <c r="I169" s="195"/>
      <c r="J169" s="195"/>
      <c r="K169" s="197"/>
    </row>
    <row r="170" spans="2:11" ht="15.75" customHeight="1" thickBot="1">
      <c r="B170" s="934"/>
      <c r="C170" s="184" t="s">
        <v>471</v>
      </c>
      <c r="D170" s="181">
        <v>489.773212</v>
      </c>
      <c r="E170" s="195">
        <v>379.63607200000001</v>
      </c>
      <c r="F170" s="195">
        <v>216.81117</v>
      </c>
      <c r="G170" s="193"/>
      <c r="H170" s="181">
        <v>459.751307</v>
      </c>
      <c r="I170" s="195">
        <v>346.57469099999997</v>
      </c>
      <c r="J170" s="195">
        <v>192.51046099999999</v>
      </c>
      <c r="K170" s="194"/>
    </row>
    <row r="171" spans="2:11" ht="18" customHeight="1" thickBot="1">
      <c r="B171" s="935"/>
      <c r="C171" s="591" t="s">
        <v>476</v>
      </c>
      <c r="D171" s="198"/>
      <c r="E171" s="199"/>
      <c r="F171" s="199"/>
      <c r="G171" s="316">
        <v>295.677007</v>
      </c>
      <c r="H171" s="198"/>
      <c r="I171" s="199"/>
      <c r="J171" s="199"/>
      <c r="K171" s="316">
        <v>307.243538</v>
      </c>
    </row>
    <row r="172" spans="2:11" ht="14.25">
      <c r="B172" s="189"/>
      <c r="D172" s="189" t="s">
        <v>473</v>
      </c>
    </row>
    <row r="173" spans="2:11" ht="14.25">
      <c r="B173" s="189"/>
      <c r="D173" s="189" t="s">
        <v>477</v>
      </c>
    </row>
    <row r="174" spans="2:11" ht="15" thickBot="1">
      <c r="D174" s="200" t="s">
        <v>478</v>
      </c>
    </row>
    <row r="175" spans="2:11" ht="32.25" customHeight="1" thickBot="1">
      <c r="B175" s="170"/>
      <c r="C175" s="173"/>
      <c r="D175" s="940" t="s">
        <v>449</v>
      </c>
      <c r="E175" s="941"/>
      <c r="F175" s="941"/>
      <c r="G175" s="941"/>
      <c r="H175" s="941"/>
      <c r="I175" s="941"/>
      <c r="J175" s="941"/>
      <c r="K175" s="941"/>
    </row>
    <row r="176" spans="2:11" ht="32.25" customHeight="1" thickBot="1">
      <c r="B176" s="170"/>
      <c r="C176" s="173"/>
      <c r="D176" s="940" t="s">
        <v>12</v>
      </c>
      <c r="E176" s="941"/>
      <c r="F176" s="941"/>
      <c r="G176" s="942"/>
      <c r="H176" s="940" t="s">
        <v>13</v>
      </c>
      <c r="I176" s="941"/>
      <c r="J176" s="941"/>
      <c r="K176" s="942"/>
    </row>
    <row r="177" spans="2:11" ht="51" customHeight="1">
      <c r="B177" s="174"/>
      <c r="C177" s="173"/>
      <c r="D177" s="936" t="s">
        <v>450</v>
      </c>
      <c r="E177" s="938" t="s">
        <v>451</v>
      </c>
      <c r="F177" s="929" t="s">
        <v>452</v>
      </c>
      <c r="G177" s="931" t="s">
        <v>475</v>
      </c>
      <c r="H177" s="936" t="s">
        <v>450</v>
      </c>
      <c r="I177" s="938" t="s">
        <v>451</v>
      </c>
      <c r="J177" s="929" t="s">
        <v>452</v>
      </c>
      <c r="K177" s="931" t="s">
        <v>475</v>
      </c>
    </row>
    <row r="178" spans="2:11" ht="33" customHeight="1" thickBot="1">
      <c r="B178" s="590">
        <v>6</v>
      </c>
      <c r="C178" s="209" t="s">
        <v>11</v>
      </c>
      <c r="D178" s="937"/>
      <c r="E178" s="939"/>
      <c r="F178" s="930"/>
      <c r="G178" s="932"/>
      <c r="H178" s="937"/>
      <c r="I178" s="939"/>
      <c r="J178" s="930"/>
      <c r="K178" s="932"/>
    </row>
    <row r="179" spans="2:11" ht="15.75" customHeight="1">
      <c r="B179" s="933" t="s">
        <v>681</v>
      </c>
      <c r="C179" s="175" t="s">
        <v>455</v>
      </c>
      <c r="D179" s="309">
        <v>2310.5161050000002</v>
      </c>
      <c r="E179" s="315">
        <v>2455.2482409999998</v>
      </c>
      <c r="F179" s="315">
        <v>0</v>
      </c>
      <c r="G179" s="191"/>
      <c r="H179" s="309">
        <v>2409.9475379999999</v>
      </c>
      <c r="I179" s="315">
        <v>2545.599784</v>
      </c>
      <c r="J179" s="315">
        <v>0</v>
      </c>
      <c r="K179" s="192"/>
    </row>
    <row r="180" spans="2:11" ht="15.75" customHeight="1">
      <c r="B180" s="934"/>
      <c r="C180" s="177" t="s">
        <v>456</v>
      </c>
      <c r="D180" s="181">
        <v>75.090976999999995</v>
      </c>
      <c r="E180" s="195">
        <v>74.841088999999997</v>
      </c>
      <c r="F180" s="195">
        <v>14.968218</v>
      </c>
      <c r="G180" s="193"/>
      <c r="H180" s="181">
        <v>75.665324999999996</v>
      </c>
      <c r="I180" s="195">
        <v>75.475380000000001</v>
      </c>
      <c r="J180" s="195">
        <v>15.095076000000001</v>
      </c>
      <c r="K180" s="194"/>
    </row>
    <row r="181" spans="2:11" ht="15.75" customHeight="1">
      <c r="B181" s="934"/>
      <c r="C181" s="177" t="s">
        <v>457</v>
      </c>
      <c r="D181" s="181">
        <v>0</v>
      </c>
      <c r="E181" s="195">
        <v>0</v>
      </c>
      <c r="F181" s="195">
        <v>0</v>
      </c>
      <c r="G181" s="193"/>
      <c r="H181" s="181">
        <v>0</v>
      </c>
      <c r="I181" s="195">
        <v>0</v>
      </c>
      <c r="J181" s="195">
        <v>0</v>
      </c>
      <c r="K181" s="194"/>
    </row>
    <row r="182" spans="2:11" ht="15.75" customHeight="1">
      <c r="B182" s="934"/>
      <c r="C182" s="177" t="s">
        <v>458</v>
      </c>
      <c r="D182" s="181">
        <v>0</v>
      </c>
      <c r="E182" s="195">
        <v>0</v>
      </c>
      <c r="F182" s="195">
        <v>0</v>
      </c>
      <c r="G182" s="193"/>
      <c r="H182" s="181">
        <v>0</v>
      </c>
      <c r="I182" s="195">
        <v>0</v>
      </c>
      <c r="J182" s="195">
        <v>0</v>
      </c>
      <c r="K182" s="194"/>
    </row>
    <row r="183" spans="2:11" ht="15.75" customHeight="1">
      <c r="B183" s="934"/>
      <c r="C183" s="177" t="s">
        <v>459</v>
      </c>
      <c r="D183" s="181">
        <v>0</v>
      </c>
      <c r="E183" s="195">
        <v>0</v>
      </c>
      <c r="F183" s="195">
        <v>0</v>
      </c>
      <c r="G183" s="193"/>
      <c r="H183" s="181">
        <v>0</v>
      </c>
      <c r="I183" s="195">
        <v>0</v>
      </c>
      <c r="J183" s="195">
        <v>0</v>
      </c>
      <c r="K183" s="194"/>
    </row>
    <row r="184" spans="2:11" ht="15.75" customHeight="1">
      <c r="B184" s="934"/>
      <c r="C184" s="177" t="s">
        <v>460</v>
      </c>
      <c r="D184" s="181">
        <v>3742.402685</v>
      </c>
      <c r="E184" s="195">
        <v>3702.3814179999999</v>
      </c>
      <c r="F184" s="195">
        <v>343.95113900000001</v>
      </c>
      <c r="G184" s="193"/>
      <c r="H184" s="181">
        <v>3301.6899539999999</v>
      </c>
      <c r="I184" s="195">
        <v>3263.8089220000002</v>
      </c>
      <c r="J184" s="195">
        <v>332.19316300000003</v>
      </c>
      <c r="K184" s="194"/>
    </row>
    <row r="185" spans="2:11" ht="15.75" customHeight="1">
      <c r="B185" s="934"/>
      <c r="C185" s="177" t="s">
        <v>461</v>
      </c>
      <c r="D185" s="181">
        <v>1245.8454939999999</v>
      </c>
      <c r="E185" s="195">
        <v>1179.0409500000001</v>
      </c>
      <c r="F185" s="195">
        <v>1129.253622</v>
      </c>
      <c r="G185" s="193"/>
      <c r="H185" s="181">
        <v>991.177414</v>
      </c>
      <c r="I185" s="195">
        <v>861.82753400000001</v>
      </c>
      <c r="J185" s="195">
        <v>806.50498100000004</v>
      </c>
      <c r="K185" s="194"/>
    </row>
    <row r="186" spans="2:11" ht="15.75" customHeight="1">
      <c r="B186" s="934"/>
      <c r="C186" s="179" t="s">
        <v>462</v>
      </c>
      <c r="D186" s="181">
        <v>1.778457</v>
      </c>
      <c r="E186" s="195">
        <v>1.748618</v>
      </c>
      <c r="F186" s="195">
        <v>1.607011</v>
      </c>
      <c r="G186" s="193"/>
      <c r="H186" s="181">
        <v>0.62394000000000005</v>
      </c>
      <c r="I186" s="195">
        <v>3.8530000000000001E-3</v>
      </c>
      <c r="J186" s="195">
        <v>2.9359999999999998E-3</v>
      </c>
      <c r="K186" s="194"/>
    </row>
    <row r="187" spans="2:11" ht="15.75" customHeight="1">
      <c r="B187" s="934"/>
      <c r="C187" s="177" t="s">
        <v>463</v>
      </c>
      <c r="D187" s="181">
        <v>3.3149510000000002</v>
      </c>
      <c r="E187" s="195">
        <v>2.5863960000000001</v>
      </c>
      <c r="F187" s="195">
        <v>1.824236</v>
      </c>
      <c r="G187" s="193"/>
      <c r="H187" s="181">
        <v>4.3404220000000002</v>
      </c>
      <c r="I187" s="195">
        <v>3.6604860000000001</v>
      </c>
      <c r="J187" s="195">
        <v>2.7027640000000002</v>
      </c>
      <c r="K187" s="194"/>
    </row>
    <row r="188" spans="2:11" ht="15.75" customHeight="1">
      <c r="B188" s="934"/>
      <c r="C188" s="179" t="s">
        <v>462</v>
      </c>
      <c r="D188" s="181">
        <v>1.82925</v>
      </c>
      <c r="E188" s="195">
        <v>1.5186550000000001</v>
      </c>
      <c r="F188" s="195">
        <v>1.023431</v>
      </c>
      <c r="G188" s="193"/>
      <c r="H188" s="181">
        <v>1.69739</v>
      </c>
      <c r="I188" s="195">
        <v>1.43109</v>
      </c>
      <c r="J188" s="195">
        <v>1.0307170000000001</v>
      </c>
      <c r="K188" s="194"/>
    </row>
    <row r="189" spans="2:11" ht="15.75" customHeight="1">
      <c r="B189" s="934"/>
      <c r="C189" s="177" t="s">
        <v>464</v>
      </c>
      <c r="D189" s="181">
        <v>1.403343</v>
      </c>
      <c r="E189" s="195">
        <v>1.3982399999999999</v>
      </c>
      <c r="F189" s="195">
        <v>0.54592499999999999</v>
      </c>
      <c r="G189" s="193"/>
      <c r="H189" s="181">
        <v>1.0791470000000001</v>
      </c>
      <c r="I189" s="195">
        <v>1.0738700000000001</v>
      </c>
      <c r="J189" s="195">
        <v>0.43209399999999998</v>
      </c>
      <c r="K189" s="194"/>
    </row>
    <row r="190" spans="2:11" ht="15.75" customHeight="1">
      <c r="B190" s="934"/>
      <c r="C190" s="179" t="s">
        <v>462</v>
      </c>
      <c r="D190" s="181">
        <v>0</v>
      </c>
      <c r="E190" s="195">
        <v>0</v>
      </c>
      <c r="F190" s="195">
        <v>0</v>
      </c>
      <c r="G190" s="193"/>
      <c r="H190" s="181">
        <v>0</v>
      </c>
      <c r="I190" s="195">
        <v>0</v>
      </c>
      <c r="J190" s="195">
        <v>0</v>
      </c>
      <c r="K190" s="194"/>
    </row>
    <row r="191" spans="2:11" ht="15.75" customHeight="1">
      <c r="B191" s="934"/>
      <c r="C191" s="177" t="s">
        <v>465</v>
      </c>
      <c r="D191" s="181">
        <v>0.43734299999999998</v>
      </c>
      <c r="E191" s="195">
        <v>0.30224800000000002</v>
      </c>
      <c r="F191" s="195">
        <v>0.30304999999999999</v>
      </c>
      <c r="G191" s="196">
        <v>0.13509499999999999</v>
      </c>
      <c r="H191" s="181">
        <v>0.47032600000000002</v>
      </c>
      <c r="I191" s="195">
        <v>0.30608099999999999</v>
      </c>
      <c r="J191" s="195">
        <v>0.30608099999999999</v>
      </c>
      <c r="K191" s="197">
        <v>0.16422600000000001</v>
      </c>
    </row>
    <row r="192" spans="2:11" ht="15.75" customHeight="1">
      <c r="B192" s="934"/>
      <c r="C192" s="177" t="s">
        <v>466</v>
      </c>
      <c r="D192" s="181">
        <v>0.75</v>
      </c>
      <c r="E192" s="195">
        <v>0.69443600000000005</v>
      </c>
      <c r="F192" s="195">
        <v>1.0416540000000001</v>
      </c>
      <c r="G192" s="193"/>
      <c r="H192" s="181">
        <v>8.35</v>
      </c>
      <c r="I192" s="195">
        <v>0.70467800000000003</v>
      </c>
      <c r="J192" s="195">
        <v>1.057018</v>
      </c>
      <c r="K192" s="194"/>
    </row>
    <row r="193" spans="2:11" ht="15.75" customHeight="1">
      <c r="B193" s="934"/>
      <c r="C193" s="177" t="s">
        <v>467</v>
      </c>
      <c r="D193" s="181">
        <v>15.188212</v>
      </c>
      <c r="E193" s="195">
        <v>15.188093</v>
      </c>
      <c r="F193" s="195">
        <v>1.5188090000000001</v>
      </c>
      <c r="G193" s="193"/>
      <c r="H193" s="181">
        <v>15.400498000000001</v>
      </c>
      <c r="I193" s="195">
        <v>15.400318</v>
      </c>
      <c r="J193" s="195">
        <v>1.5400320000000001</v>
      </c>
      <c r="K193" s="194"/>
    </row>
    <row r="194" spans="2:11" ht="15.75" customHeight="1">
      <c r="B194" s="934"/>
      <c r="C194" s="177" t="s">
        <v>468</v>
      </c>
      <c r="D194" s="181">
        <v>0</v>
      </c>
      <c r="E194" s="195">
        <v>0</v>
      </c>
      <c r="F194" s="195">
        <v>0</v>
      </c>
      <c r="G194" s="193"/>
      <c r="H194" s="181">
        <v>0</v>
      </c>
      <c r="I194" s="195">
        <v>0</v>
      </c>
      <c r="J194" s="195">
        <v>0</v>
      </c>
      <c r="K194" s="194"/>
    </row>
    <row r="195" spans="2:11" ht="15.75" customHeight="1">
      <c r="B195" s="934"/>
      <c r="C195" s="177" t="s">
        <v>469</v>
      </c>
      <c r="D195" s="181">
        <v>0</v>
      </c>
      <c r="E195" s="195">
        <v>0</v>
      </c>
      <c r="F195" s="195">
        <v>0</v>
      </c>
      <c r="G195" s="193"/>
      <c r="H195" s="181">
        <v>0</v>
      </c>
      <c r="I195" s="195">
        <v>0</v>
      </c>
      <c r="J195" s="195">
        <v>0</v>
      </c>
      <c r="K195" s="194"/>
    </row>
    <row r="196" spans="2:11" ht="15.75" customHeight="1">
      <c r="B196" s="934"/>
      <c r="C196" s="177" t="s">
        <v>470</v>
      </c>
      <c r="D196" s="181">
        <v>0.25097900000000001</v>
      </c>
      <c r="E196" s="195">
        <v>0.25097900000000001</v>
      </c>
      <c r="F196" s="195">
        <v>0.25097900000000001</v>
      </c>
      <c r="G196" s="193"/>
      <c r="H196" s="181">
        <v>0.18887699999999999</v>
      </c>
      <c r="I196" s="195">
        <v>0.18887699999999999</v>
      </c>
      <c r="J196" s="195">
        <v>0.18887699999999999</v>
      </c>
      <c r="K196" s="194"/>
    </row>
    <row r="197" spans="2:11" ht="15.75" hidden="1" customHeight="1">
      <c r="B197" s="934"/>
      <c r="C197" s="180"/>
      <c r="D197" s="181"/>
      <c r="E197" s="195"/>
      <c r="F197" s="195"/>
      <c r="G197" s="196"/>
      <c r="H197" s="181"/>
      <c r="I197" s="195"/>
      <c r="J197" s="195"/>
      <c r="K197" s="197"/>
    </row>
    <row r="198" spans="2:11" ht="15.75" customHeight="1" thickBot="1">
      <c r="B198" s="934"/>
      <c r="C198" s="184" t="s">
        <v>471</v>
      </c>
      <c r="D198" s="181">
        <v>5.0049999999999999E-3</v>
      </c>
      <c r="E198" s="195">
        <v>5.0049999999999999E-3</v>
      </c>
      <c r="F198" s="195">
        <v>5.0049999999999999E-3</v>
      </c>
      <c r="G198" s="193"/>
      <c r="H198" s="181">
        <v>5.0049999999999999E-3</v>
      </c>
      <c r="I198" s="195">
        <v>5.0049999999999999E-3</v>
      </c>
      <c r="J198" s="195">
        <v>5.0049999999999999E-3</v>
      </c>
      <c r="K198" s="194"/>
    </row>
    <row r="199" spans="2:11" ht="18" customHeight="1" thickBot="1">
      <c r="B199" s="935"/>
      <c r="C199" s="591" t="s">
        <v>476</v>
      </c>
      <c r="D199" s="198"/>
      <c r="E199" s="199"/>
      <c r="F199" s="199"/>
      <c r="G199" s="316">
        <v>2.1588220000000007</v>
      </c>
      <c r="H199" s="198"/>
      <c r="I199" s="199"/>
      <c r="J199" s="199"/>
      <c r="K199" s="316">
        <v>2.193711</v>
      </c>
    </row>
    <row r="200" spans="2:11" ht="14.25">
      <c r="B200" s="189"/>
      <c r="D200" s="189" t="s">
        <v>473</v>
      </c>
    </row>
    <row r="201" spans="2:11" ht="14.25">
      <c r="B201" s="189"/>
      <c r="D201" s="189" t="s">
        <v>477</v>
      </c>
    </row>
    <row r="202" spans="2:11" ht="15" thickBot="1">
      <c r="D202" s="200" t="s">
        <v>478</v>
      </c>
    </row>
    <row r="203" spans="2:11" ht="32.25" customHeight="1" thickBot="1">
      <c r="B203" s="170"/>
      <c r="C203" s="173"/>
      <c r="D203" s="940" t="s">
        <v>449</v>
      </c>
      <c r="E203" s="941"/>
      <c r="F203" s="941"/>
      <c r="G203" s="941"/>
      <c r="H203" s="941"/>
      <c r="I203" s="941"/>
      <c r="J203" s="941"/>
      <c r="K203" s="941"/>
    </row>
    <row r="204" spans="2:11" ht="32.25" customHeight="1" thickBot="1">
      <c r="B204" s="170"/>
      <c r="C204" s="173"/>
      <c r="D204" s="940" t="s">
        <v>12</v>
      </c>
      <c r="E204" s="941"/>
      <c r="F204" s="941"/>
      <c r="G204" s="942"/>
      <c r="H204" s="940" t="s">
        <v>13</v>
      </c>
      <c r="I204" s="941"/>
      <c r="J204" s="941"/>
      <c r="K204" s="942"/>
    </row>
    <row r="205" spans="2:11" ht="51" customHeight="1">
      <c r="B205" s="174"/>
      <c r="C205" s="173"/>
      <c r="D205" s="936" t="s">
        <v>450</v>
      </c>
      <c r="E205" s="938" t="s">
        <v>451</v>
      </c>
      <c r="F205" s="929" t="s">
        <v>452</v>
      </c>
      <c r="G205" s="931" t="s">
        <v>475</v>
      </c>
      <c r="H205" s="936" t="s">
        <v>450</v>
      </c>
      <c r="I205" s="938" t="s">
        <v>451</v>
      </c>
      <c r="J205" s="929" t="s">
        <v>452</v>
      </c>
      <c r="K205" s="931" t="s">
        <v>475</v>
      </c>
    </row>
    <row r="206" spans="2:11" ht="33" customHeight="1" thickBot="1">
      <c r="B206" s="590">
        <v>7</v>
      </c>
      <c r="C206" s="209" t="s">
        <v>11</v>
      </c>
      <c r="D206" s="937"/>
      <c r="E206" s="939"/>
      <c r="F206" s="930"/>
      <c r="G206" s="932"/>
      <c r="H206" s="937"/>
      <c r="I206" s="939"/>
      <c r="J206" s="930"/>
      <c r="K206" s="932"/>
    </row>
    <row r="207" spans="2:11" ht="15.75" customHeight="1">
      <c r="B207" s="933" t="s">
        <v>684</v>
      </c>
      <c r="C207" s="175" t="s">
        <v>455</v>
      </c>
      <c r="D207" s="309">
        <v>748.30812800000001</v>
      </c>
      <c r="E207" s="315">
        <v>9.2618340000000003</v>
      </c>
      <c r="F207" s="315">
        <v>0</v>
      </c>
      <c r="G207" s="191"/>
      <c r="H207" s="309">
        <v>731.91965900000002</v>
      </c>
      <c r="I207" s="315">
        <v>8.9466260000000002</v>
      </c>
      <c r="J207" s="315">
        <v>0</v>
      </c>
      <c r="K207" s="192"/>
    </row>
    <row r="208" spans="2:11" ht="15.75" customHeight="1">
      <c r="B208" s="934"/>
      <c r="C208" s="177" t="s">
        <v>456</v>
      </c>
      <c r="D208" s="181">
        <v>0</v>
      </c>
      <c r="E208" s="195">
        <v>0</v>
      </c>
      <c r="F208" s="195">
        <v>0</v>
      </c>
      <c r="G208" s="193"/>
      <c r="H208" s="181">
        <v>0</v>
      </c>
      <c r="I208" s="195">
        <v>0</v>
      </c>
      <c r="J208" s="195">
        <v>0</v>
      </c>
      <c r="K208" s="194"/>
    </row>
    <row r="209" spans="2:11" ht="15.75" customHeight="1">
      <c r="B209" s="934"/>
      <c r="C209" s="177" t="s">
        <v>457</v>
      </c>
      <c r="D209" s="181">
        <v>0</v>
      </c>
      <c r="E209" s="195">
        <v>0</v>
      </c>
      <c r="F209" s="195">
        <v>0</v>
      </c>
      <c r="G209" s="193"/>
      <c r="H209" s="181">
        <v>0</v>
      </c>
      <c r="I209" s="195">
        <v>0</v>
      </c>
      <c r="J209" s="195">
        <v>0</v>
      </c>
      <c r="K209" s="194"/>
    </row>
    <row r="210" spans="2:11" ht="15.75" customHeight="1">
      <c r="B210" s="934"/>
      <c r="C210" s="177" t="s">
        <v>458</v>
      </c>
      <c r="D210" s="181">
        <v>1.15E-4</v>
      </c>
      <c r="E210" s="195">
        <v>1.15E-4</v>
      </c>
      <c r="F210" s="195">
        <v>0</v>
      </c>
      <c r="G210" s="193"/>
      <c r="H210" s="181">
        <v>4.5000000000000003E-5</v>
      </c>
      <c r="I210" s="195">
        <v>4.5000000000000003E-5</v>
      </c>
      <c r="J210" s="195">
        <v>0</v>
      </c>
      <c r="K210" s="194"/>
    </row>
    <row r="211" spans="2:11" ht="15.75" customHeight="1">
      <c r="B211" s="934"/>
      <c r="C211" s="177" t="s">
        <v>459</v>
      </c>
      <c r="D211" s="181">
        <v>0</v>
      </c>
      <c r="E211" s="195">
        <v>0</v>
      </c>
      <c r="F211" s="195">
        <v>0</v>
      </c>
      <c r="G211" s="193"/>
      <c r="H211" s="181">
        <v>0</v>
      </c>
      <c r="I211" s="195">
        <v>0</v>
      </c>
      <c r="J211" s="195">
        <v>0</v>
      </c>
      <c r="K211" s="194"/>
    </row>
    <row r="212" spans="2:11" ht="15.75" customHeight="1">
      <c r="B212" s="934"/>
      <c r="C212" s="177" t="s">
        <v>460</v>
      </c>
      <c r="D212" s="181">
        <v>2357.0476589999998</v>
      </c>
      <c r="E212" s="195">
        <v>1833.8778649999999</v>
      </c>
      <c r="F212" s="195">
        <v>225.08739700000001</v>
      </c>
      <c r="G212" s="193"/>
      <c r="H212" s="181">
        <v>2581.667524</v>
      </c>
      <c r="I212" s="195">
        <v>1818.6793150000001</v>
      </c>
      <c r="J212" s="195">
        <v>208.892426</v>
      </c>
      <c r="K212" s="194"/>
    </row>
    <row r="213" spans="2:11" ht="15.75" customHeight="1">
      <c r="B213" s="934"/>
      <c r="C213" s="177" t="s">
        <v>461</v>
      </c>
      <c r="D213" s="181">
        <v>2257.9473670000002</v>
      </c>
      <c r="E213" s="195">
        <v>1714.4576320000001</v>
      </c>
      <c r="F213" s="195">
        <v>1443.5639739999999</v>
      </c>
      <c r="G213" s="193"/>
      <c r="H213" s="181">
        <v>2573.4600500000001</v>
      </c>
      <c r="I213" s="195">
        <v>1638.912288</v>
      </c>
      <c r="J213" s="195">
        <v>1389.71631</v>
      </c>
      <c r="K213" s="194"/>
    </row>
    <row r="214" spans="2:11" ht="15.75" customHeight="1">
      <c r="B214" s="934"/>
      <c r="C214" s="179" t="s">
        <v>462</v>
      </c>
      <c r="D214" s="181">
        <v>1.8581259999999999</v>
      </c>
      <c r="E214" s="195">
        <v>0.71313800000000005</v>
      </c>
      <c r="F214" s="195">
        <v>0.61182499999999995</v>
      </c>
      <c r="G214" s="193"/>
      <c r="H214" s="181">
        <v>1.5801289999999999</v>
      </c>
      <c r="I214" s="195">
        <v>0.63814300000000002</v>
      </c>
      <c r="J214" s="195">
        <v>0.55443900000000002</v>
      </c>
      <c r="K214" s="194"/>
    </row>
    <row r="215" spans="2:11" ht="15.75" customHeight="1">
      <c r="B215" s="934"/>
      <c r="C215" s="177" t="s">
        <v>463</v>
      </c>
      <c r="D215" s="181">
        <v>8.9841499999999996</v>
      </c>
      <c r="E215" s="195">
        <v>1.915216</v>
      </c>
      <c r="F215" s="195">
        <v>1.4253960000000001</v>
      </c>
      <c r="G215" s="193"/>
      <c r="H215" s="181">
        <v>9.4250439999999998</v>
      </c>
      <c r="I215" s="195">
        <v>2.7455319999999999</v>
      </c>
      <c r="J215" s="195">
        <v>1.623645</v>
      </c>
      <c r="K215" s="194"/>
    </row>
    <row r="216" spans="2:11" ht="15.75" customHeight="1">
      <c r="B216" s="934"/>
      <c r="C216" s="179" t="s">
        <v>462</v>
      </c>
      <c r="D216" s="181">
        <v>1.0413399999999999</v>
      </c>
      <c r="E216" s="195">
        <v>0.14993100000000001</v>
      </c>
      <c r="F216" s="195">
        <v>0.10143199999999999</v>
      </c>
      <c r="G216" s="193"/>
      <c r="H216" s="181">
        <v>0.34780100000000003</v>
      </c>
      <c r="I216" s="195">
        <v>0.33886699999999997</v>
      </c>
      <c r="J216" s="195">
        <v>0.19364799999999999</v>
      </c>
      <c r="K216" s="194"/>
    </row>
    <row r="217" spans="2:11" ht="15.75" customHeight="1">
      <c r="B217" s="934"/>
      <c r="C217" s="177" t="s">
        <v>464</v>
      </c>
      <c r="D217" s="181">
        <v>2.7671700000000001</v>
      </c>
      <c r="E217" s="195">
        <v>2.70356</v>
      </c>
      <c r="F217" s="195">
        <v>1.0819620000000001</v>
      </c>
      <c r="G217" s="193"/>
      <c r="H217" s="181">
        <v>2.7329490000000001</v>
      </c>
      <c r="I217" s="195">
        <v>2.6305990000000001</v>
      </c>
      <c r="J217" s="195">
        <v>1.0472999999999999</v>
      </c>
      <c r="K217" s="194"/>
    </row>
    <row r="218" spans="2:11" ht="15.75" customHeight="1">
      <c r="B218" s="934"/>
      <c r="C218" s="179" t="s">
        <v>462</v>
      </c>
      <c r="D218" s="181">
        <v>0</v>
      </c>
      <c r="E218" s="195">
        <v>0</v>
      </c>
      <c r="F218" s="195">
        <v>0</v>
      </c>
      <c r="G218" s="193"/>
      <c r="H218" s="181">
        <v>0</v>
      </c>
      <c r="I218" s="195">
        <v>0</v>
      </c>
      <c r="J218" s="195">
        <v>0</v>
      </c>
      <c r="K218" s="194"/>
    </row>
    <row r="219" spans="2:11" ht="15.75" customHeight="1">
      <c r="B219" s="934"/>
      <c r="C219" s="177" t="s">
        <v>465</v>
      </c>
      <c r="D219" s="181">
        <v>9.3684000000000003E-2</v>
      </c>
      <c r="E219" s="195">
        <v>5.4420999999999997E-2</v>
      </c>
      <c r="F219" s="195">
        <v>5.4625E-2</v>
      </c>
      <c r="G219" s="196">
        <v>3.9264E-2</v>
      </c>
      <c r="H219" s="181">
        <v>9.5805000000000001E-2</v>
      </c>
      <c r="I219" s="195">
        <v>5.568E-2</v>
      </c>
      <c r="J219" s="195">
        <v>5.5900999999999999E-2</v>
      </c>
      <c r="K219" s="197">
        <v>4.0125000000000001E-2</v>
      </c>
    </row>
    <row r="220" spans="2:11" ht="15.75" customHeight="1">
      <c r="B220" s="934"/>
      <c r="C220" s="177" t="s">
        <v>466</v>
      </c>
      <c r="D220" s="181">
        <v>0</v>
      </c>
      <c r="E220" s="195">
        <v>0</v>
      </c>
      <c r="F220" s="195">
        <v>0</v>
      </c>
      <c r="G220" s="193"/>
      <c r="H220" s="181">
        <v>0</v>
      </c>
      <c r="I220" s="195">
        <v>0</v>
      </c>
      <c r="J220" s="195">
        <v>0</v>
      </c>
      <c r="K220" s="194"/>
    </row>
    <row r="221" spans="2:11" ht="15.75" customHeight="1">
      <c r="B221" s="934"/>
      <c r="C221" s="177" t="s">
        <v>467</v>
      </c>
      <c r="D221" s="181">
        <v>146.51292799999999</v>
      </c>
      <c r="E221" s="195">
        <v>146.49225300000001</v>
      </c>
      <c r="F221" s="195">
        <v>19.413665000000002</v>
      </c>
      <c r="G221" s="193"/>
      <c r="H221" s="181">
        <v>159.05621199999999</v>
      </c>
      <c r="I221" s="195">
        <v>158.98437899999999</v>
      </c>
      <c r="J221" s="195">
        <v>20.717686</v>
      </c>
      <c r="K221" s="194"/>
    </row>
    <row r="222" spans="2:11" ht="15.75" customHeight="1">
      <c r="B222" s="934"/>
      <c r="C222" s="177" t="s">
        <v>468</v>
      </c>
      <c r="D222" s="181">
        <v>0</v>
      </c>
      <c r="E222" s="195">
        <v>0</v>
      </c>
      <c r="F222" s="195">
        <v>0</v>
      </c>
      <c r="G222" s="193"/>
      <c r="H222" s="181">
        <v>0</v>
      </c>
      <c r="I222" s="195">
        <v>0</v>
      </c>
      <c r="J222" s="195">
        <v>0</v>
      </c>
      <c r="K222" s="194"/>
    </row>
    <row r="223" spans="2:11" ht="15.75" customHeight="1">
      <c r="B223" s="934"/>
      <c r="C223" s="177" t="s">
        <v>469</v>
      </c>
      <c r="D223" s="181">
        <v>86.881308000000004</v>
      </c>
      <c r="E223" s="195">
        <v>78.951542000000003</v>
      </c>
      <c r="F223" s="195">
        <v>78.951542000000003</v>
      </c>
      <c r="G223" s="193"/>
      <c r="H223" s="181">
        <v>84.896111000000005</v>
      </c>
      <c r="I223" s="195">
        <v>77.376778000000002</v>
      </c>
      <c r="J223" s="195">
        <v>77.376778000000002</v>
      </c>
      <c r="K223" s="194"/>
    </row>
    <row r="224" spans="2:11" ht="15.75" customHeight="1">
      <c r="B224" s="934"/>
      <c r="C224" s="177" t="s">
        <v>470</v>
      </c>
      <c r="D224" s="181">
        <v>16.970120999999999</v>
      </c>
      <c r="E224" s="195">
        <v>16.970120999999999</v>
      </c>
      <c r="F224" s="195">
        <v>27.883524000000001</v>
      </c>
      <c r="G224" s="193"/>
      <c r="H224" s="181">
        <v>10.829330000000001</v>
      </c>
      <c r="I224" s="195">
        <v>10.829330000000001</v>
      </c>
      <c r="J224" s="195">
        <v>21.742325000000001</v>
      </c>
      <c r="K224" s="194"/>
    </row>
    <row r="225" spans="2:11" ht="15.75" hidden="1" customHeight="1">
      <c r="B225" s="934"/>
      <c r="C225" s="180"/>
      <c r="D225" s="181"/>
      <c r="E225" s="195"/>
      <c r="F225" s="195"/>
      <c r="G225" s="196"/>
      <c r="H225" s="181"/>
      <c r="I225" s="195"/>
      <c r="J225" s="195"/>
      <c r="K225" s="197"/>
    </row>
    <row r="226" spans="2:11" ht="15.75" customHeight="1" thickBot="1">
      <c r="B226" s="934"/>
      <c r="C226" s="184" t="s">
        <v>471</v>
      </c>
      <c r="D226" s="181">
        <v>0.99524199999999996</v>
      </c>
      <c r="E226" s="195">
        <v>0.99524199999999996</v>
      </c>
      <c r="F226" s="195">
        <v>0.99524199999999996</v>
      </c>
      <c r="G226" s="193"/>
      <c r="H226" s="181">
        <v>3.8456809999999999</v>
      </c>
      <c r="I226" s="195">
        <v>3.846114</v>
      </c>
      <c r="J226" s="195">
        <v>3.8456809999999999</v>
      </c>
      <c r="K226" s="194"/>
    </row>
    <row r="227" spans="2:11" ht="18" customHeight="1" thickBot="1">
      <c r="B227" s="935"/>
      <c r="C227" s="591" t="s">
        <v>476</v>
      </c>
      <c r="D227" s="198"/>
      <c r="E227" s="199"/>
      <c r="F227" s="199"/>
      <c r="G227" s="316">
        <v>4.9679159999999998</v>
      </c>
      <c r="H227" s="198"/>
      <c r="I227" s="199"/>
      <c r="J227" s="199"/>
      <c r="K227" s="316">
        <v>12.247515999999999</v>
      </c>
    </row>
    <row r="228" spans="2:11" ht="14.25">
      <c r="B228" s="189"/>
      <c r="D228" s="189" t="s">
        <v>473</v>
      </c>
    </row>
    <row r="229" spans="2:11" ht="14.25">
      <c r="B229" s="189"/>
      <c r="D229" s="189" t="s">
        <v>477</v>
      </c>
    </row>
    <row r="230" spans="2:11" ht="15" thickBot="1">
      <c r="D230" s="200" t="s">
        <v>478</v>
      </c>
    </row>
    <row r="231" spans="2:11" ht="32.25" customHeight="1" thickBot="1">
      <c r="B231" s="170"/>
      <c r="C231" s="173"/>
      <c r="D231" s="940" t="s">
        <v>449</v>
      </c>
      <c r="E231" s="941"/>
      <c r="F231" s="941"/>
      <c r="G231" s="941"/>
      <c r="H231" s="941"/>
      <c r="I231" s="941"/>
      <c r="J231" s="941"/>
      <c r="K231" s="941"/>
    </row>
    <row r="232" spans="2:11" ht="32.25" customHeight="1" thickBot="1">
      <c r="B232" s="170"/>
      <c r="C232" s="173"/>
      <c r="D232" s="940" t="s">
        <v>12</v>
      </c>
      <c r="E232" s="941"/>
      <c r="F232" s="941"/>
      <c r="G232" s="942"/>
      <c r="H232" s="940" t="s">
        <v>13</v>
      </c>
      <c r="I232" s="941"/>
      <c r="J232" s="941"/>
      <c r="K232" s="942"/>
    </row>
    <row r="233" spans="2:11" ht="51" customHeight="1">
      <c r="B233" s="174"/>
      <c r="C233" s="173"/>
      <c r="D233" s="936" t="s">
        <v>450</v>
      </c>
      <c r="E233" s="938" t="s">
        <v>451</v>
      </c>
      <c r="F233" s="929" t="s">
        <v>452</v>
      </c>
      <c r="G233" s="931" t="s">
        <v>475</v>
      </c>
      <c r="H233" s="936" t="s">
        <v>450</v>
      </c>
      <c r="I233" s="938" t="s">
        <v>451</v>
      </c>
      <c r="J233" s="929" t="s">
        <v>452</v>
      </c>
      <c r="K233" s="931" t="s">
        <v>475</v>
      </c>
    </row>
    <row r="234" spans="2:11" ht="33" customHeight="1" thickBot="1">
      <c r="B234" s="590">
        <v>8</v>
      </c>
      <c r="C234" s="209" t="s">
        <v>11</v>
      </c>
      <c r="D234" s="937"/>
      <c r="E234" s="939"/>
      <c r="F234" s="930"/>
      <c r="G234" s="932"/>
      <c r="H234" s="937"/>
      <c r="I234" s="939"/>
      <c r="J234" s="930"/>
      <c r="K234" s="932"/>
    </row>
    <row r="235" spans="2:11" ht="15.75" customHeight="1">
      <c r="B235" s="933" t="s">
        <v>685</v>
      </c>
      <c r="C235" s="175" t="s">
        <v>455</v>
      </c>
      <c r="D235" s="309">
        <v>2048.3038889999998</v>
      </c>
      <c r="E235" s="315">
        <v>2656.140179</v>
      </c>
      <c r="F235" s="315">
        <v>257.89459900000003</v>
      </c>
      <c r="G235" s="191"/>
      <c r="H235" s="309">
        <v>3672.7510440000001</v>
      </c>
      <c r="I235" s="315">
        <v>4273.0314040000003</v>
      </c>
      <c r="J235" s="315">
        <v>50.085473</v>
      </c>
      <c r="K235" s="192"/>
    </row>
    <row r="236" spans="2:11" ht="15.75" customHeight="1">
      <c r="B236" s="934"/>
      <c r="C236" s="177" t="s">
        <v>456</v>
      </c>
      <c r="D236" s="181">
        <v>194.742661</v>
      </c>
      <c r="E236" s="195">
        <v>257.22976799999998</v>
      </c>
      <c r="F236" s="195">
        <v>51.450549000000002</v>
      </c>
      <c r="G236" s="193"/>
      <c r="H236" s="181">
        <v>207.67646500000001</v>
      </c>
      <c r="I236" s="195">
        <v>263.83691199999998</v>
      </c>
      <c r="J236" s="195">
        <v>52.769768999999997</v>
      </c>
      <c r="K236" s="194"/>
    </row>
    <row r="237" spans="2:11" ht="15.75" customHeight="1">
      <c r="B237" s="934"/>
      <c r="C237" s="177" t="s">
        <v>457</v>
      </c>
      <c r="D237" s="181">
        <v>638.01780499999995</v>
      </c>
      <c r="E237" s="195">
        <v>77.671875999999997</v>
      </c>
      <c r="F237" s="195">
        <v>36.280047000000003</v>
      </c>
      <c r="G237" s="193"/>
      <c r="H237" s="181">
        <v>608.24537899999996</v>
      </c>
      <c r="I237" s="195">
        <v>58.713323000000003</v>
      </c>
      <c r="J237" s="195">
        <v>29.681912000000001</v>
      </c>
      <c r="K237" s="194"/>
    </row>
    <row r="238" spans="2:11" ht="15.75" customHeight="1">
      <c r="B238" s="934"/>
      <c r="C238" s="177" t="s">
        <v>458</v>
      </c>
      <c r="D238" s="181">
        <v>0</v>
      </c>
      <c r="E238" s="195">
        <v>0</v>
      </c>
      <c r="F238" s="195">
        <v>0</v>
      </c>
      <c r="G238" s="193"/>
      <c r="H238" s="181">
        <v>0</v>
      </c>
      <c r="I238" s="195">
        <v>0</v>
      </c>
      <c r="J238" s="195">
        <v>0</v>
      </c>
      <c r="K238" s="194"/>
    </row>
    <row r="239" spans="2:11" ht="15.75" customHeight="1">
      <c r="B239" s="934"/>
      <c r="C239" s="177" t="s">
        <v>459</v>
      </c>
      <c r="D239" s="181">
        <v>0</v>
      </c>
      <c r="E239" s="195">
        <v>0</v>
      </c>
      <c r="F239" s="195">
        <v>0</v>
      </c>
      <c r="G239" s="193"/>
      <c r="H239" s="181">
        <v>0</v>
      </c>
      <c r="I239" s="195">
        <v>0</v>
      </c>
      <c r="J239" s="195">
        <v>0</v>
      </c>
      <c r="K239" s="194"/>
    </row>
    <row r="240" spans="2:11" ht="15.75" customHeight="1">
      <c r="B240" s="934"/>
      <c r="C240" s="177" t="s">
        <v>460</v>
      </c>
      <c r="D240" s="181">
        <v>90.166917999999995</v>
      </c>
      <c r="E240" s="195">
        <v>77.681400999999994</v>
      </c>
      <c r="F240" s="195">
        <v>19.758956000000001</v>
      </c>
      <c r="G240" s="193"/>
      <c r="H240" s="181">
        <v>47.177261999999999</v>
      </c>
      <c r="I240" s="195">
        <v>37.352449999999997</v>
      </c>
      <c r="J240" s="195">
        <v>21.937752</v>
      </c>
      <c r="K240" s="194"/>
    </row>
    <row r="241" spans="2:11" ht="15.75" customHeight="1">
      <c r="B241" s="934"/>
      <c r="C241" s="177" t="s">
        <v>461</v>
      </c>
      <c r="D241" s="181">
        <v>2730.1604729999999</v>
      </c>
      <c r="E241" s="195">
        <v>2313.3710059999999</v>
      </c>
      <c r="F241" s="195">
        <v>2312.340299</v>
      </c>
      <c r="G241" s="193"/>
      <c r="H241" s="181">
        <v>2734.1753549999999</v>
      </c>
      <c r="I241" s="195">
        <v>2296.6183759999999</v>
      </c>
      <c r="J241" s="195">
        <v>2296.7302180000001</v>
      </c>
      <c r="K241" s="194"/>
    </row>
    <row r="242" spans="2:11" ht="15.75" customHeight="1">
      <c r="B242" s="934"/>
      <c r="C242" s="179" t="s">
        <v>462</v>
      </c>
      <c r="D242" s="181">
        <v>1376.891122</v>
      </c>
      <c r="E242" s="195">
        <v>1149.7501549999999</v>
      </c>
      <c r="F242" s="195">
        <v>1149.7501549999999</v>
      </c>
      <c r="G242" s="193"/>
      <c r="H242" s="181">
        <v>1387.1543220000001</v>
      </c>
      <c r="I242" s="195">
        <v>1142.6999209999999</v>
      </c>
      <c r="J242" s="195">
        <v>1142.6999209999999</v>
      </c>
      <c r="K242" s="194"/>
    </row>
    <row r="243" spans="2:11" ht="15.75" customHeight="1">
      <c r="B243" s="934"/>
      <c r="C243" s="177" t="s">
        <v>463</v>
      </c>
      <c r="D243" s="181">
        <v>3726.4953169999999</v>
      </c>
      <c r="E243" s="195">
        <v>2920.6653350000001</v>
      </c>
      <c r="F243" s="195">
        <v>2190.4910060000002</v>
      </c>
      <c r="G243" s="193"/>
      <c r="H243" s="181">
        <v>3714.350852</v>
      </c>
      <c r="I243" s="195">
        <v>2883.5327830000001</v>
      </c>
      <c r="J243" s="195">
        <v>2162.6421500000001</v>
      </c>
      <c r="K243" s="194"/>
    </row>
    <row r="244" spans="2:11" ht="15.75" customHeight="1">
      <c r="B244" s="934"/>
      <c r="C244" s="179" t="s">
        <v>462</v>
      </c>
      <c r="D244" s="181">
        <v>89.437188000000006</v>
      </c>
      <c r="E244" s="195">
        <v>80.323295000000002</v>
      </c>
      <c r="F244" s="195">
        <v>60.234479</v>
      </c>
      <c r="G244" s="193"/>
      <c r="H244" s="181">
        <v>91.370974000000004</v>
      </c>
      <c r="I244" s="195">
        <v>82.264004</v>
      </c>
      <c r="J244" s="195">
        <v>61.690564999999999</v>
      </c>
      <c r="K244" s="194"/>
    </row>
    <row r="245" spans="2:11" ht="15.75" customHeight="1">
      <c r="B245" s="934"/>
      <c r="C245" s="177" t="s">
        <v>464</v>
      </c>
      <c r="D245" s="181">
        <v>1032.535936</v>
      </c>
      <c r="E245" s="195">
        <v>1028.899459</v>
      </c>
      <c r="F245" s="195">
        <v>360.12127299999997</v>
      </c>
      <c r="G245" s="193"/>
      <c r="H245" s="181">
        <v>1070.6059419999999</v>
      </c>
      <c r="I245" s="195">
        <v>1066.6820310000001</v>
      </c>
      <c r="J245" s="195">
        <v>373.33871099999999</v>
      </c>
      <c r="K245" s="194"/>
    </row>
    <row r="246" spans="2:11" ht="15.75" customHeight="1">
      <c r="B246" s="934"/>
      <c r="C246" s="179" t="s">
        <v>462</v>
      </c>
      <c r="D246" s="181">
        <v>6.1464850000000002</v>
      </c>
      <c r="E246" s="195">
        <v>5.9026529999999999</v>
      </c>
      <c r="F246" s="195">
        <v>2.0659290000000001</v>
      </c>
      <c r="G246" s="193"/>
      <c r="H246" s="181">
        <v>4.7693399999999997</v>
      </c>
      <c r="I246" s="195">
        <v>4.5138410000000002</v>
      </c>
      <c r="J246" s="195">
        <v>1.579844</v>
      </c>
      <c r="K246" s="194"/>
    </row>
    <row r="247" spans="2:11" ht="15.75" customHeight="1">
      <c r="B247" s="934"/>
      <c r="C247" s="177" t="s">
        <v>465</v>
      </c>
      <c r="D247" s="181">
        <v>419.608743</v>
      </c>
      <c r="E247" s="195">
        <v>168.311464</v>
      </c>
      <c r="F247" s="195">
        <v>179.61827700000001</v>
      </c>
      <c r="G247" s="196">
        <v>234.87001699999999</v>
      </c>
      <c r="H247" s="181">
        <v>444.79548</v>
      </c>
      <c r="I247" s="195">
        <v>176.56682499999999</v>
      </c>
      <c r="J247" s="195">
        <v>184.457247</v>
      </c>
      <c r="K247" s="197">
        <v>255.09495000000001</v>
      </c>
    </row>
    <row r="248" spans="2:11" ht="15.75" customHeight="1">
      <c r="B248" s="934"/>
      <c r="C248" s="177" t="s">
        <v>466</v>
      </c>
      <c r="D248" s="181">
        <v>22.752687000000002</v>
      </c>
      <c r="E248" s="195">
        <v>14.456920999999999</v>
      </c>
      <c r="F248" s="195">
        <v>21.685382000000001</v>
      </c>
      <c r="G248" s="193"/>
      <c r="H248" s="181">
        <v>30.816686000000001</v>
      </c>
      <c r="I248" s="195">
        <v>13.578359000000001</v>
      </c>
      <c r="J248" s="195">
        <v>20.367539000000001</v>
      </c>
      <c r="K248" s="194"/>
    </row>
    <row r="249" spans="2:11" ht="15.75" customHeight="1">
      <c r="B249" s="934"/>
      <c r="C249" s="177" t="s">
        <v>467</v>
      </c>
      <c r="D249" s="181">
        <v>0</v>
      </c>
      <c r="E249" s="195">
        <v>0</v>
      </c>
      <c r="F249" s="195">
        <v>0</v>
      </c>
      <c r="G249" s="193"/>
      <c r="H249" s="181">
        <v>0</v>
      </c>
      <c r="I249" s="195">
        <v>0</v>
      </c>
      <c r="J249" s="195">
        <v>0</v>
      </c>
      <c r="K249" s="194"/>
    </row>
    <row r="250" spans="2:11" ht="15.75" customHeight="1">
      <c r="B250" s="934"/>
      <c r="C250" s="177" t="s">
        <v>468</v>
      </c>
      <c r="D250" s="181">
        <v>0</v>
      </c>
      <c r="E250" s="195">
        <v>0</v>
      </c>
      <c r="F250" s="195">
        <v>0</v>
      </c>
      <c r="G250" s="193"/>
      <c r="H250" s="181">
        <v>0</v>
      </c>
      <c r="I250" s="195">
        <v>0</v>
      </c>
      <c r="J250" s="195">
        <v>0</v>
      </c>
      <c r="K250" s="194"/>
    </row>
    <row r="251" spans="2:11" ht="15.75" customHeight="1">
      <c r="B251" s="934"/>
      <c r="C251" s="177" t="s">
        <v>469</v>
      </c>
      <c r="D251" s="181">
        <v>0</v>
      </c>
      <c r="E251" s="195">
        <v>0</v>
      </c>
      <c r="F251" s="195">
        <v>0</v>
      </c>
      <c r="G251" s="193"/>
      <c r="H251" s="181">
        <v>0</v>
      </c>
      <c r="I251" s="195">
        <v>0</v>
      </c>
      <c r="J251" s="195">
        <v>0</v>
      </c>
      <c r="K251" s="194"/>
    </row>
    <row r="252" spans="2:11" ht="15.75" customHeight="1">
      <c r="B252" s="934"/>
      <c r="C252" s="177" t="s">
        <v>470</v>
      </c>
      <c r="D252" s="181">
        <v>11.069770999999999</v>
      </c>
      <c r="E252" s="195">
        <v>11.068265999999999</v>
      </c>
      <c r="F252" s="195">
        <v>11.068265999999999</v>
      </c>
      <c r="G252" s="193"/>
      <c r="H252" s="181">
        <v>9.1809779999999996</v>
      </c>
      <c r="I252" s="195">
        <v>9.1794619999999991</v>
      </c>
      <c r="J252" s="195">
        <v>9.1794619999999991</v>
      </c>
      <c r="K252" s="194"/>
    </row>
    <row r="253" spans="2:11" ht="15.75" hidden="1" customHeight="1">
      <c r="B253" s="934"/>
      <c r="C253" s="180"/>
      <c r="D253" s="181"/>
      <c r="E253" s="195"/>
      <c r="F253" s="195"/>
      <c r="G253" s="196"/>
      <c r="H253" s="181"/>
      <c r="I253" s="195"/>
      <c r="J253" s="195"/>
      <c r="K253" s="197"/>
    </row>
    <row r="254" spans="2:11" ht="15.75" customHeight="1" thickBot="1">
      <c r="B254" s="934"/>
      <c r="C254" s="184" t="s">
        <v>471</v>
      </c>
      <c r="D254" s="181">
        <v>2202.5913569999998</v>
      </c>
      <c r="E254" s="195">
        <v>2194.5952419999999</v>
      </c>
      <c r="F254" s="195">
        <v>225.490377</v>
      </c>
      <c r="G254" s="193"/>
      <c r="H254" s="181">
        <v>602.03321500000004</v>
      </c>
      <c r="I254" s="195">
        <v>597.58027400000003</v>
      </c>
      <c r="J254" s="195">
        <v>230.80427299999999</v>
      </c>
      <c r="K254" s="194"/>
    </row>
    <row r="255" spans="2:11" ht="18" customHeight="1" thickBot="1">
      <c r="B255" s="935"/>
      <c r="C255" s="591" t="s">
        <v>476</v>
      </c>
      <c r="D255" s="198"/>
      <c r="E255" s="199"/>
      <c r="F255" s="199"/>
      <c r="G255" s="316">
        <v>335.23282799999998</v>
      </c>
      <c r="H255" s="198"/>
      <c r="I255" s="199"/>
      <c r="J255" s="199"/>
      <c r="K255" s="316">
        <v>357.73617000000002</v>
      </c>
    </row>
    <row r="256" spans="2:11" ht="14.25">
      <c r="B256" s="189"/>
      <c r="D256" s="189" t="s">
        <v>473</v>
      </c>
    </row>
    <row r="257" spans="2:11" ht="14.25">
      <c r="B257" s="189"/>
      <c r="D257" s="189" t="s">
        <v>477</v>
      </c>
    </row>
    <row r="258" spans="2:11" ht="15" thickBot="1">
      <c r="D258" s="200" t="s">
        <v>478</v>
      </c>
    </row>
    <row r="259" spans="2:11" ht="32.25" customHeight="1" thickBot="1">
      <c r="B259" s="170"/>
      <c r="C259" s="173"/>
      <c r="D259" s="940" t="s">
        <v>449</v>
      </c>
      <c r="E259" s="941"/>
      <c r="F259" s="941"/>
      <c r="G259" s="941"/>
      <c r="H259" s="941"/>
      <c r="I259" s="941"/>
      <c r="J259" s="941"/>
      <c r="K259" s="941"/>
    </row>
    <row r="260" spans="2:11" ht="32.25" customHeight="1" thickBot="1">
      <c r="B260" s="170"/>
      <c r="C260" s="173"/>
      <c r="D260" s="940" t="s">
        <v>12</v>
      </c>
      <c r="E260" s="941"/>
      <c r="F260" s="941"/>
      <c r="G260" s="942"/>
      <c r="H260" s="940" t="s">
        <v>13</v>
      </c>
      <c r="I260" s="941"/>
      <c r="J260" s="941"/>
      <c r="K260" s="942"/>
    </row>
    <row r="261" spans="2:11" ht="51" customHeight="1">
      <c r="B261" s="174"/>
      <c r="C261" s="173"/>
      <c r="D261" s="936" t="s">
        <v>450</v>
      </c>
      <c r="E261" s="938" t="s">
        <v>451</v>
      </c>
      <c r="F261" s="929" t="s">
        <v>452</v>
      </c>
      <c r="G261" s="931" t="s">
        <v>475</v>
      </c>
      <c r="H261" s="936" t="s">
        <v>450</v>
      </c>
      <c r="I261" s="938" t="s">
        <v>451</v>
      </c>
      <c r="J261" s="929" t="s">
        <v>452</v>
      </c>
      <c r="K261" s="931" t="s">
        <v>475</v>
      </c>
    </row>
    <row r="262" spans="2:11" ht="33" customHeight="1" thickBot="1">
      <c r="B262" s="590">
        <v>9</v>
      </c>
      <c r="C262" s="209" t="s">
        <v>11</v>
      </c>
      <c r="D262" s="937"/>
      <c r="E262" s="939"/>
      <c r="F262" s="930"/>
      <c r="G262" s="932"/>
      <c r="H262" s="937"/>
      <c r="I262" s="939"/>
      <c r="J262" s="930"/>
      <c r="K262" s="932"/>
    </row>
    <row r="263" spans="2:11" ht="15.75" customHeight="1">
      <c r="B263" s="933" t="s">
        <v>687</v>
      </c>
      <c r="C263" s="175" t="s">
        <v>455</v>
      </c>
      <c r="D263" s="309">
        <v>1260.6926109999999</v>
      </c>
      <c r="E263" s="315">
        <v>928.96954600000004</v>
      </c>
      <c r="F263" s="315">
        <v>26.969505000000002</v>
      </c>
      <c r="G263" s="191"/>
      <c r="H263" s="309">
        <v>1236.3617039999999</v>
      </c>
      <c r="I263" s="315">
        <v>855.04656999999997</v>
      </c>
      <c r="J263" s="315">
        <v>9.3315330000000003</v>
      </c>
      <c r="K263" s="192"/>
    </row>
    <row r="264" spans="2:11" ht="15.75" customHeight="1">
      <c r="B264" s="934"/>
      <c r="C264" s="177" t="s">
        <v>456</v>
      </c>
      <c r="D264" s="181">
        <v>0</v>
      </c>
      <c r="E264" s="195">
        <v>0</v>
      </c>
      <c r="F264" s="195">
        <v>0</v>
      </c>
      <c r="G264" s="193"/>
      <c r="H264" s="181">
        <v>0</v>
      </c>
      <c r="I264" s="195">
        <v>0</v>
      </c>
      <c r="J264" s="195">
        <v>0</v>
      </c>
      <c r="K264" s="194"/>
    </row>
    <row r="265" spans="2:11" ht="15.75" customHeight="1">
      <c r="B265" s="934"/>
      <c r="C265" s="177" t="s">
        <v>457</v>
      </c>
      <c r="D265" s="181">
        <v>0</v>
      </c>
      <c r="E265" s="195">
        <v>0</v>
      </c>
      <c r="F265" s="195">
        <v>0</v>
      </c>
      <c r="G265" s="193"/>
      <c r="H265" s="181">
        <v>0</v>
      </c>
      <c r="I265" s="195">
        <v>0</v>
      </c>
      <c r="J265" s="195">
        <v>0</v>
      </c>
      <c r="K265" s="194"/>
    </row>
    <row r="266" spans="2:11" ht="15.75" customHeight="1">
      <c r="B266" s="934"/>
      <c r="C266" s="177" t="s">
        <v>458</v>
      </c>
      <c r="D266" s="181">
        <v>0</v>
      </c>
      <c r="E266" s="195">
        <v>0.78740100000000002</v>
      </c>
      <c r="F266" s="195">
        <v>0</v>
      </c>
      <c r="G266" s="193"/>
      <c r="H266" s="181">
        <v>0</v>
      </c>
      <c r="I266" s="195">
        <v>0.87536400000000003</v>
      </c>
      <c r="J266" s="195">
        <v>0</v>
      </c>
      <c r="K266" s="194"/>
    </row>
    <row r="267" spans="2:11" ht="15.75" customHeight="1">
      <c r="B267" s="934"/>
      <c r="C267" s="177" t="s">
        <v>459</v>
      </c>
      <c r="D267" s="181">
        <v>0</v>
      </c>
      <c r="E267" s="195">
        <v>0</v>
      </c>
      <c r="F267" s="195">
        <v>0</v>
      </c>
      <c r="G267" s="193"/>
      <c r="H267" s="181">
        <v>0</v>
      </c>
      <c r="I267" s="195">
        <v>0</v>
      </c>
      <c r="J267" s="195">
        <v>0</v>
      </c>
      <c r="K267" s="194"/>
    </row>
    <row r="268" spans="2:11" ht="15.75" customHeight="1">
      <c r="B268" s="934"/>
      <c r="C268" s="177" t="s">
        <v>460</v>
      </c>
      <c r="D268" s="181">
        <v>702.01789699999995</v>
      </c>
      <c r="E268" s="195">
        <v>481.07903499999998</v>
      </c>
      <c r="F268" s="195">
        <v>401.48228999999998</v>
      </c>
      <c r="G268" s="193"/>
      <c r="H268" s="181">
        <v>506.77213899999998</v>
      </c>
      <c r="I268" s="195">
        <v>291.496962</v>
      </c>
      <c r="J268" s="195">
        <v>180.559631</v>
      </c>
      <c r="K268" s="194"/>
    </row>
    <row r="269" spans="2:11" ht="15.75" customHeight="1">
      <c r="B269" s="934"/>
      <c r="C269" s="177" t="s">
        <v>461</v>
      </c>
      <c r="D269" s="181">
        <v>2317.6072490000001</v>
      </c>
      <c r="E269" s="195">
        <v>1644.912697</v>
      </c>
      <c r="F269" s="195">
        <v>1563.2603300000001</v>
      </c>
      <c r="G269" s="193"/>
      <c r="H269" s="181">
        <v>2109.0436300000001</v>
      </c>
      <c r="I269" s="195">
        <v>1567.9343349999999</v>
      </c>
      <c r="J269" s="195">
        <v>1501.68326</v>
      </c>
      <c r="K269" s="194"/>
    </row>
    <row r="270" spans="2:11" ht="15.75" customHeight="1">
      <c r="B270" s="934"/>
      <c r="C270" s="179" t="s">
        <v>462</v>
      </c>
      <c r="D270" s="181">
        <v>0</v>
      </c>
      <c r="E270" s="195">
        <v>0</v>
      </c>
      <c r="F270" s="195">
        <v>0</v>
      </c>
      <c r="G270" s="193"/>
      <c r="H270" s="181">
        <v>0</v>
      </c>
      <c r="I270" s="195">
        <v>0</v>
      </c>
      <c r="J270" s="195">
        <v>0</v>
      </c>
      <c r="K270" s="194"/>
    </row>
    <row r="271" spans="2:11" ht="15.75" customHeight="1">
      <c r="B271" s="934"/>
      <c r="C271" s="177" t="s">
        <v>463</v>
      </c>
      <c r="D271" s="181">
        <v>19.075291</v>
      </c>
      <c r="E271" s="195">
        <v>9.297034</v>
      </c>
      <c r="F271" s="195">
        <v>6.9727199999999998</v>
      </c>
      <c r="G271" s="193"/>
      <c r="H271" s="181">
        <v>5.258311</v>
      </c>
      <c r="I271" s="195">
        <v>3.1165880000000001</v>
      </c>
      <c r="J271" s="195">
        <v>2.3373840000000001</v>
      </c>
      <c r="K271" s="194"/>
    </row>
    <row r="272" spans="2:11" ht="15.75" customHeight="1">
      <c r="B272" s="934"/>
      <c r="C272" s="179" t="s">
        <v>462</v>
      </c>
      <c r="D272" s="181">
        <v>0.76363199999999998</v>
      </c>
      <c r="E272" s="195">
        <v>0.76356000000000002</v>
      </c>
      <c r="F272" s="195">
        <v>0.57261499999999999</v>
      </c>
      <c r="G272" s="193"/>
      <c r="H272" s="181">
        <v>0.19911799999999999</v>
      </c>
      <c r="I272" s="195">
        <v>0.199043</v>
      </c>
      <c r="J272" s="195">
        <v>0.149225</v>
      </c>
      <c r="K272" s="194"/>
    </row>
    <row r="273" spans="2:11" ht="15.75" customHeight="1">
      <c r="B273" s="934"/>
      <c r="C273" s="177" t="s">
        <v>464</v>
      </c>
      <c r="D273" s="181">
        <v>0</v>
      </c>
      <c r="E273" s="195">
        <v>0</v>
      </c>
      <c r="F273" s="195">
        <v>0</v>
      </c>
      <c r="G273" s="193"/>
      <c r="H273" s="181">
        <v>0</v>
      </c>
      <c r="I273" s="195">
        <v>0</v>
      </c>
      <c r="J273" s="195">
        <v>0</v>
      </c>
      <c r="K273" s="194"/>
    </row>
    <row r="274" spans="2:11" ht="15.75" customHeight="1">
      <c r="B274" s="934"/>
      <c r="C274" s="179" t="s">
        <v>462</v>
      </c>
      <c r="D274" s="181">
        <v>0</v>
      </c>
      <c r="E274" s="195">
        <v>0</v>
      </c>
      <c r="F274" s="195">
        <v>0</v>
      </c>
      <c r="G274" s="193"/>
      <c r="H274" s="181">
        <v>0</v>
      </c>
      <c r="I274" s="195">
        <v>0</v>
      </c>
      <c r="J274" s="195">
        <v>0</v>
      </c>
      <c r="K274" s="194"/>
    </row>
    <row r="275" spans="2:11" ht="15.75" customHeight="1">
      <c r="B275" s="934"/>
      <c r="C275" s="177" t="s">
        <v>465</v>
      </c>
      <c r="D275" s="181">
        <v>1.63672</v>
      </c>
      <c r="E275" s="195">
        <v>0.95929799999999998</v>
      </c>
      <c r="F275" s="195">
        <v>0.97214400000000001</v>
      </c>
      <c r="G275" s="196">
        <v>0.59911700000000001</v>
      </c>
      <c r="H275" s="181">
        <v>1.632927</v>
      </c>
      <c r="I275" s="195">
        <v>0.96349600000000002</v>
      </c>
      <c r="J275" s="195">
        <v>0.97622100000000001</v>
      </c>
      <c r="K275" s="197">
        <v>0.59470999999999996</v>
      </c>
    </row>
    <row r="276" spans="2:11" ht="15.75" customHeight="1">
      <c r="B276" s="934"/>
      <c r="C276" s="177" t="s">
        <v>466</v>
      </c>
      <c r="D276" s="181">
        <v>0</v>
      </c>
      <c r="E276" s="195">
        <v>0</v>
      </c>
      <c r="F276" s="195">
        <v>0</v>
      </c>
      <c r="G276" s="193"/>
      <c r="H276" s="181">
        <v>0</v>
      </c>
      <c r="I276" s="195">
        <v>0</v>
      </c>
      <c r="J276" s="195">
        <v>0</v>
      </c>
      <c r="K276" s="194"/>
    </row>
    <row r="277" spans="2:11" ht="15.75" customHeight="1">
      <c r="B277" s="934"/>
      <c r="C277" s="177" t="s">
        <v>467</v>
      </c>
      <c r="D277" s="181">
        <v>49.767480999999997</v>
      </c>
      <c r="E277" s="195">
        <v>49.680821999999999</v>
      </c>
      <c r="F277" s="195">
        <v>4.968083</v>
      </c>
      <c r="G277" s="193"/>
      <c r="H277" s="181">
        <v>50.262113999999997</v>
      </c>
      <c r="I277" s="195">
        <v>50.059184000000002</v>
      </c>
      <c r="J277" s="195">
        <v>5.0059180000000003</v>
      </c>
      <c r="K277" s="194"/>
    </row>
    <row r="278" spans="2:11" ht="15.75" customHeight="1">
      <c r="B278" s="934"/>
      <c r="C278" s="177" t="s">
        <v>468</v>
      </c>
      <c r="D278" s="181">
        <v>0</v>
      </c>
      <c r="E278" s="195">
        <v>0</v>
      </c>
      <c r="F278" s="195">
        <v>0</v>
      </c>
      <c r="G278" s="193"/>
      <c r="H278" s="181">
        <v>0</v>
      </c>
      <c r="I278" s="195">
        <v>0</v>
      </c>
      <c r="J278" s="195">
        <v>0</v>
      </c>
      <c r="K278" s="194"/>
    </row>
    <row r="279" spans="2:11" ht="15.75" customHeight="1">
      <c r="B279" s="934"/>
      <c r="C279" s="177" t="s">
        <v>469</v>
      </c>
      <c r="D279" s="181">
        <v>1086.193663</v>
      </c>
      <c r="E279" s="195">
        <v>950.90502800000002</v>
      </c>
      <c r="F279" s="195">
        <v>696.13500599999998</v>
      </c>
      <c r="G279" s="193"/>
      <c r="H279" s="181">
        <v>1568.482407</v>
      </c>
      <c r="I279" s="195">
        <v>1360.894931</v>
      </c>
      <c r="J279" s="195">
        <v>684.16496400000005</v>
      </c>
      <c r="K279" s="194"/>
    </row>
    <row r="280" spans="2:11" ht="15.75" customHeight="1">
      <c r="B280" s="934"/>
      <c r="C280" s="177" t="s">
        <v>470</v>
      </c>
      <c r="D280" s="181">
        <v>104.290679</v>
      </c>
      <c r="E280" s="195">
        <v>104.290679</v>
      </c>
      <c r="F280" s="195">
        <v>106.83643499999999</v>
      </c>
      <c r="G280" s="193"/>
      <c r="H280" s="181">
        <v>181.77853899999999</v>
      </c>
      <c r="I280" s="195">
        <v>181.77853899999999</v>
      </c>
      <c r="J280" s="195">
        <v>184.30494100000001</v>
      </c>
      <c r="K280" s="194"/>
    </row>
    <row r="281" spans="2:11" ht="15.75" hidden="1" customHeight="1">
      <c r="B281" s="934"/>
      <c r="C281" s="180"/>
      <c r="D281" s="181"/>
      <c r="E281" s="195"/>
      <c r="F281" s="195"/>
      <c r="G281" s="196"/>
      <c r="H281" s="181"/>
      <c r="I281" s="195"/>
      <c r="J281" s="195"/>
      <c r="K281" s="197"/>
    </row>
    <row r="282" spans="2:11" ht="15.75" customHeight="1" thickBot="1">
      <c r="B282" s="934"/>
      <c r="C282" s="184" t="s">
        <v>471</v>
      </c>
      <c r="D282" s="181">
        <v>197.14917199999999</v>
      </c>
      <c r="E282" s="195">
        <v>197.14917199999999</v>
      </c>
      <c r="F282" s="195">
        <v>146.07815500000001</v>
      </c>
      <c r="G282" s="193"/>
      <c r="H282" s="181">
        <v>173.00065599999999</v>
      </c>
      <c r="I282" s="195">
        <v>173.00065599999999</v>
      </c>
      <c r="J282" s="195">
        <v>136.640613</v>
      </c>
      <c r="K282" s="194"/>
    </row>
    <row r="283" spans="2:11" ht="18" customHeight="1" thickBot="1">
      <c r="B283" s="935"/>
      <c r="C283" s="591" t="s">
        <v>476</v>
      </c>
      <c r="D283" s="198"/>
      <c r="E283" s="199"/>
      <c r="F283" s="199"/>
      <c r="G283" s="316">
        <v>5.1948569999999998</v>
      </c>
      <c r="H283" s="198"/>
      <c r="I283" s="199"/>
      <c r="J283" s="199"/>
      <c r="K283" s="316">
        <v>6.6499879999999996</v>
      </c>
    </row>
    <row r="284" spans="2:11" ht="14.25">
      <c r="B284" s="189"/>
      <c r="D284" s="189" t="s">
        <v>473</v>
      </c>
    </row>
    <row r="285" spans="2:11" ht="14.25">
      <c r="B285" s="189"/>
      <c r="D285" s="189" t="s">
        <v>477</v>
      </c>
    </row>
    <row r="286" spans="2:11" ht="15" thickBot="1">
      <c r="D286" s="200" t="s">
        <v>478</v>
      </c>
    </row>
    <row r="287" spans="2:11" ht="32.25" customHeight="1" thickBot="1">
      <c r="B287" s="170"/>
      <c r="C287" s="173"/>
      <c r="D287" s="940" t="s">
        <v>449</v>
      </c>
      <c r="E287" s="941"/>
      <c r="F287" s="941"/>
      <c r="G287" s="941"/>
      <c r="H287" s="941"/>
      <c r="I287" s="941"/>
      <c r="J287" s="941"/>
      <c r="K287" s="941"/>
    </row>
    <row r="288" spans="2:11" ht="32.25" customHeight="1" thickBot="1">
      <c r="B288" s="170"/>
      <c r="C288" s="173"/>
      <c r="D288" s="940" t="s">
        <v>12</v>
      </c>
      <c r="E288" s="941"/>
      <c r="F288" s="941"/>
      <c r="G288" s="942"/>
      <c r="H288" s="940" t="s">
        <v>13</v>
      </c>
      <c r="I288" s="941"/>
      <c r="J288" s="941"/>
      <c r="K288" s="942"/>
    </row>
    <row r="289" spans="2:11" ht="51" customHeight="1">
      <c r="B289" s="174"/>
      <c r="C289" s="173"/>
      <c r="D289" s="936" t="s">
        <v>450</v>
      </c>
      <c r="E289" s="938" t="s">
        <v>451</v>
      </c>
      <c r="F289" s="929" t="s">
        <v>452</v>
      </c>
      <c r="G289" s="931" t="s">
        <v>475</v>
      </c>
      <c r="H289" s="936" t="s">
        <v>450</v>
      </c>
      <c r="I289" s="938" t="s">
        <v>451</v>
      </c>
      <c r="J289" s="929" t="s">
        <v>452</v>
      </c>
      <c r="K289" s="931" t="s">
        <v>475</v>
      </c>
    </row>
    <row r="290" spans="2:11" ht="33" customHeight="1" thickBot="1">
      <c r="B290" s="590">
        <v>10</v>
      </c>
      <c r="C290" s="209" t="s">
        <v>11</v>
      </c>
      <c r="D290" s="937"/>
      <c r="E290" s="939"/>
      <c r="F290" s="930"/>
      <c r="G290" s="932"/>
      <c r="H290" s="937"/>
      <c r="I290" s="939"/>
      <c r="J290" s="930"/>
      <c r="K290" s="932"/>
    </row>
    <row r="291" spans="2:11" ht="15.75" customHeight="1">
      <c r="B291" s="933" t="s">
        <v>688</v>
      </c>
      <c r="C291" s="175" t="s">
        <v>455</v>
      </c>
      <c r="D291" s="309">
        <v>637.72603300000003</v>
      </c>
      <c r="E291" s="315">
        <v>637.72049400000003</v>
      </c>
      <c r="F291" s="315">
        <v>0</v>
      </c>
      <c r="G291" s="191"/>
      <c r="H291" s="309">
        <v>439.64769799999999</v>
      </c>
      <c r="I291" s="315">
        <v>439.643687</v>
      </c>
      <c r="J291" s="315">
        <v>0</v>
      </c>
      <c r="K291" s="192"/>
    </row>
    <row r="292" spans="2:11" ht="15.75" customHeight="1">
      <c r="B292" s="934"/>
      <c r="C292" s="177" t="s">
        <v>456</v>
      </c>
      <c r="D292" s="181">
        <v>0</v>
      </c>
      <c r="E292" s="195">
        <v>0</v>
      </c>
      <c r="F292" s="195">
        <v>0</v>
      </c>
      <c r="G292" s="193"/>
      <c r="H292" s="181">
        <v>0</v>
      </c>
      <c r="I292" s="195">
        <v>0</v>
      </c>
      <c r="J292" s="195">
        <v>0</v>
      </c>
      <c r="K292" s="194"/>
    </row>
    <row r="293" spans="2:11" ht="15.75" customHeight="1">
      <c r="B293" s="934"/>
      <c r="C293" s="177" t="s">
        <v>457</v>
      </c>
      <c r="D293" s="181">
        <v>0</v>
      </c>
      <c r="E293" s="195">
        <v>0</v>
      </c>
      <c r="F293" s="195">
        <v>0</v>
      </c>
      <c r="G293" s="193"/>
      <c r="H293" s="181">
        <v>0</v>
      </c>
      <c r="I293" s="195">
        <v>0</v>
      </c>
      <c r="J293" s="195">
        <v>0</v>
      </c>
      <c r="K293" s="194"/>
    </row>
    <row r="294" spans="2:11" ht="15.75" customHeight="1">
      <c r="B294" s="934"/>
      <c r="C294" s="177" t="s">
        <v>458</v>
      </c>
      <c r="D294" s="181">
        <v>0</v>
      </c>
      <c r="E294" s="195">
        <v>0</v>
      </c>
      <c r="F294" s="195">
        <v>0</v>
      </c>
      <c r="G294" s="193"/>
      <c r="H294" s="181">
        <v>0</v>
      </c>
      <c r="I294" s="195">
        <v>0</v>
      </c>
      <c r="J294" s="195">
        <v>0</v>
      </c>
      <c r="K294" s="194"/>
    </row>
    <row r="295" spans="2:11" ht="15.75" customHeight="1">
      <c r="B295" s="934"/>
      <c r="C295" s="177" t="s">
        <v>459</v>
      </c>
      <c r="D295" s="181">
        <v>0</v>
      </c>
      <c r="E295" s="195">
        <v>0</v>
      </c>
      <c r="F295" s="195">
        <v>0</v>
      </c>
      <c r="G295" s="193"/>
      <c r="H295" s="181">
        <v>0</v>
      </c>
      <c r="I295" s="195">
        <v>0</v>
      </c>
      <c r="J295" s="195">
        <v>0</v>
      </c>
      <c r="K295" s="194"/>
    </row>
    <row r="296" spans="2:11" ht="15.75" customHeight="1">
      <c r="B296" s="934"/>
      <c r="C296" s="177" t="s">
        <v>460</v>
      </c>
      <c r="D296" s="181">
        <v>255.833921</v>
      </c>
      <c r="E296" s="195">
        <v>203.60055600000001</v>
      </c>
      <c r="F296" s="195">
        <v>56.186771</v>
      </c>
      <c r="G296" s="193"/>
      <c r="H296" s="181">
        <v>317.72106200000002</v>
      </c>
      <c r="I296" s="195">
        <v>265.89460200000002</v>
      </c>
      <c r="J296" s="195">
        <v>68.159407000000002</v>
      </c>
      <c r="K296" s="194"/>
    </row>
    <row r="297" spans="2:11" ht="15.75" customHeight="1">
      <c r="B297" s="934"/>
      <c r="C297" s="177" t="s">
        <v>461</v>
      </c>
      <c r="D297" s="181">
        <v>804.41146300000003</v>
      </c>
      <c r="E297" s="195">
        <v>451.86255999999997</v>
      </c>
      <c r="F297" s="195">
        <v>383.82300800000002</v>
      </c>
      <c r="G297" s="193"/>
      <c r="H297" s="181">
        <v>591.06629499999997</v>
      </c>
      <c r="I297" s="195">
        <v>477.43107700000002</v>
      </c>
      <c r="J297" s="195">
        <v>409.85056200000002</v>
      </c>
      <c r="K297" s="194"/>
    </row>
    <row r="298" spans="2:11" ht="15.75" customHeight="1">
      <c r="B298" s="934"/>
      <c r="C298" s="179" t="s">
        <v>462</v>
      </c>
      <c r="D298" s="181">
        <v>1.7E-5</v>
      </c>
      <c r="E298" s="195">
        <v>1.7E-5</v>
      </c>
      <c r="F298" s="195">
        <v>1.2999999999999999E-5</v>
      </c>
      <c r="G298" s="193"/>
      <c r="H298" s="181">
        <v>2.9E-5</v>
      </c>
      <c r="I298" s="195">
        <v>2.9E-5</v>
      </c>
      <c r="J298" s="195">
        <v>2.1999999999999999E-5</v>
      </c>
      <c r="K298" s="194"/>
    </row>
    <row r="299" spans="2:11" ht="15.75" customHeight="1">
      <c r="B299" s="934"/>
      <c r="C299" s="177" t="s">
        <v>463</v>
      </c>
      <c r="D299" s="181">
        <v>0.49973299999999998</v>
      </c>
      <c r="E299" s="195">
        <v>0.147093</v>
      </c>
      <c r="F299" s="195">
        <v>0.11027000000000001</v>
      </c>
      <c r="G299" s="193"/>
      <c r="H299" s="181">
        <v>0.50497300000000001</v>
      </c>
      <c r="I299" s="195">
        <v>0.15615200000000001</v>
      </c>
      <c r="J299" s="195">
        <v>0.117064</v>
      </c>
      <c r="K299" s="194"/>
    </row>
    <row r="300" spans="2:11" ht="15.75" customHeight="1">
      <c r="B300" s="934"/>
      <c r="C300" s="179" t="s">
        <v>462</v>
      </c>
      <c r="D300" s="181">
        <v>2.8800000000000001E-4</v>
      </c>
      <c r="E300" s="195">
        <v>2.8299999999999999E-4</v>
      </c>
      <c r="F300" s="195">
        <v>1.6200000000000001E-4</v>
      </c>
      <c r="G300" s="193"/>
      <c r="H300" s="181">
        <v>2.9100000000000003E-4</v>
      </c>
      <c r="I300" s="195">
        <v>2.8499999999999999E-4</v>
      </c>
      <c r="J300" s="195">
        <v>1.63E-4</v>
      </c>
      <c r="K300" s="194"/>
    </row>
    <row r="301" spans="2:11" ht="15.75" customHeight="1">
      <c r="B301" s="934"/>
      <c r="C301" s="177" t="s">
        <v>464</v>
      </c>
      <c r="D301" s="181">
        <v>0.47417500000000001</v>
      </c>
      <c r="E301" s="195">
        <v>0.47289199999999998</v>
      </c>
      <c r="F301" s="195">
        <v>0.16551199999999999</v>
      </c>
      <c r="G301" s="193"/>
      <c r="H301" s="181">
        <v>0.47175800000000001</v>
      </c>
      <c r="I301" s="195">
        <v>0.47054800000000002</v>
      </c>
      <c r="J301" s="195">
        <v>0.16469200000000001</v>
      </c>
      <c r="K301" s="194"/>
    </row>
    <row r="302" spans="2:11" ht="15.75" customHeight="1">
      <c r="B302" s="934"/>
      <c r="C302" s="179" t="s">
        <v>462</v>
      </c>
      <c r="D302" s="181">
        <v>0</v>
      </c>
      <c r="E302" s="195">
        <v>0</v>
      </c>
      <c r="F302" s="195">
        <v>0</v>
      </c>
      <c r="G302" s="193"/>
      <c r="H302" s="181">
        <v>0</v>
      </c>
      <c r="I302" s="195">
        <v>0</v>
      </c>
      <c r="J302" s="195">
        <v>0</v>
      </c>
      <c r="K302" s="194"/>
    </row>
    <row r="303" spans="2:11" ht="15.75" customHeight="1">
      <c r="B303" s="934"/>
      <c r="C303" s="177" t="s">
        <v>465</v>
      </c>
      <c r="D303" s="181">
        <v>1.5452E-2</v>
      </c>
      <c r="E303" s="195">
        <v>1.3521999999999999E-2</v>
      </c>
      <c r="F303" s="195">
        <v>1.3521999999999999E-2</v>
      </c>
      <c r="G303" s="196">
        <v>1.9289999999999999E-3</v>
      </c>
      <c r="H303" s="181">
        <v>1.5727999999999999E-2</v>
      </c>
      <c r="I303" s="195">
        <v>1.3707E-2</v>
      </c>
      <c r="J303" s="195">
        <v>1.3707E-2</v>
      </c>
      <c r="K303" s="197">
        <v>2.0200000000000001E-3</v>
      </c>
    </row>
    <row r="304" spans="2:11" ht="15.75" customHeight="1">
      <c r="B304" s="934"/>
      <c r="C304" s="177" t="s">
        <v>466</v>
      </c>
      <c r="D304" s="181">
        <v>0</v>
      </c>
      <c r="E304" s="195">
        <v>0</v>
      </c>
      <c r="F304" s="195">
        <v>0</v>
      </c>
      <c r="G304" s="193"/>
      <c r="H304" s="181">
        <v>0</v>
      </c>
      <c r="I304" s="195">
        <v>0</v>
      </c>
      <c r="J304" s="195">
        <v>0</v>
      </c>
      <c r="K304" s="194"/>
    </row>
    <row r="305" spans="2:11" ht="15.75" customHeight="1">
      <c r="B305" s="934"/>
      <c r="C305" s="177" t="s">
        <v>467</v>
      </c>
      <c r="D305" s="181">
        <v>122.66619</v>
      </c>
      <c r="E305" s="195">
        <v>122.658767</v>
      </c>
      <c r="F305" s="195">
        <v>12.265877</v>
      </c>
      <c r="G305" s="193"/>
      <c r="H305" s="181">
        <v>80.605226000000002</v>
      </c>
      <c r="I305" s="195">
        <v>80.599715000000003</v>
      </c>
      <c r="J305" s="195">
        <v>8.0599710000000009</v>
      </c>
      <c r="K305" s="194"/>
    </row>
    <row r="306" spans="2:11" ht="15.75" customHeight="1">
      <c r="B306" s="934"/>
      <c r="C306" s="177" t="s">
        <v>468</v>
      </c>
      <c r="D306" s="181">
        <v>0</v>
      </c>
      <c r="E306" s="195">
        <v>0</v>
      </c>
      <c r="F306" s="195">
        <v>0</v>
      </c>
      <c r="G306" s="193"/>
      <c r="H306" s="181">
        <v>0</v>
      </c>
      <c r="I306" s="195">
        <v>0</v>
      </c>
      <c r="J306" s="195">
        <v>0</v>
      </c>
      <c r="K306" s="194"/>
    </row>
    <row r="307" spans="2:11" ht="15.75" customHeight="1">
      <c r="B307" s="934"/>
      <c r="C307" s="177" t="s">
        <v>469</v>
      </c>
      <c r="D307" s="181">
        <v>0</v>
      </c>
      <c r="E307" s="195">
        <v>0</v>
      </c>
      <c r="F307" s="195">
        <v>0</v>
      </c>
      <c r="G307" s="193"/>
      <c r="H307" s="181">
        <v>0</v>
      </c>
      <c r="I307" s="195">
        <v>0</v>
      </c>
      <c r="J307" s="195">
        <v>0</v>
      </c>
      <c r="K307" s="194"/>
    </row>
    <row r="308" spans="2:11" ht="15.75" customHeight="1">
      <c r="B308" s="934"/>
      <c r="C308" s="177" t="s">
        <v>470</v>
      </c>
      <c r="D308" s="181">
        <v>0</v>
      </c>
      <c r="E308" s="195">
        <v>0</v>
      </c>
      <c r="F308" s="195">
        <v>0</v>
      </c>
      <c r="G308" s="193"/>
      <c r="H308" s="181">
        <v>0</v>
      </c>
      <c r="I308" s="195">
        <v>0</v>
      </c>
      <c r="J308" s="195">
        <v>0</v>
      </c>
      <c r="K308" s="194"/>
    </row>
    <row r="309" spans="2:11" ht="15.75" hidden="1" customHeight="1">
      <c r="B309" s="934"/>
      <c r="C309" s="180"/>
      <c r="D309" s="181"/>
      <c r="E309" s="195"/>
      <c r="F309" s="195"/>
      <c r="G309" s="196"/>
      <c r="H309" s="181"/>
      <c r="I309" s="195"/>
      <c r="J309" s="195"/>
      <c r="K309" s="197"/>
    </row>
    <row r="310" spans="2:11" ht="15.75" customHeight="1" thickBot="1">
      <c r="B310" s="934"/>
      <c r="C310" s="184" t="s">
        <v>471</v>
      </c>
      <c r="D310" s="181">
        <v>0</v>
      </c>
      <c r="E310" s="195">
        <v>0</v>
      </c>
      <c r="F310" s="195">
        <v>0</v>
      </c>
      <c r="G310" s="193"/>
      <c r="H310" s="181">
        <v>0</v>
      </c>
      <c r="I310" s="195">
        <v>0</v>
      </c>
      <c r="J310" s="195">
        <v>0</v>
      </c>
      <c r="K310" s="194"/>
    </row>
    <row r="311" spans="2:11" ht="18" customHeight="1" thickBot="1">
      <c r="B311" s="935"/>
      <c r="C311" s="591" t="s">
        <v>476</v>
      </c>
      <c r="D311" s="198"/>
      <c r="E311" s="199"/>
      <c r="F311" s="199"/>
      <c r="G311" s="316">
        <v>0.85066199999999992</v>
      </c>
      <c r="H311" s="198"/>
      <c r="I311" s="199"/>
      <c r="J311" s="199"/>
      <c r="K311" s="316">
        <v>1.0276609999999999</v>
      </c>
    </row>
    <row r="312" spans="2:11" ht="14.25">
      <c r="B312" s="189"/>
      <c r="D312" s="189" t="s">
        <v>473</v>
      </c>
    </row>
    <row r="313" spans="2:11" ht="14.25">
      <c r="B313" s="189"/>
      <c r="D313" s="189" t="s">
        <v>477</v>
      </c>
    </row>
    <row r="314" spans="2:11" ht="14.25">
      <c r="D314" s="200" t="s">
        <v>478</v>
      </c>
    </row>
    <row r="315" spans="2:11" ht="14.25"/>
    <row r="316" spans="2:11" ht="14.25"/>
    <row r="317" spans="2:11" ht="14.25"/>
    <row r="318" spans="2:11" ht="14.25"/>
    <row r="319" spans="2:11" ht="14.25"/>
    <row r="320" spans="2:11"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sheetData>
  <sheetProtection algorithmName="SHA-512" hashValue="gCdxf9Wq30KD0oIKbxa9pjZfnc/p+mrvD94l+DOgT0wcPTa1Meto+MJJOivTo0WrPexY36dubSsquwlWvAun/w==" saltValue="yRf+borv+65paUwniXQTmQ==" spinCount="100000" sheet="1" objects="1" scenarios="1" formatCells="0" formatColumns="0" formatRows="0"/>
  <dataConsolidate/>
  <mergeCells count="135">
    <mergeCell ref="D2:K2"/>
    <mergeCell ref="D3:K3"/>
    <mergeCell ref="D4:K4"/>
    <mergeCell ref="D6:K6"/>
    <mergeCell ref="D7:G7"/>
    <mergeCell ref="H7:K7"/>
    <mergeCell ref="J8:J9"/>
    <mergeCell ref="K8:K9"/>
    <mergeCell ref="B10:B30"/>
    <mergeCell ref="D35:K35"/>
    <mergeCell ref="D36:G36"/>
    <mergeCell ref="H36:K36"/>
    <mergeCell ref="D8:D9"/>
    <mergeCell ref="E8:E9"/>
    <mergeCell ref="F8:F9"/>
    <mergeCell ref="G8:G9"/>
    <mergeCell ref="H8:H9"/>
    <mergeCell ref="I8:I9"/>
    <mergeCell ref="J37:J38"/>
    <mergeCell ref="K37:K38"/>
    <mergeCell ref="B39:B59"/>
    <mergeCell ref="D63:K63"/>
    <mergeCell ref="D64:G64"/>
    <mergeCell ref="H64:K64"/>
    <mergeCell ref="D37:D38"/>
    <mergeCell ref="E37:E38"/>
    <mergeCell ref="F37:F38"/>
    <mergeCell ref="G37:G38"/>
    <mergeCell ref="H37:H38"/>
    <mergeCell ref="I37:I38"/>
    <mergeCell ref="J65:J66"/>
    <mergeCell ref="K65:K66"/>
    <mergeCell ref="B67:B87"/>
    <mergeCell ref="D91:K91"/>
    <mergeCell ref="D92:G92"/>
    <mergeCell ref="H92:K92"/>
    <mergeCell ref="D65:D66"/>
    <mergeCell ref="E65:E66"/>
    <mergeCell ref="F65:F66"/>
    <mergeCell ref="G65:G66"/>
    <mergeCell ref="H65:H66"/>
    <mergeCell ref="I65:I66"/>
    <mergeCell ref="J93:J94"/>
    <mergeCell ref="K93:K94"/>
    <mergeCell ref="B95:B115"/>
    <mergeCell ref="D119:K119"/>
    <mergeCell ref="D120:G120"/>
    <mergeCell ref="H120:K120"/>
    <mergeCell ref="D93:D94"/>
    <mergeCell ref="E93:E94"/>
    <mergeCell ref="F93:F94"/>
    <mergeCell ref="G93:G94"/>
    <mergeCell ref="H93:H94"/>
    <mergeCell ref="I93:I94"/>
    <mergeCell ref="J121:J122"/>
    <mergeCell ref="K121:K122"/>
    <mergeCell ref="B123:B143"/>
    <mergeCell ref="D147:K147"/>
    <mergeCell ref="D148:G148"/>
    <mergeCell ref="H148:K148"/>
    <mergeCell ref="D121:D122"/>
    <mergeCell ref="E121:E122"/>
    <mergeCell ref="F121:F122"/>
    <mergeCell ref="G121:G122"/>
    <mergeCell ref="H121:H122"/>
    <mergeCell ref="I121:I122"/>
    <mergeCell ref="J149:J150"/>
    <mergeCell ref="K149:K150"/>
    <mergeCell ref="B151:B171"/>
    <mergeCell ref="D175:K175"/>
    <mergeCell ref="D176:G176"/>
    <mergeCell ref="H176:K176"/>
    <mergeCell ref="D149:D150"/>
    <mergeCell ref="E149:E150"/>
    <mergeCell ref="F149:F150"/>
    <mergeCell ref="G149:G150"/>
    <mergeCell ref="H149:H150"/>
    <mergeCell ref="I149:I150"/>
    <mergeCell ref="J177:J178"/>
    <mergeCell ref="K177:K178"/>
    <mergeCell ref="B179:B199"/>
    <mergeCell ref="D203:K203"/>
    <mergeCell ref="D204:G204"/>
    <mergeCell ref="H204:K204"/>
    <mergeCell ref="D177:D178"/>
    <mergeCell ref="E177:E178"/>
    <mergeCell ref="F177:F178"/>
    <mergeCell ref="G177:G178"/>
    <mergeCell ref="H177:H178"/>
    <mergeCell ref="I177:I178"/>
    <mergeCell ref="J205:J206"/>
    <mergeCell ref="K205:K206"/>
    <mergeCell ref="B207:B227"/>
    <mergeCell ref="D231:K231"/>
    <mergeCell ref="D232:G232"/>
    <mergeCell ref="H232:K232"/>
    <mergeCell ref="D205:D206"/>
    <mergeCell ref="E205:E206"/>
    <mergeCell ref="F205:F206"/>
    <mergeCell ref="G205:G206"/>
    <mergeCell ref="H205:H206"/>
    <mergeCell ref="I205:I206"/>
    <mergeCell ref="J233:J234"/>
    <mergeCell ref="K233:K234"/>
    <mergeCell ref="B235:B255"/>
    <mergeCell ref="D259:K259"/>
    <mergeCell ref="D260:G260"/>
    <mergeCell ref="H260:K260"/>
    <mergeCell ref="D233:D234"/>
    <mergeCell ref="E233:E234"/>
    <mergeCell ref="F233:F234"/>
    <mergeCell ref="G233:G234"/>
    <mergeCell ref="H233:H234"/>
    <mergeCell ref="I233:I234"/>
    <mergeCell ref="J261:J262"/>
    <mergeCell ref="K261:K262"/>
    <mergeCell ref="B263:B283"/>
    <mergeCell ref="D287:K287"/>
    <mergeCell ref="D288:G288"/>
    <mergeCell ref="H288:K288"/>
    <mergeCell ref="D261:D262"/>
    <mergeCell ref="E261:E262"/>
    <mergeCell ref="F261:F262"/>
    <mergeCell ref="G261:G262"/>
    <mergeCell ref="H261:H262"/>
    <mergeCell ref="I261:I262"/>
    <mergeCell ref="J289:J290"/>
    <mergeCell ref="K289:K290"/>
    <mergeCell ref="B291:B311"/>
    <mergeCell ref="D289:D290"/>
    <mergeCell ref="E289:E290"/>
    <mergeCell ref="F289:F290"/>
    <mergeCell ref="G289:G290"/>
    <mergeCell ref="H289:H290"/>
    <mergeCell ref="I289:I290"/>
  </mergeCells>
  <pageMargins left="0.70866141732283472" right="0.70866141732283472" top="0.74803149606299213" bottom="0.74803149606299213" header="0.31496062992125984" footer="0.31496062992125984"/>
  <pageSetup paperSize="9" scale="26" fitToHeight="3" orientation="portrait" r:id="rId1"/>
  <rowBreaks count="2" manualBreakCount="2">
    <brk id="118" max="10" man="1"/>
    <brk id="23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73"/>
  <sheetViews>
    <sheetView showGridLines="0" zoomScale="60" zoomScaleNormal="60" zoomScaleSheetLayoutView="85" workbookViewId="0">
      <selection activeCell="D2" sqref="D2:O2"/>
    </sheetView>
  </sheetViews>
  <sheetFormatPr defaultColWidth="9.140625" defaultRowHeight="0" customHeight="1" zeroHeight="1"/>
  <cols>
    <col min="1" max="1" width="2.7109375" style="171" customWidth="1"/>
    <col min="2" max="2" width="46.42578125" style="170" customWidth="1"/>
    <col min="3" max="3" width="79.42578125" style="171" customWidth="1"/>
    <col min="4" max="15" width="14.7109375" style="171" customWidth="1"/>
    <col min="16" max="16384" width="9.140625" style="171"/>
  </cols>
  <sheetData>
    <row r="1" spans="2:15" s="169" customFormat="1" ht="22.5">
      <c r="B1" s="168"/>
      <c r="D1" s="169">
        <v>202003</v>
      </c>
      <c r="E1" s="169">
        <v>202003</v>
      </c>
      <c r="F1" s="169">
        <v>202003</v>
      </c>
      <c r="G1" s="169">
        <v>202003</v>
      </c>
      <c r="H1" s="169">
        <v>202003</v>
      </c>
      <c r="I1" s="169">
        <v>202003</v>
      </c>
      <c r="J1" s="169">
        <v>202006</v>
      </c>
      <c r="K1" s="169">
        <v>202006</v>
      </c>
      <c r="L1" s="169">
        <v>202006</v>
      </c>
      <c r="M1" s="169">
        <v>202006</v>
      </c>
      <c r="N1" s="169">
        <v>202006</v>
      </c>
      <c r="O1" s="169">
        <v>202006</v>
      </c>
    </row>
    <row r="2" spans="2:15" ht="49.5" customHeight="1">
      <c r="C2" s="143"/>
      <c r="D2" s="879" t="s">
        <v>1</v>
      </c>
      <c r="E2" s="879"/>
      <c r="F2" s="879"/>
      <c r="G2" s="879"/>
      <c r="H2" s="879"/>
      <c r="I2" s="879"/>
      <c r="J2" s="879"/>
      <c r="K2" s="879"/>
      <c r="L2" s="879"/>
      <c r="M2" s="879"/>
      <c r="N2" s="879"/>
      <c r="O2" s="879"/>
    </row>
    <row r="3" spans="2:15" ht="25.5" customHeight="1">
      <c r="C3" s="173"/>
      <c r="D3" s="951" t="s">
        <v>479</v>
      </c>
      <c r="E3" s="951"/>
      <c r="F3" s="951"/>
      <c r="G3" s="951"/>
      <c r="H3" s="951"/>
      <c r="I3" s="951"/>
      <c r="J3" s="951"/>
      <c r="K3" s="951"/>
      <c r="L3" s="951"/>
      <c r="M3" s="951"/>
      <c r="N3" s="951"/>
      <c r="O3" s="951"/>
    </row>
    <row r="4" spans="2:15" ht="25.5" customHeight="1">
      <c r="C4" s="207"/>
      <c r="D4" s="952" t="str">
        <f>Cover!C5</f>
        <v>Intesa Sanpaolo S.p.A.</v>
      </c>
      <c r="E4" s="952"/>
      <c r="F4" s="952"/>
      <c r="G4" s="952"/>
      <c r="H4" s="952"/>
      <c r="I4" s="952"/>
      <c r="J4" s="952"/>
      <c r="K4" s="952"/>
      <c r="L4" s="952"/>
      <c r="M4" s="952"/>
      <c r="N4" s="952"/>
      <c r="O4" s="952"/>
    </row>
    <row r="5" spans="2:15" ht="9.75" customHeight="1" thickBot="1">
      <c r="C5" s="172"/>
    </row>
    <row r="6" spans="2:15" ht="32.25" customHeight="1" thickBot="1">
      <c r="D6" s="940" t="s">
        <v>480</v>
      </c>
      <c r="E6" s="941"/>
      <c r="F6" s="941"/>
      <c r="G6" s="941"/>
      <c r="H6" s="941"/>
      <c r="I6" s="941"/>
      <c r="J6" s="941"/>
      <c r="K6" s="941"/>
      <c r="L6" s="941"/>
      <c r="M6" s="941"/>
      <c r="N6" s="941"/>
      <c r="O6" s="941"/>
    </row>
    <row r="7" spans="2:15" ht="32.25" customHeight="1" thickBot="1">
      <c r="C7" s="173"/>
      <c r="D7" s="940" t="s">
        <v>12</v>
      </c>
      <c r="E7" s="941"/>
      <c r="F7" s="941"/>
      <c r="G7" s="941"/>
      <c r="H7" s="941"/>
      <c r="I7" s="942"/>
      <c r="J7" s="940" t="s">
        <v>13</v>
      </c>
      <c r="K7" s="941"/>
      <c r="L7" s="941"/>
      <c r="M7" s="941"/>
      <c r="N7" s="941"/>
      <c r="O7" s="942"/>
    </row>
    <row r="8" spans="2:15" ht="51" customHeight="1">
      <c r="B8" s="174"/>
      <c r="C8" s="173"/>
      <c r="D8" s="936" t="s">
        <v>450</v>
      </c>
      <c r="E8" s="957"/>
      <c r="F8" s="958" t="s">
        <v>451</v>
      </c>
      <c r="G8" s="953" t="s">
        <v>452</v>
      </c>
      <c r="H8" s="954"/>
      <c r="I8" s="955" t="s">
        <v>453</v>
      </c>
      <c r="J8" s="936" t="s">
        <v>450</v>
      </c>
      <c r="K8" s="957"/>
      <c r="L8" s="958" t="s">
        <v>451</v>
      </c>
      <c r="M8" s="953" t="s">
        <v>452</v>
      </c>
      <c r="N8" s="954"/>
      <c r="O8" s="955" t="s">
        <v>453</v>
      </c>
    </row>
    <row r="9" spans="2:15" ht="33" customHeight="1" thickBot="1">
      <c r="B9" s="208"/>
      <c r="C9" s="209" t="s">
        <v>11</v>
      </c>
      <c r="D9" s="210"/>
      <c r="E9" s="211" t="s">
        <v>481</v>
      </c>
      <c r="F9" s="959"/>
      <c r="G9" s="210"/>
      <c r="H9" s="211" t="s">
        <v>481</v>
      </c>
      <c r="I9" s="956"/>
      <c r="J9" s="210"/>
      <c r="K9" s="211" t="s">
        <v>481</v>
      </c>
      <c r="L9" s="959"/>
      <c r="M9" s="210"/>
      <c r="N9" s="211" t="s">
        <v>481</v>
      </c>
      <c r="O9" s="956"/>
    </row>
    <row r="10" spans="2:15" ht="15.75" customHeight="1">
      <c r="B10" s="933" t="s">
        <v>454</v>
      </c>
      <c r="C10" s="212" t="s">
        <v>482</v>
      </c>
      <c r="D10" s="181">
        <v>0</v>
      </c>
      <c r="E10" s="203">
        <v>0</v>
      </c>
      <c r="F10" s="216">
        <v>0</v>
      </c>
      <c r="G10" s="318">
        <v>0</v>
      </c>
      <c r="H10" s="319">
        <v>0</v>
      </c>
      <c r="I10" s="216">
        <v>0</v>
      </c>
      <c r="J10" s="181">
        <v>0</v>
      </c>
      <c r="K10" s="203">
        <v>0</v>
      </c>
      <c r="L10" s="216">
        <v>0</v>
      </c>
      <c r="M10" s="318">
        <v>0</v>
      </c>
      <c r="N10" s="319">
        <v>0</v>
      </c>
      <c r="O10" s="217">
        <v>0</v>
      </c>
    </row>
    <row r="11" spans="2:15" ht="15.75" customHeight="1">
      <c r="B11" s="934"/>
      <c r="C11" s="213" t="s">
        <v>460</v>
      </c>
      <c r="D11" s="181">
        <v>72906.934664</v>
      </c>
      <c r="E11" s="203">
        <v>483.02800200000001</v>
      </c>
      <c r="F11" s="216">
        <v>37172.026135</v>
      </c>
      <c r="G11" s="216">
        <v>17228.528027</v>
      </c>
      <c r="H11" s="203">
        <v>119.500556</v>
      </c>
      <c r="I11" s="216">
        <v>318.05985099999998</v>
      </c>
      <c r="J11" s="181">
        <v>71701.068453999993</v>
      </c>
      <c r="K11" s="203">
        <v>467.54437200000001</v>
      </c>
      <c r="L11" s="216">
        <v>35794.91044</v>
      </c>
      <c r="M11" s="216">
        <v>15918.577733</v>
      </c>
      <c r="N11" s="203">
        <v>114.648355</v>
      </c>
      <c r="O11" s="217">
        <v>312.19952899999998</v>
      </c>
    </row>
    <row r="12" spans="2:15" ht="15.75" customHeight="1">
      <c r="B12" s="934"/>
      <c r="C12" s="214" t="s">
        <v>483</v>
      </c>
      <c r="D12" s="181">
        <v>309053.07057700003</v>
      </c>
      <c r="E12" s="203">
        <v>20598.612742000001</v>
      </c>
      <c r="F12" s="216">
        <v>192149.28441700002</v>
      </c>
      <c r="G12" s="216">
        <v>101636.120104</v>
      </c>
      <c r="H12" s="203">
        <v>4585.1825989999998</v>
      </c>
      <c r="I12" s="216">
        <v>10906.500739999999</v>
      </c>
      <c r="J12" s="181">
        <v>317702.63738499995</v>
      </c>
      <c r="K12" s="203">
        <v>19797.721660000003</v>
      </c>
      <c r="L12" s="216">
        <v>191292.04744900001</v>
      </c>
      <c r="M12" s="216">
        <v>100127.63547600001</v>
      </c>
      <c r="N12" s="203">
        <v>4408.4664979999998</v>
      </c>
      <c r="O12" s="217">
        <v>11058.956334</v>
      </c>
    </row>
    <row r="13" spans="2:15" ht="15.75" customHeight="1">
      <c r="B13" s="934"/>
      <c r="C13" s="215" t="s">
        <v>484</v>
      </c>
      <c r="D13" s="181">
        <v>16832.02735</v>
      </c>
      <c r="E13" s="203">
        <v>1277.7979719999998</v>
      </c>
      <c r="F13" s="216">
        <v>13637.66352</v>
      </c>
      <c r="G13" s="216">
        <v>7708.1153969999987</v>
      </c>
      <c r="H13" s="203">
        <v>312.21675699999997</v>
      </c>
      <c r="I13" s="216">
        <v>862.71578</v>
      </c>
      <c r="J13" s="181">
        <v>16915.737491</v>
      </c>
      <c r="K13" s="203">
        <v>1285.6611089999999</v>
      </c>
      <c r="L13" s="216">
        <v>13450.996028</v>
      </c>
      <c r="M13" s="216">
        <v>7323.2772240000004</v>
      </c>
      <c r="N13" s="203">
        <v>316.143869</v>
      </c>
      <c r="O13" s="217">
        <v>794.314348</v>
      </c>
    </row>
    <row r="14" spans="2:15" ht="15.75" customHeight="1">
      <c r="B14" s="934"/>
      <c r="C14" s="215" t="s">
        <v>485</v>
      </c>
      <c r="D14" s="181">
        <v>73689.997810999994</v>
      </c>
      <c r="E14" s="203">
        <v>11805.874659999999</v>
      </c>
      <c r="F14" s="216">
        <v>51687.683914000001</v>
      </c>
      <c r="G14" s="216">
        <v>30984.882202000001</v>
      </c>
      <c r="H14" s="203">
        <v>2721.324404</v>
      </c>
      <c r="I14" s="216">
        <v>6610.064179</v>
      </c>
      <c r="J14" s="181">
        <v>76670.459822999997</v>
      </c>
      <c r="K14" s="203">
        <v>11454.705048</v>
      </c>
      <c r="L14" s="216">
        <v>52420.765518</v>
      </c>
      <c r="M14" s="216">
        <v>29530.904869000002</v>
      </c>
      <c r="N14" s="203">
        <v>2646.3031270000001</v>
      </c>
      <c r="O14" s="217">
        <v>6650.4386590000013</v>
      </c>
    </row>
    <row r="15" spans="2:15" ht="15.75" customHeight="1">
      <c r="B15" s="934"/>
      <c r="C15" s="214" t="s">
        <v>463</v>
      </c>
      <c r="D15" s="181">
        <f>+D16+D19+D20</f>
        <v>145334.77319400001</v>
      </c>
      <c r="E15" s="203">
        <v>8918.388825</v>
      </c>
      <c r="F15" s="216">
        <f>+F16+F19+F20</f>
        <v>135379.86524800002</v>
      </c>
      <c r="G15" s="216">
        <f>+G16+G19+G20</f>
        <v>25552.840566999999</v>
      </c>
      <c r="H15" s="203">
        <v>1820.1807100000001</v>
      </c>
      <c r="I15" s="216">
        <f>+I16+I19+I20</f>
        <v>5023.5691029999998</v>
      </c>
      <c r="J15" s="181">
        <f>+J16+J19+J20</f>
        <v>148355.63603500003</v>
      </c>
      <c r="K15" s="203">
        <v>8769.125419</v>
      </c>
      <c r="L15" s="216">
        <f>+L16+L19+L20</f>
        <v>135912.83098899998</v>
      </c>
      <c r="M15" s="216">
        <f>+M16+M19+M20</f>
        <v>25756.658499999998</v>
      </c>
      <c r="N15" s="203">
        <v>1850.5191139999999</v>
      </c>
      <c r="O15" s="217">
        <f>+O16+O19+O20</f>
        <v>5101.1864239999995</v>
      </c>
    </row>
    <row r="16" spans="2:15" ht="15.75" customHeight="1">
      <c r="B16" s="934"/>
      <c r="C16" s="218" t="s">
        <v>486</v>
      </c>
      <c r="D16" s="181">
        <f>+D17+D18</f>
        <v>103934.127916</v>
      </c>
      <c r="E16" s="203">
        <v>3680.3704739999998</v>
      </c>
      <c r="F16" s="216">
        <f>+F17+F18</f>
        <v>102048.814713</v>
      </c>
      <c r="G16" s="216">
        <f>+G17+G18</f>
        <v>16827.024065999998</v>
      </c>
      <c r="H16" s="203">
        <v>1113.2823089999999</v>
      </c>
      <c r="I16" s="216">
        <f>+I17+I18</f>
        <v>1298.8032659999999</v>
      </c>
      <c r="J16" s="181">
        <f>+J17+J18</f>
        <v>103776.79087000001</v>
      </c>
      <c r="K16" s="203">
        <v>3682.1739579999999</v>
      </c>
      <c r="L16" s="216">
        <f>+L17+L18</f>
        <v>102574.316668</v>
      </c>
      <c r="M16" s="216">
        <f>+M17+M18</f>
        <v>17184.690172999999</v>
      </c>
      <c r="N16" s="203">
        <v>1154.654749</v>
      </c>
      <c r="O16" s="217">
        <f>+O17+O18</f>
        <v>1359.1116039999999</v>
      </c>
    </row>
    <row r="17" spans="2:21" ht="15.75" customHeight="1">
      <c r="B17" s="934"/>
      <c r="C17" s="219" t="s">
        <v>487</v>
      </c>
      <c r="D17" s="181">
        <v>5550.2770150000006</v>
      </c>
      <c r="E17" s="203">
        <v>971.38302299999998</v>
      </c>
      <c r="F17" s="216">
        <v>5382.602664</v>
      </c>
      <c r="G17" s="216">
        <v>1240.3168149999999</v>
      </c>
      <c r="H17" s="203">
        <v>132.531632</v>
      </c>
      <c r="I17" s="216">
        <v>400.91409099999998</v>
      </c>
      <c r="J17" s="181">
        <v>5448.2091380000002</v>
      </c>
      <c r="K17" s="203">
        <v>955.35724500000003</v>
      </c>
      <c r="L17" s="216">
        <v>5344.863996</v>
      </c>
      <c r="M17" s="216">
        <v>1315.202828</v>
      </c>
      <c r="N17" s="203">
        <v>133.38319899999999</v>
      </c>
      <c r="O17" s="217">
        <v>392.84504199999998</v>
      </c>
    </row>
    <row r="18" spans="2:21" ht="15.75" customHeight="1">
      <c r="B18" s="934"/>
      <c r="C18" s="219" t="s">
        <v>488</v>
      </c>
      <c r="D18" s="181">
        <v>98383.850900999998</v>
      </c>
      <c r="E18" s="203">
        <v>2708.987451</v>
      </c>
      <c r="F18" s="216">
        <v>96666.212048999994</v>
      </c>
      <c r="G18" s="216">
        <v>15586.707251</v>
      </c>
      <c r="H18" s="203">
        <v>980.750677</v>
      </c>
      <c r="I18" s="216">
        <v>897.88917500000002</v>
      </c>
      <c r="J18" s="181">
        <v>98328.581732000006</v>
      </c>
      <c r="K18" s="203">
        <v>2726.8167119999998</v>
      </c>
      <c r="L18" s="216">
        <v>97229.452671999999</v>
      </c>
      <c r="M18" s="216">
        <v>15869.487345</v>
      </c>
      <c r="N18" s="203">
        <v>1021.27155</v>
      </c>
      <c r="O18" s="217">
        <v>966.26656200000002</v>
      </c>
    </row>
    <row r="19" spans="2:21" ht="15.75" customHeight="1">
      <c r="B19" s="934"/>
      <c r="C19" s="218" t="s">
        <v>489</v>
      </c>
      <c r="D19" s="181">
        <v>0</v>
      </c>
      <c r="E19" s="203">
        <v>0</v>
      </c>
      <c r="F19" s="216">
        <v>0</v>
      </c>
      <c r="G19" s="216">
        <v>0</v>
      </c>
      <c r="H19" s="203">
        <v>0</v>
      </c>
      <c r="I19" s="216">
        <v>0</v>
      </c>
      <c r="J19" s="181">
        <v>0</v>
      </c>
      <c r="K19" s="203">
        <v>0</v>
      </c>
      <c r="L19" s="216">
        <v>0</v>
      </c>
      <c r="M19" s="216">
        <v>0</v>
      </c>
      <c r="N19" s="203">
        <v>0</v>
      </c>
      <c r="O19" s="217">
        <v>0</v>
      </c>
    </row>
    <row r="20" spans="2:21" ht="15.75" customHeight="1">
      <c r="B20" s="934"/>
      <c r="C20" s="218" t="s">
        <v>490</v>
      </c>
      <c r="D20" s="181">
        <f>+D21+D22</f>
        <v>41400.645277999996</v>
      </c>
      <c r="E20" s="203">
        <v>5238.0183510000006</v>
      </c>
      <c r="F20" s="216">
        <f>+F21+F22</f>
        <v>33331.050535000002</v>
      </c>
      <c r="G20" s="216">
        <f>+G21+G22</f>
        <v>8725.8165010000012</v>
      </c>
      <c r="H20" s="203">
        <v>706.89840100000004</v>
      </c>
      <c r="I20" s="216">
        <f>+I21+I22</f>
        <v>3724.7658369999999</v>
      </c>
      <c r="J20" s="181">
        <f>+J21+J22</f>
        <v>44578.845165000006</v>
      </c>
      <c r="K20" s="203">
        <v>5086.951462</v>
      </c>
      <c r="L20" s="216">
        <f>+L21+L22</f>
        <v>33338.514320999995</v>
      </c>
      <c r="M20" s="216">
        <f>+M21+M22</f>
        <v>8571.9683270000005</v>
      </c>
      <c r="N20" s="203">
        <v>695.86436700000002</v>
      </c>
      <c r="O20" s="217">
        <f>+O21+O22</f>
        <v>3742.0748199999998</v>
      </c>
    </row>
    <row r="21" spans="2:21" ht="15.75" customHeight="1">
      <c r="B21" s="934"/>
      <c r="C21" s="219" t="s">
        <v>491</v>
      </c>
      <c r="D21" s="181">
        <v>19321.964918000001</v>
      </c>
      <c r="E21" s="203">
        <v>3334.8950049999999</v>
      </c>
      <c r="F21" s="216">
        <v>12845.189272</v>
      </c>
      <c r="G21" s="216">
        <v>2883.865734</v>
      </c>
      <c r="H21" s="203">
        <v>464.86072999999999</v>
      </c>
      <c r="I21" s="216">
        <v>2357.8335710000001</v>
      </c>
      <c r="J21" s="181">
        <v>21596.143423000001</v>
      </c>
      <c r="K21" s="203">
        <v>3205.1583220000002</v>
      </c>
      <c r="L21" s="216">
        <v>12143.882329</v>
      </c>
      <c r="M21" s="216">
        <v>2709.098125</v>
      </c>
      <c r="N21" s="203">
        <v>444.41022800000002</v>
      </c>
      <c r="O21" s="217">
        <v>2295.0480619999998</v>
      </c>
    </row>
    <row r="22" spans="2:21" ht="15.75" customHeight="1">
      <c r="B22" s="934"/>
      <c r="C22" s="220" t="s">
        <v>492</v>
      </c>
      <c r="D22" s="181">
        <v>22078.680359999998</v>
      </c>
      <c r="E22" s="203">
        <v>1903.1233460000001</v>
      </c>
      <c r="F22" s="216">
        <v>20485.861262999999</v>
      </c>
      <c r="G22" s="216">
        <v>5841.9507670000012</v>
      </c>
      <c r="H22" s="203">
        <v>242.03767099999999</v>
      </c>
      <c r="I22" s="216">
        <v>1366.932266</v>
      </c>
      <c r="J22" s="181">
        <v>22982.701742000001</v>
      </c>
      <c r="K22" s="203">
        <v>1881.79314</v>
      </c>
      <c r="L22" s="216">
        <v>21194.631991999999</v>
      </c>
      <c r="M22" s="216">
        <v>5862.8702020000001</v>
      </c>
      <c r="N22" s="203">
        <v>251.45413600000001</v>
      </c>
      <c r="O22" s="217">
        <v>1447.026758</v>
      </c>
    </row>
    <row r="23" spans="2:21" ht="15.75" customHeight="1">
      <c r="B23" s="934"/>
      <c r="C23" s="214" t="s">
        <v>470</v>
      </c>
      <c r="D23" s="181">
        <v>7976.1381169999986</v>
      </c>
      <c r="E23" s="203">
        <v>83.170877000000004</v>
      </c>
      <c r="F23" s="216">
        <v>7958.673906</v>
      </c>
      <c r="G23" s="181">
        <v>28161.078892000005</v>
      </c>
      <c r="H23" s="203">
        <v>2.5459749999999999</v>
      </c>
      <c r="I23" s="221"/>
      <c r="J23" s="181">
        <v>8610.1543320000001</v>
      </c>
      <c r="K23" s="203">
        <v>99.72166</v>
      </c>
      <c r="L23" s="216">
        <v>8610.1543299999994</v>
      </c>
      <c r="M23" s="181">
        <v>30304.429773</v>
      </c>
      <c r="N23" s="203">
        <v>2.5447250000000001</v>
      </c>
      <c r="O23" s="222"/>
    </row>
    <row r="24" spans="2:21" ht="15.75" hidden="1" customHeight="1">
      <c r="B24" s="934"/>
      <c r="C24" s="223"/>
      <c r="D24" s="181"/>
      <c r="E24" s="203"/>
      <c r="F24" s="216"/>
      <c r="G24" s="181" t="s">
        <v>493</v>
      </c>
      <c r="H24" s="203"/>
      <c r="I24" s="224"/>
      <c r="J24" s="181"/>
      <c r="K24" s="203"/>
      <c r="L24" s="216"/>
      <c r="M24" s="181"/>
      <c r="N24" s="203"/>
      <c r="O24" s="225"/>
    </row>
    <row r="25" spans="2:21" ht="15.75" customHeight="1">
      <c r="B25" s="934"/>
      <c r="C25" s="226" t="s">
        <v>494</v>
      </c>
      <c r="D25" s="227"/>
      <c r="E25" s="204"/>
      <c r="F25" s="228"/>
      <c r="G25" s="320">
        <v>0</v>
      </c>
      <c r="H25" s="204"/>
      <c r="I25" s="229"/>
      <c r="J25" s="227"/>
      <c r="K25" s="204"/>
      <c r="L25" s="228"/>
      <c r="M25" s="320">
        <v>0</v>
      </c>
      <c r="N25" s="204"/>
      <c r="O25" s="230"/>
    </row>
    <row r="26" spans="2:21" ht="19.5" customHeight="1" thickBot="1">
      <c r="B26" s="935"/>
      <c r="C26" s="231" t="s">
        <v>495</v>
      </c>
      <c r="D26" s="232"/>
      <c r="E26" s="233"/>
      <c r="F26" s="234"/>
      <c r="G26" s="235">
        <f>+G10+G11+G12+G15+G23+G25</f>
        <v>172578.56758999999</v>
      </c>
      <c r="H26" s="233"/>
      <c r="I26" s="236"/>
      <c r="J26" s="232"/>
      <c r="K26" s="233"/>
      <c r="L26" s="234"/>
      <c r="M26" s="235">
        <f>+M10+M11+M12+M15+M23+M25</f>
        <v>172107.30148200001</v>
      </c>
      <c r="N26" s="233"/>
      <c r="O26" s="237"/>
    </row>
    <row r="27" spans="2:21" ht="14.25">
      <c r="B27" s="189"/>
      <c r="D27" s="238" t="s">
        <v>496</v>
      </c>
      <c r="E27" s="201"/>
      <c r="F27" s="201"/>
      <c r="G27" s="201"/>
      <c r="H27" s="201"/>
      <c r="I27" s="201"/>
      <c r="J27" s="201"/>
      <c r="K27" s="201"/>
      <c r="L27" s="201"/>
      <c r="M27" s="201"/>
      <c r="N27" s="201"/>
      <c r="O27" s="201"/>
    </row>
    <row r="28" spans="2:21" ht="14.25">
      <c r="B28" s="189"/>
      <c r="D28" s="238" t="s">
        <v>497</v>
      </c>
      <c r="E28" s="201"/>
      <c r="F28" s="201"/>
      <c r="G28" s="201"/>
      <c r="H28" s="201"/>
      <c r="I28" s="201"/>
      <c r="J28" s="201"/>
      <c r="K28" s="201"/>
      <c r="L28" s="201"/>
      <c r="M28" s="201"/>
      <c r="N28" s="201"/>
      <c r="O28" s="201"/>
    </row>
    <row r="29" spans="2:21" ht="23.25" thickBot="1">
      <c r="C29" s="173"/>
      <c r="D29" s="201"/>
      <c r="E29" s="201"/>
      <c r="F29" s="201"/>
      <c r="G29" s="201"/>
      <c r="H29" s="201"/>
      <c r="I29" s="201"/>
      <c r="J29" s="201"/>
      <c r="K29" s="201"/>
      <c r="L29" s="201"/>
      <c r="M29" s="201"/>
      <c r="N29" s="201"/>
      <c r="O29" s="201"/>
    </row>
    <row r="30" spans="2:21" s="205" customFormat="1" ht="32.25" customHeight="1" thickBot="1">
      <c r="B30" s="170"/>
      <c r="C30" s="173"/>
      <c r="D30" s="940" t="s">
        <v>480</v>
      </c>
      <c r="E30" s="941"/>
      <c r="F30" s="941"/>
      <c r="G30" s="941"/>
      <c r="H30" s="941"/>
      <c r="I30" s="941"/>
      <c r="J30" s="941"/>
      <c r="K30" s="941"/>
      <c r="L30" s="941"/>
      <c r="M30" s="941"/>
      <c r="N30" s="941"/>
      <c r="O30" s="941"/>
      <c r="P30" s="171"/>
      <c r="Q30" s="171"/>
      <c r="R30" s="171"/>
      <c r="S30" s="171"/>
      <c r="T30" s="171"/>
      <c r="U30" s="171"/>
    </row>
    <row r="31" spans="2:21" s="205" customFormat="1" ht="32.25" customHeight="1" thickBot="1">
      <c r="B31" s="170"/>
      <c r="C31" s="173"/>
      <c r="D31" s="940" t="s">
        <v>12</v>
      </c>
      <c r="E31" s="941"/>
      <c r="F31" s="941"/>
      <c r="G31" s="941"/>
      <c r="H31" s="941"/>
      <c r="I31" s="942"/>
      <c r="J31" s="940" t="s">
        <v>13</v>
      </c>
      <c r="K31" s="941"/>
      <c r="L31" s="941"/>
      <c r="M31" s="941"/>
      <c r="N31" s="941"/>
      <c r="O31" s="942"/>
      <c r="P31" s="171"/>
      <c r="Q31" s="171"/>
      <c r="R31" s="171"/>
      <c r="S31" s="171"/>
      <c r="T31" s="171"/>
      <c r="U31" s="171"/>
    </row>
    <row r="32" spans="2:21" s="205" customFormat="1" ht="51" customHeight="1">
      <c r="B32" s="174"/>
      <c r="C32" s="173"/>
      <c r="D32" s="936" t="s">
        <v>450</v>
      </c>
      <c r="E32" s="957"/>
      <c r="F32" s="958" t="s">
        <v>451</v>
      </c>
      <c r="G32" s="953" t="s">
        <v>452</v>
      </c>
      <c r="H32" s="954"/>
      <c r="I32" s="955" t="s">
        <v>453</v>
      </c>
      <c r="J32" s="936" t="s">
        <v>450</v>
      </c>
      <c r="K32" s="957"/>
      <c r="L32" s="958" t="s">
        <v>451</v>
      </c>
      <c r="M32" s="953" t="s">
        <v>452</v>
      </c>
      <c r="N32" s="954"/>
      <c r="O32" s="955" t="s">
        <v>453</v>
      </c>
      <c r="P32" s="171"/>
      <c r="Q32" s="171"/>
      <c r="R32" s="171"/>
      <c r="S32" s="171"/>
      <c r="T32" s="171"/>
      <c r="U32" s="171"/>
    </row>
    <row r="33" spans="2:21" s="205" customFormat="1" ht="33" customHeight="1" thickBot="1">
      <c r="B33" s="239">
        <v>1</v>
      </c>
      <c r="C33" s="209" t="s">
        <v>11</v>
      </c>
      <c r="D33" s="210"/>
      <c r="E33" s="211" t="s">
        <v>481</v>
      </c>
      <c r="F33" s="959"/>
      <c r="G33" s="210"/>
      <c r="H33" s="211" t="s">
        <v>481</v>
      </c>
      <c r="I33" s="956"/>
      <c r="J33" s="210"/>
      <c r="K33" s="211" t="s">
        <v>481</v>
      </c>
      <c r="L33" s="959"/>
      <c r="M33" s="210"/>
      <c r="N33" s="211" t="s">
        <v>481</v>
      </c>
      <c r="O33" s="956"/>
      <c r="P33" s="171"/>
      <c r="Q33" s="171"/>
      <c r="R33" s="171"/>
      <c r="S33" s="171"/>
      <c r="T33" s="171"/>
      <c r="U33" s="171"/>
    </row>
    <row r="34" spans="2:21" s="205" customFormat="1" ht="15.75" customHeight="1">
      <c r="B34" s="933" t="s">
        <v>686</v>
      </c>
      <c r="C34" s="212" t="s">
        <v>482</v>
      </c>
      <c r="D34" s="181">
        <v>0</v>
      </c>
      <c r="E34" s="203">
        <v>0</v>
      </c>
      <c r="F34" s="317">
        <v>0</v>
      </c>
      <c r="G34" s="309">
        <v>0</v>
      </c>
      <c r="H34" s="319">
        <v>0</v>
      </c>
      <c r="I34" s="321">
        <v>0</v>
      </c>
      <c r="J34" s="181">
        <v>0</v>
      </c>
      <c r="K34" s="203">
        <v>0</v>
      </c>
      <c r="L34" s="317">
        <v>0</v>
      </c>
      <c r="M34" s="309">
        <v>0</v>
      </c>
      <c r="N34" s="319">
        <v>0</v>
      </c>
      <c r="O34" s="322">
        <v>0</v>
      </c>
      <c r="P34" s="171"/>
      <c r="Q34" s="171"/>
      <c r="R34" s="171"/>
      <c r="S34" s="171"/>
      <c r="T34" s="171"/>
      <c r="U34" s="171"/>
    </row>
    <row r="35" spans="2:21" s="205" customFormat="1" ht="15.75" customHeight="1">
      <c r="B35" s="934"/>
      <c r="C35" s="213" t="s">
        <v>460</v>
      </c>
      <c r="D35" s="181">
        <v>26235.774165999999</v>
      </c>
      <c r="E35" s="203">
        <v>381.05850800000002</v>
      </c>
      <c r="F35" s="202">
        <v>18441.602671000001</v>
      </c>
      <c r="G35" s="181">
        <v>7248.540344</v>
      </c>
      <c r="H35" s="203">
        <v>95.043100999999993</v>
      </c>
      <c r="I35" s="224">
        <v>259.165775</v>
      </c>
      <c r="J35" s="181">
        <v>28332.268498000001</v>
      </c>
      <c r="K35" s="203">
        <v>368.30745100000001</v>
      </c>
      <c r="L35" s="202">
        <v>19380.599858000001</v>
      </c>
      <c r="M35" s="181">
        <v>7870.1472219999996</v>
      </c>
      <c r="N35" s="203">
        <v>91.329318000000001</v>
      </c>
      <c r="O35" s="240">
        <v>252.948341</v>
      </c>
      <c r="P35" s="171"/>
      <c r="Q35" s="171"/>
      <c r="R35" s="171"/>
      <c r="S35" s="171"/>
      <c r="T35" s="171"/>
      <c r="U35" s="171"/>
    </row>
    <row r="36" spans="2:21" s="205" customFormat="1" ht="15.75" customHeight="1">
      <c r="B36" s="934"/>
      <c r="C36" s="214" t="s">
        <v>483</v>
      </c>
      <c r="D36" s="181">
        <v>202282.255481</v>
      </c>
      <c r="E36" s="203">
        <v>19863.837181999999</v>
      </c>
      <c r="F36" s="202">
        <v>129150.313818</v>
      </c>
      <c r="G36" s="181">
        <v>69510.050000999996</v>
      </c>
      <c r="H36" s="203">
        <v>4367.0534310000003</v>
      </c>
      <c r="I36" s="224">
        <v>10239.493094000001</v>
      </c>
      <c r="J36" s="181">
        <v>214046.522287</v>
      </c>
      <c r="K36" s="203">
        <v>19106.688693</v>
      </c>
      <c r="L36" s="202">
        <v>132941.66593300001</v>
      </c>
      <c r="M36" s="181">
        <v>69416.497403000001</v>
      </c>
      <c r="N36" s="203">
        <v>4201.7117520000002</v>
      </c>
      <c r="O36" s="240">
        <v>10302.170706999999</v>
      </c>
      <c r="P36" s="171"/>
      <c r="Q36" s="171"/>
      <c r="R36" s="171"/>
      <c r="S36" s="171"/>
      <c r="T36" s="171"/>
      <c r="U36" s="171"/>
    </row>
    <row r="37" spans="2:21" s="205" customFormat="1" ht="15.75" customHeight="1">
      <c r="B37" s="934"/>
      <c r="C37" s="215" t="s">
        <v>484</v>
      </c>
      <c r="D37" s="181">
        <v>9476.0888209999994</v>
      </c>
      <c r="E37" s="203">
        <v>1103.8931500000001</v>
      </c>
      <c r="F37" s="202">
        <v>8008.477652999999</v>
      </c>
      <c r="G37" s="181">
        <v>3887.2374070000001</v>
      </c>
      <c r="H37" s="203">
        <v>273.57532400000002</v>
      </c>
      <c r="I37" s="224">
        <v>605.71348499999999</v>
      </c>
      <c r="J37" s="181">
        <v>9435.9465260000015</v>
      </c>
      <c r="K37" s="203">
        <v>1087.364012</v>
      </c>
      <c r="L37" s="202">
        <v>7867.5335160000004</v>
      </c>
      <c r="M37" s="181">
        <v>3811.6940829999999</v>
      </c>
      <c r="N37" s="203">
        <v>269.36820999999998</v>
      </c>
      <c r="O37" s="240">
        <v>572.127656</v>
      </c>
      <c r="P37" s="171"/>
      <c r="Q37" s="171"/>
      <c r="R37" s="171"/>
      <c r="S37" s="171"/>
      <c r="T37" s="171"/>
      <c r="U37" s="171"/>
    </row>
    <row r="38" spans="2:21" s="205" customFormat="1" ht="15.75" customHeight="1">
      <c r="B38" s="934"/>
      <c r="C38" s="215" t="s">
        <v>485</v>
      </c>
      <c r="D38" s="181">
        <v>71070.595369000002</v>
      </c>
      <c r="E38" s="203">
        <v>11714.291705</v>
      </c>
      <c r="F38" s="202">
        <v>49428.498554999998</v>
      </c>
      <c r="G38" s="181">
        <v>29369.034844999998</v>
      </c>
      <c r="H38" s="203">
        <v>2656.8134850000001</v>
      </c>
      <c r="I38" s="224">
        <v>6552.0028329999986</v>
      </c>
      <c r="J38" s="181">
        <v>73982.107315000001</v>
      </c>
      <c r="K38" s="203">
        <v>11361.401166000001</v>
      </c>
      <c r="L38" s="202">
        <v>50138.852280999999</v>
      </c>
      <c r="M38" s="181">
        <v>27824.046234000001</v>
      </c>
      <c r="N38" s="203">
        <v>2584.8346150000002</v>
      </c>
      <c r="O38" s="240">
        <v>6582.8627560000004</v>
      </c>
      <c r="P38" s="171"/>
      <c r="Q38" s="171"/>
      <c r="R38" s="171"/>
      <c r="S38" s="171"/>
      <c r="T38" s="171"/>
      <c r="U38" s="171"/>
    </row>
    <row r="39" spans="2:21" s="205" customFormat="1" ht="15.75" customHeight="1">
      <c r="B39" s="934"/>
      <c r="C39" s="214" t="s">
        <v>463</v>
      </c>
      <c r="D39" s="181">
        <v>136633.792805</v>
      </c>
      <c r="E39" s="203">
        <v>8803.4356819999994</v>
      </c>
      <c r="F39" s="202">
        <v>126710.421959</v>
      </c>
      <c r="G39" s="181">
        <v>24417.098940000003</v>
      </c>
      <c r="H39" s="203">
        <v>1730.919758</v>
      </c>
      <c r="I39" s="224">
        <v>4963.2973140000004</v>
      </c>
      <c r="J39" s="181">
        <v>139530.91354000001</v>
      </c>
      <c r="K39" s="203">
        <v>8650.9352070000004</v>
      </c>
      <c r="L39" s="202">
        <v>127117.09421900001</v>
      </c>
      <c r="M39" s="181">
        <v>24650.822499999995</v>
      </c>
      <c r="N39" s="203">
        <v>1763.5873429999999</v>
      </c>
      <c r="O39" s="240">
        <v>5035.8522329999987</v>
      </c>
      <c r="P39" s="171"/>
      <c r="Q39" s="171"/>
      <c r="R39" s="171"/>
      <c r="S39" s="171"/>
      <c r="T39" s="171"/>
      <c r="U39" s="171"/>
    </row>
    <row r="40" spans="2:21" s="205" customFormat="1" ht="15.75" customHeight="1">
      <c r="B40" s="934"/>
      <c r="C40" s="218" t="s">
        <v>486</v>
      </c>
      <c r="D40" s="181">
        <v>95564.391602000003</v>
      </c>
      <c r="E40" s="203">
        <v>3582.974882</v>
      </c>
      <c r="F40" s="202">
        <v>93685.926848000003</v>
      </c>
      <c r="G40" s="181">
        <v>15865.970689999998</v>
      </c>
      <c r="H40" s="203">
        <v>1055.5213670000001</v>
      </c>
      <c r="I40" s="224">
        <v>1254.385575</v>
      </c>
      <c r="J40" s="181">
        <v>95286.816384999998</v>
      </c>
      <c r="K40" s="203">
        <v>3581.4184780000001</v>
      </c>
      <c r="L40" s="202">
        <v>94088.173477999997</v>
      </c>
      <c r="M40" s="181">
        <v>16248.728492</v>
      </c>
      <c r="N40" s="203">
        <v>1094.634362</v>
      </c>
      <c r="O40" s="240">
        <v>1310.341799</v>
      </c>
      <c r="P40" s="171"/>
      <c r="Q40" s="171"/>
      <c r="R40" s="171"/>
      <c r="S40" s="171"/>
      <c r="T40" s="171"/>
      <c r="U40" s="171"/>
    </row>
    <row r="41" spans="2:21" s="205" customFormat="1" ht="15.75" customHeight="1">
      <c r="B41" s="934"/>
      <c r="C41" s="219" t="s">
        <v>487</v>
      </c>
      <c r="D41" s="181">
        <v>5513.3807340000003</v>
      </c>
      <c r="E41" s="203">
        <v>970.594021</v>
      </c>
      <c r="F41" s="202">
        <v>5345.7063830000006</v>
      </c>
      <c r="G41" s="181">
        <v>1215.8608389999999</v>
      </c>
      <c r="H41" s="203">
        <v>131.53442100000001</v>
      </c>
      <c r="I41" s="224">
        <v>399.65474899999998</v>
      </c>
      <c r="J41" s="181">
        <v>5413.0527199999997</v>
      </c>
      <c r="K41" s="203">
        <v>954.55478400000004</v>
      </c>
      <c r="L41" s="202">
        <v>5309.7075779999996</v>
      </c>
      <c r="M41" s="181">
        <v>1290.2159380000001</v>
      </c>
      <c r="N41" s="203">
        <v>132.187603</v>
      </c>
      <c r="O41" s="240">
        <v>391.395781</v>
      </c>
      <c r="P41" s="171"/>
      <c r="Q41" s="171"/>
      <c r="R41" s="171"/>
      <c r="S41" s="171"/>
      <c r="T41" s="171"/>
      <c r="U41" s="171"/>
    </row>
    <row r="42" spans="2:21" s="205" customFormat="1" ht="15.75" customHeight="1">
      <c r="B42" s="934"/>
      <c r="C42" s="219" t="s">
        <v>488</v>
      </c>
      <c r="D42" s="181">
        <v>90051.010867999998</v>
      </c>
      <c r="E42" s="203">
        <v>2612.3808610000001</v>
      </c>
      <c r="F42" s="202">
        <v>88340.220465000006</v>
      </c>
      <c r="G42" s="181">
        <v>14650.109850999999</v>
      </c>
      <c r="H42" s="203">
        <v>923.98694599999999</v>
      </c>
      <c r="I42" s="224">
        <v>854.73082599999998</v>
      </c>
      <c r="J42" s="181">
        <v>89873.763665000006</v>
      </c>
      <c r="K42" s="203">
        <v>2626.8636940000001</v>
      </c>
      <c r="L42" s="202">
        <v>88778.465899999996</v>
      </c>
      <c r="M42" s="181">
        <v>14958.512556</v>
      </c>
      <c r="N42" s="203">
        <v>962.44675900000004</v>
      </c>
      <c r="O42" s="240">
        <v>918.94601799999998</v>
      </c>
      <c r="P42" s="171"/>
      <c r="Q42" s="171"/>
      <c r="R42" s="171"/>
      <c r="S42" s="171"/>
      <c r="T42" s="171"/>
      <c r="U42" s="171"/>
    </row>
    <row r="43" spans="2:21" s="205" customFormat="1" ht="15.75" customHeight="1">
      <c r="B43" s="934"/>
      <c r="C43" s="218" t="s">
        <v>489</v>
      </c>
      <c r="D43" s="181">
        <v>0</v>
      </c>
      <c r="E43" s="203">
        <v>0</v>
      </c>
      <c r="F43" s="202">
        <v>0</v>
      </c>
      <c r="G43" s="181">
        <v>0</v>
      </c>
      <c r="H43" s="203">
        <v>0</v>
      </c>
      <c r="I43" s="224">
        <v>0</v>
      </c>
      <c r="J43" s="181">
        <v>0</v>
      </c>
      <c r="K43" s="203">
        <v>0</v>
      </c>
      <c r="L43" s="202">
        <v>0</v>
      </c>
      <c r="M43" s="181">
        <v>0</v>
      </c>
      <c r="N43" s="203">
        <v>0</v>
      </c>
      <c r="O43" s="240">
        <v>0</v>
      </c>
      <c r="P43" s="171"/>
      <c r="Q43" s="171"/>
      <c r="R43" s="171"/>
      <c r="S43" s="171"/>
      <c r="T43" s="171"/>
      <c r="U43" s="171"/>
    </row>
    <row r="44" spans="2:21" s="205" customFormat="1" ht="15.75" customHeight="1">
      <c r="B44" s="934"/>
      <c r="C44" s="218" t="s">
        <v>490</v>
      </c>
      <c r="D44" s="181">
        <v>41069.401203000001</v>
      </c>
      <c r="E44" s="203">
        <v>5220.4607999999998</v>
      </c>
      <c r="F44" s="202">
        <v>33024.495112999997</v>
      </c>
      <c r="G44" s="181">
        <v>8551.1282499999998</v>
      </c>
      <c r="H44" s="203">
        <v>675.39839099999995</v>
      </c>
      <c r="I44" s="224">
        <v>3708.9117390000001</v>
      </c>
      <c r="J44" s="181">
        <v>44244.097155000003</v>
      </c>
      <c r="K44" s="203">
        <v>5069.516728999999</v>
      </c>
      <c r="L44" s="202">
        <v>33028.920739999994</v>
      </c>
      <c r="M44" s="181">
        <v>8402.0940070000015</v>
      </c>
      <c r="N44" s="203">
        <v>668.95298100000002</v>
      </c>
      <c r="O44" s="240">
        <v>3725.5104339999998</v>
      </c>
      <c r="P44" s="171"/>
      <c r="Q44" s="171"/>
      <c r="R44" s="171"/>
      <c r="S44" s="171"/>
      <c r="T44" s="171"/>
      <c r="U44" s="171"/>
    </row>
    <row r="45" spans="2:21" s="205" customFormat="1" ht="15.75" customHeight="1">
      <c r="B45" s="934"/>
      <c r="C45" s="219" t="s">
        <v>491</v>
      </c>
      <c r="D45" s="181">
        <v>19026.314377999999</v>
      </c>
      <c r="E45" s="203">
        <v>3322.5165280000001</v>
      </c>
      <c r="F45" s="202">
        <v>12568.427924</v>
      </c>
      <c r="G45" s="181">
        <v>2715.329675</v>
      </c>
      <c r="H45" s="203">
        <v>433.95983999999999</v>
      </c>
      <c r="I45" s="224">
        <v>2345.8582289999999</v>
      </c>
      <c r="J45" s="181">
        <v>21299.504617999999</v>
      </c>
      <c r="K45" s="203">
        <v>3192.562735</v>
      </c>
      <c r="L45" s="202">
        <v>11866.274817</v>
      </c>
      <c r="M45" s="181">
        <v>2545.95777</v>
      </c>
      <c r="N45" s="203">
        <v>418.06389200000001</v>
      </c>
      <c r="O45" s="240">
        <v>2282.1719779999999</v>
      </c>
      <c r="P45" s="171"/>
      <c r="Q45" s="171"/>
      <c r="R45" s="171"/>
      <c r="S45" s="171"/>
      <c r="T45" s="171"/>
      <c r="U45" s="171"/>
    </row>
    <row r="46" spans="2:21" s="205" customFormat="1" ht="15.75" customHeight="1">
      <c r="B46" s="934"/>
      <c r="C46" s="220" t="s">
        <v>492</v>
      </c>
      <c r="D46" s="181">
        <v>22043.086824999998</v>
      </c>
      <c r="E46" s="203">
        <v>1897.944272</v>
      </c>
      <c r="F46" s="202">
        <v>20456.067187000001</v>
      </c>
      <c r="G46" s="181">
        <v>5835.7985750000007</v>
      </c>
      <c r="H46" s="203">
        <v>241.43855099999999</v>
      </c>
      <c r="I46" s="224">
        <v>1363.05351</v>
      </c>
      <c r="J46" s="181">
        <v>22944.592537</v>
      </c>
      <c r="K46" s="203">
        <v>1876.953994</v>
      </c>
      <c r="L46" s="202">
        <v>21162.645923</v>
      </c>
      <c r="M46" s="181">
        <v>5856.1362369999988</v>
      </c>
      <c r="N46" s="203">
        <v>250.88908900000001</v>
      </c>
      <c r="O46" s="240">
        <v>1443.338456</v>
      </c>
      <c r="P46" s="171"/>
      <c r="Q46" s="171"/>
      <c r="R46" s="171"/>
      <c r="S46" s="171"/>
      <c r="T46" s="171"/>
      <c r="U46" s="171"/>
    </row>
    <row r="47" spans="2:21" s="205" customFormat="1" ht="15.75" customHeight="1">
      <c r="B47" s="934"/>
      <c r="C47" s="214" t="s">
        <v>470</v>
      </c>
      <c r="D47" s="181">
        <v>7464.3228150000014</v>
      </c>
      <c r="E47" s="203">
        <v>83.170876000000007</v>
      </c>
      <c r="F47" s="202">
        <v>7446.858604</v>
      </c>
      <c r="G47" s="181">
        <v>26743.448988000004</v>
      </c>
      <c r="H47" s="203">
        <v>2.5459749999999999</v>
      </c>
      <c r="I47" s="224">
        <v>0</v>
      </c>
      <c r="J47" s="181">
        <v>8141.454815000001</v>
      </c>
      <c r="K47" s="203">
        <v>99.721659000000002</v>
      </c>
      <c r="L47" s="202">
        <v>8141.4548129999994</v>
      </c>
      <c r="M47" s="181">
        <v>29014.656143</v>
      </c>
      <c r="N47" s="203">
        <v>2.5447250000000001</v>
      </c>
      <c r="O47" s="240">
        <v>0</v>
      </c>
      <c r="P47" s="171"/>
      <c r="Q47" s="171"/>
      <c r="R47" s="171"/>
      <c r="S47" s="171"/>
      <c r="T47" s="171"/>
      <c r="U47" s="171"/>
    </row>
    <row r="48" spans="2:21" s="241" customFormat="1" ht="15.75" hidden="1" customHeight="1">
      <c r="B48" s="934"/>
      <c r="C48" s="223"/>
      <c r="D48" s="181"/>
      <c r="E48" s="203"/>
      <c r="F48" s="202"/>
      <c r="G48" s="181"/>
      <c r="H48" s="203"/>
      <c r="I48" s="224"/>
      <c r="J48" s="181"/>
      <c r="K48" s="203"/>
      <c r="L48" s="202"/>
      <c r="M48" s="181"/>
      <c r="N48" s="203"/>
      <c r="O48" s="240"/>
      <c r="P48" s="171"/>
      <c r="Q48" s="171"/>
      <c r="R48" s="171"/>
      <c r="S48" s="171"/>
      <c r="T48" s="171"/>
      <c r="U48" s="171"/>
    </row>
    <row r="49" spans="2:21" s="205" customFormat="1" ht="15.75" customHeight="1">
      <c r="B49" s="934"/>
      <c r="C49" s="226" t="s">
        <v>494</v>
      </c>
      <c r="D49" s="242"/>
      <c r="E49" s="243"/>
      <c r="F49" s="244"/>
      <c r="G49" s="242"/>
      <c r="H49" s="243"/>
      <c r="I49" s="229"/>
      <c r="J49" s="242"/>
      <c r="K49" s="243"/>
      <c r="L49" s="244"/>
      <c r="M49" s="242"/>
      <c r="N49" s="243"/>
      <c r="O49" s="245"/>
      <c r="P49" s="171"/>
      <c r="Q49" s="171"/>
      <c r="R49" s="171"/>
      <c r="S49" s="171"/>
      <c r="T49" s="171"/>
      <c r="U49" s="171"/>
    </row>
    <row r="50" spans="2:21" s="205" customFormat="1" ht="19.5" customHeight="1" thickBot="1">
      <c r="B50" s="935"/>
      <c r="C50" s="231" t="s">
        <v>498</v>
      </c>
      <c r="D50" s="246"/>
      <c r="E50" s="247"/>
      <c r="F50" s="248"/>
      <c r="G50" s="246"/>
      <c r="H50" s="247"/>
      <c r="I50" s="236"/>
      <c r="J50" s="246"/>
      <c r="K50" s="247"/>
      <c r="L50" s="248"/>
      <c r="M50" s="246"/>
      <c r="N50" s="247"/>
      <c r="O50" s="249"/>
      <c r="P50" s="171"/>
      <c r="Q50" s="171"/>
      <c r="R50" s="171"/>
      <c r="S50" s="171"/>
      <c r="T50" s="171"/>
      <c r="U50" s="171"/>
    </row>
    <row r="51" spans="2:21" s="251" customFormat="1" ht="14.25" customHeight="1">
      <c r="B51" s="250"/>
      <c r="C51" s="238"/>
      <c r="D51" s="250" t="s">
        <v>473</v>
      </c>
      <c r="E51" s="238"/>
      <c r="F51" s="238"/>
      <c r="G51" s="238"/>
      <c r="H51" s="238"/>
      <c r="I51" s="238"/>
      <c r="J51" s="238"/>
      <c r="K51" s="238"/>
      <c r="L51" s="238"/>
      <c r="M51" s="238"/>
      <c r="N51" s="238"/>
      <c r="O51" s="238"/>
      <c r="P51" s="171"/>
      <c r="Q51" s="171"/>
      <c r="R51" s="171"/>
      <c r="S51" s="171"/>
      <c r="T51" s="171"/>
      <c r="U51" s="171"/>
    </row>
    <row r="52" spans="2:21" s="205" customFormat="1" ht="14.25" customHeight="1">
      <c r="B52" s="189"/>
      <c r="C52" s="171"/>
      <c r="D52" s="201"/>
      <c r="E52" s="201"/>
      <c r="F52" s="201"/>
      <c r="G52" s="201"/>
      <c r="H52" s="201"/>
      <c r="I52" s="201"/>
      <c r="J52" s="201"/>
      <c r="K52" s="201"/>
      <c r="L52" s="201"/>
      <c r="M52" s="201"/>
      <c r="N52" s="201"/>
      <c r="O52" s="201"/>
      <c r="P52" s="171"/>
      <c r="Q52" s="171"/>
      <c r="R52" s="171"/>
      <c r="S52" s="171"/>
      <c r="T52" s="171"/>
      <c r="U52" s="171"/>
    </row>
    <row r="53" spans="2:21" s="205" customFormat="1" ht="15" customHeight="1" thickBot="1">
      <c r="B53" s="252"/>
      <c r="D53" s="206"/>
      <c r="E53" s="206"/>
      <c r="F53" s="206"/>
      <c r="G53" s="206"/>
      <c r="H53" s="206"/>
      <c r="I53" s="206"/>
      <c r="J53" s="206"/>
      <c r="K53" s="206"/>
      <c r="L53" s="206"/>
      <c r="M53" s="206"/>
      <c r="N53" s="206"/>
      <c r="O53" s="206"/>
      <c r="P53" s="171"/>
      <c r="Q53" s="171"/>
      <c r="R53" s="171"/>
      <c r="S53" s="171"/>
      <c r="T53" s="171"/>
      <c r="U53" s="171"/>
    </row>
    <row r="54" spans="2:21" s="205" customFormat="1" ht="32.25" customHeight="1" thickBot="1">
      <c r="B54" s="170"/>
      <c r="C54" s="173"/>
      <c r="D54" s="940" t="s">
        <v>480</v>
      </c>
      <c r="E54" s="941"/>
      <c r="F54" s="941"/>
      <c r="G54" s="941"/>
      <c r="H54" s="941"/>
      <c r="I54" s="941"/>
      <c r="J54" s="941"/>
      <c r="K54" s="941"/>
      <c r="L54" s="941"/>
      <c r="M54" s="941"/>
      <c r="N54" s="941"/>
      <c r="O54" s="941"/>
      <c r="P54" s="171"/>
      <c r="Q54" s="171"/>
      <c r="R54" s="171"/>
      <c r="S54" s="171"/>
      <c r="T54" s="171"/>
      <c r="U54" s="171"/>
    </row>
    <row r="55" spans="2:21" s="205" customFormat="1" ht="32.25" customHeight="1" thickBot="1">
      <c r="B55" s="170"/>
      <c r="C55" s="173"/>
      <c r="D55" s="940" t="s">
        <v>12</v>
      </c>
      <c r="E55" s="941"/>
      <c r="F55" s="941"/>
      <c r="G55" s="941"/>
      <c r="H55" s="941"/>
      <c r="I55" s="942"/>
      <c r="J55" s="940" t="s">
        <v>13</v>
      </c>
      <c r="K55" s="941"/>
      <c r="L55" s="941"/>
      <c r="M55" s="941"/>
      <c r="N55" s="941"/>
      <c r="O55" s="942"/>
      <c r="P55" s="171"/>
      <c r="Q55" s="171"/>
      <c r="R55" s="171"/>
      <c r="S55" s="171"/>
      <c r="T55" s="171"/>
      <c r="U55" s="171"/>
    </row>
    <row r="56" spans="2:21" s="205" customFormat="1" ht="51" customHeight="1">
      <c r="B56" s="174"/>
      <c r="C56" s="173"/>
      <c r="D56" s="936" t="s">
        <v>450</v>
      </c>
      <c r="E56" s="957"/>
      <c r="F56" s="958" t="s">
        <v>451</v>
      </c>
      <c r="G56" s="953" t="s">
        <v>452</v>
      </c>
      <c r="H56" s="954"/>
      <c r="I56" s="955" t="s">
        <v>453</v>
      </c>
      <c r="J56" s="936" t="s">
        <v>450</v>
      </c>
      <c r="K56" s="957"/>
      <c r="L56" s="958" t="s">
        <v>451</v>
      </c>
      <c r="M56" s="953" t="s">
        <v>452</v>
      </c>
      <c r="N56" s="954"/>
      <c r="O56" s="955" t="s">
        <v>453</v>
      </c>
      <c r="P56" s="171"/>
      <c r="Q56" s="171"/>
      <c r="R56" s="171"/>
      <c r="S56" s="171"/>
      <c r="T56" s="171"/>
      <c r="U56" s="171"/>
    </row>
    <row r="57" spans="2:21" s="205" customFormat="1" ht="33" customHeight="1" thickBot="1">
      <c r="B57" s="239">
        <v>2</v>
      </c>
      <c r="C57" s="209" t="s">
        <v>11</v>
      </c>
      <c r="D57" s="210"/>
      <c r="E57" s="211" t="s">
        <v>481</v>
      </c>
      <c r="F57" s="959"/>
      <c r="G57" s="210"/>
      <c r="H57" s="211" t="s">
        <v>481</v>
      </c>
      <c r="I57" s="956"/>
      <c r="J57" s="210"/>
      <c r="K57" s="211" t="s">
        <v>481</v>
      </c>
      <c r="L57" s="959"/>
      <c r="M57" s="210"/>
      <c r="N57" s="211" t="s">
        <v>481</v>
      </c>
      <c r="O57" s="956"/>
      <c r="P57" s="171"/>
      <c r="Q57" s="171"/>
      <c r="R57" s="171"/>
      <c r="S57" s="171"/>
      <c r="T57" s="171"/>
      <c r="U57" s="171"/>
    </row>
    <row r="58" spans="2:21" s="205" customFormat="1" ht="15.75" customHeight="1">
      <c r="B58" s="933" t="s">
        <v>690</v>
      </c>
      <c r="C58" s="212" t="s">
        <v>482</v>
      </c>
      <c r="D58" s="181">
        <v>0</v>
      </c>
      <c r="E58" s="203">
        <v>0</v>
      </c>
      <c r="F58" s="317">
        <v>0</v>
      </c>
      <c r="G58" s="309">
        <v>0</v>
      </c>
      <c r="H58" s="319">
        <v>0</v>
      </c>
      <c r="I58" s="321">
        <v>0</v>
      </c>
      <c r="J58" s="181">
        <v>0</v>
      </c>
      <c r="K58" s="203">
        <v>0</v>
      </c>
      <c r="L58" s="317">
        <v>0</v>
      </c>
      <c r="M58" s="309">
        <v>0</v>
      </c>
      <c r="N58" s="319">
        <v>0</v>
      </c>
      <c r="O58" s="322">
        <v>0</v>
      </c>
      <c r="P58" s="171"/>
      <c r="Q58" s="171"/>
      <c r="R58" s="171"/>
      <c r="S58" s="171"/>
      <c r="T58" s="171"/>
      <c r="U58" s="171"/>
    </row>
    <row r="59" spans="2:21" s="205" customFormat="1" ht="15.75" customHeight="1">
      <c r="B59" s="934"/>
      <c r="C59" s="213" t="s">
        <v>460</v>
      </c>
      <c r="D59" s="181">
        <v>2660.484109</v>
      </c>
      <c r="E59" s="203">
        <v>0</v>
      </c>
      <c r="F59" s="202">
        <v>1161.7383319999999</v>
      </c>
      <c r="G59" s="181">
        <v>563.74026800000001</v>
      </c>
      <c r="H59" s="203">
        <v>0</v>
      </c>
      <c r="I59" s="224">
        <v>1.3696889999999999</v>
      </c>
      <c r="J59" s="181">
        <v>2357.3825630000001</v>
      </c>
      <c r="K59" s="203">
        <v>0</v>
      </c>
      <c r="L59" s="202">
        <v>1044.9140849999999</v>
      </c>
      <c r="M59" s="181">
        <v>542.601181</v>
      </c>
      <c r="N59" s="203">
        <v>0</v>
      </c>
      <c r="O59" s="240">
        <v>2.310152</v>
      </c>
      <c r="P59" s="171"/>
      <c r="Q59" s="171"/>
      <c r="R59" s="171"/>
      <c r="S59" s="171"/>
      <c r="T59" s="171"/>
      <c r="U59" s="171"/>
    </row>
    <row r="60" spans="2:21" s="205" customFormat="1" ht="15.75" customHeight="1">
      <c r="B60" s="934"/>
      <c r="C60" s="214" t="s">
        <v>483</v>
      </c>
      <c r="D60" s="181">
        <v>23096.392766000001</v>
      </c>
      <c r="E60" s="203">
        <v>49.873697999999997</v>
      </c>
      <c r="F60" s="202">
        <v>11498.881785999998</v>
      </c>
      <c r="G60" s="181">
        <v>4660.1883180000004</v>
      </c>
      <c r="H60" s="203">
        <v>11.967947000000001</v>
      </c>
      <c r="I60" s="224">
        <v>65.505697999999995</v>
      </c>
      <c r="J60" s="181">
        <v>22794.389458000001</v>
      </c>
      <c r="K60" s="203">
        <v>35.184685000000002</v>
      </c>
      <c r="L60" s="202">
        <v>10076.148179</v>
      </c>
      <c r="M60" s="181">
        <v>4330.2109339999997</v>
      </c>
      <c r="N60" s="203">
        <v>8.4443239999999999</v>
      </c>
      <c r="O60" s="240">
        <v>75.059325999999999</v>
      </c>
      <c r="P60" s="171"/>
      <c r="Q60" s="171"/>
      <c r="R60" s="171"/>
      <c r="S60" s="171"/>
      <c r="T60" s="171"/>
      <c r="U60" s="171"/>
    </row>
    <row r="61" spans="2:21" s="205" customFormat="1" ht="15.75" customHeight="1">
      <c r="B61" s="934"/>
      <c r="C61" s="215" t="s">
        <v>484</v>
      </c>
      <c r="D61" s="181">
        <v>676.35797700000001</v>
      </c>
      <c r="E61" s="203">
        <v>0</v>
      </c>
      <c r="F61" s="202">
        <v>502.20484599999997</v>
      </c>
      <c r="G61" s="181">
        <v>346.65356000000003</v>
      </c>
      <c r="H61" s="203">
        <v>0</v>
      </c>
      <c r="I61" s="224">
        <v>6.3186289999999996</v>
      </c>
      <c r="J61" s="181">
        <v>1175.2665750000001</v>
      </c>
      <c r="K61" s="203">
        <v>0</v>
      </c>
      <c r="L61" s="202">
        <v>668.85262899999998</v>
      </c>
      <c r="M61" s="181">
        <v>387.96467999999999</v>
      </c>
      <c r="N61" s="203">
        <v>0</v>
      </c>
      <c r="O61" s="240">
        <v>3.9556</v>
      </c>
      <c r="P61" s="171"/>
      <c r="Q61" s="171"/>
      <c r="R61" s="171"/>
      <c r="S61" s="171"/>
      <c r="T61" s="171"/>
      <c r="U61" s="171"/>
    </row>
    <row r="62" spans="2:21" s="205" customFormat="1" ht="15.75" customHeight="1">
      <c r="B62" s="934"/>
      <c r="C62" s="215" t="s">
        <v>485</v>
      </c>
      <c r="D62" s="181">
        <v>9.8085380000000004</v>
      </c>
      <c r="E62" s="203">
        <v>1E-3</v>
      </c>
      <c r="F62" s="202">
        <v>6.9547869999999996</v>
      </c>
      <c r="G62" s="181">
        <v>4.6445910000000001</v>
      </c>
      <c r="H62" s="203">
        <v>2.4000000000000001E-4</v>
      </c>
      <c r="I62" s="224">
        <v>1.0914E-2</v>
      </c>
      <c r="J62" s="181">
        <v>62.183221000000003</v>
      </c>
      <c r="K62" s="203">
        <v>1E-3</v>
      </c>
      <c r="L62" s="202">
        <v>12.761638</v>
      </c>
      <c r="M62" s="181">
        <v>8.8261400000000005</v>
      </c>
      <c r="N62" s="203">
        <v>2.4000000000000001E-4</v>
      </c>
      <c r="O62" s="240">
        <v>9.8532999999999996E-2</v>
      </c>
      <c r="P62" s="171"/>
      <c r="Q62" s="171"/>
      <c r="R62" s="171"/>
      <c r="S62" s="171"/>
      <c r="T62" s="171"/>
      <c r="U62" s="171"/>
    </row>
    <row r="63" spans="2:21" s="205" customFormat="1" ht="15.75" customHeight="1">
      <c r="B63" s="934"/>
      <c r="C63" s="214" t="s">
        <v>463</v>
      </c>
      <c r="D63" s="181">
        <v>42.879106</v>
      </c>
      <c r="E63" s="203">
        <v>0.63239500000000004</v>
      </c>
      <c r="F63" s="202">
        <v>42.541604999999997</v>
      </c>
      <c r="G63" s="181">
        <v>6.143211</v>
      </c>
      <c r="H63" s="203">
        <v>0.24196699999999999</v>
      </c>
      <c r="I63" s="224">
        <v>0.214808</v>
      </c>
      <c r="J63" s="181">
        <v>43.907561999999999</v>
      </c>
      <c r="K63" s="203">
        <v>0.34269899999999998</v>
      </c>
      <c r="L63" s="202">
        <v>43.650522000000002</v>
      </c>
      <c r="M63" s="181">
        <v>6.137886</v>
      </c>
      <c r="N63" s="203">
        <v>0.12639300000000001</v>
      </c>
      <c r="O63" s="240">
        <v>0.154139</v>
      </c>
      <c r="P63" s="171"/>
      <c r="Q63" s="171"/>
      <c r="R63" s="171"/>
      <c r="S63" s="171"/>
      <c r="T63" s="171"/>
      <c r="U63" s="171"/>
    </row>
    <row r="64" spans="2:21" s="205" customFormat="1" ht="15.75" customHeight="1">
      <c r="B64" s="934"/>
      <c r="C64" s="218" t="s">
        <v>486</v>
      </c>
      <c r="D64" s="181">
        <v>41.275733000000002</v>
      </c>
      <c r="E64" s="203">
        <v>0.51710299999999998</v>
      </c>
      <c r="F64" s="202">
        <v>41.122123000000002</v>
      </c>
      <c r="G64" s="181">
        <v>5.8919689999999996</v>
      </c>
      <c r="H64" s="203">
        <v>0.23178599999999999</v>
      </c>
      <c r="I64" s="224">
        <v>0.13644400000000001</v>
      </c>
      <c r="J64" s="181">
        <v>41.144081</v>
      </c>
      <c r="K64" s="203">
        <v>0.24576600000000001</v>
      </c>
      <c r="L64" s="202">
        <v>41.046987999999999</v>
      </c>
      <c r="M64" s="181">
        <v>5.7527150000000002</v>
      </c>
      <c r="N64" s="203">
        <v>0.11287899999999999</v>
      </c>
      <c r="O64" s="240">
        <v>0.105183</v>
      </c>
      <c r="P64" s="171"/>
      <c r="Q64" s="171"/>
      <c r="R64" s="171"/>
      <c r="S64" s="171"/>
      <c r="T64" s="171"/>
      <c r="U64" s="171"/>
    </row>
    <row r="65" spans="2:21" s="205" customFormat="1" ht="15.75" customHeight="1">
      <c r="B65" s="934"/>
      <c r="C65" s="219" t="s">
        <v>487</v>
      </c>
      <c r="D65" s="181">
        <v>0</v>
      </c>
      <c r="E65" s="203">
        <v>0</v>
      </c>
      <c r="F65" s="202">
        <v>0</v>
      </c>
      <c r="G65" s="181">
        <v>0</v>
      </c>
      <c r="H65" s="203">
        <v>0</v>
      </c>
      <c r="I65" s="224">
        <v>0</v>
      </c>
      <c r="J65" s="181">
        <v>0</v>
      </c>
      <c r="K65" s="203">
        <v>0</v>
      </c>
      <c r="L65" s="202">
        <v>0</v>
      </c>
      <c r="M65" s="181">
        <v>0</v>
      </c>
      <c r="N65" s="203">
        <v>0</v>
      </c>
      <c r="O65" s="240">
        <v>0</v>
      </c>
      <c r="P65" s="171"/>
      <c r="Q65" s="171"/>
      <c r="R65" s="171"/>
      <c r="S65" s="171"/>
      <c r="T65" s="171"/>
      <c r="U65" s="171"/>
    </row>
    <row r="66" spans="2:21" s="205" customFormat="1" ht="15.75" customHeight="1">
      <c r="B66" s="934"/>
      <c r="C66" s="219" t="s">
        <v>488</v>
      </c>
      <c r="D66" s="181">
        <v>41.275733000000002</v>
      </c>
      <c r="E66" s="203">
        <v>0.51710299999999998</v>
      </c>
      <c r="F66" s="202">
        <v>41.122123000000002</v>
      </c>
      <c r="G66" s="181">
        <v>5.8919689999999996</v>
      </c>
      <c r="H66" s="203">
        <v>0.23178599999999999</v>
      </c>
      <c r="I66" s="224">
        <v>0.13644400000000001</v>
      </c>
      <c r="J66" s="181">
        <v>41.144081</v>
      </c>
      <c r="K66" s="203">
        <v>0.24576600000000001</v>
      </c>
      <c r="L66" s="202">
        <v>41.046987999999999</v>
      </c>
      <c r="M66" s="181">
        <v>5.7527150000000002</v>
      </c>
      <c r="N66" s="203">
        <v>0.11287899999999999</v>
      </c>
      <c r="O66" s="240">
        <v>0.105183</v>
      </c>
      <c r="P66" s="171"/>
      <c r="Q66" s="171"/>
      <c r="R66" s="171"/>
      <c r="S66" s="171"/>
      <c r="T66" s="171"/>
      <c r="U66" s="171"/>
    </row>
    <row r="67" spans="2:21" s="205" customFormat="1" ht="15.75" customHeight="1">
      <c r="B67" s="934"/>
      <c r="C67" s="218" t="s">
        <v>489</v>
      </c>
      <c r="D67" s="181">
        <v>0</v>
      </c>
      <c r="E67" s="203">
        <v>0</v>
      </c>
      <c r="F67" s="202">
        <v>0</v>
      </c>
      <c r="G67" s="181">
        <v>0</v>
      </c>
      <c r="H67" s="203">
        <v>0</v>
      </c>
      <c r="I67" s="224">
        <v>0</v>
      </c>
      <c r="J67" s="181">
        <v>0</v>
      </c>
      <c r="K67" s="203">
        <v>0</v>
      </c>
      <c r="L67" s="202">
        <v>0</v>
      </c>
      <c r="M67" s="181">
        <v>0</v>
      </c>
      <c r="N67" s="203">
        <v>0</v>
      </c>
      <c r="O67" s="240">
        <v>0</v>
      </c>
      <c r="P67" s="171"/>
      <c r="Q67" s="171"/>
      <c r="R67" s="171"/>
      <c r="S67" s="171"/>
      <c r="T67" s="171"/>
      <c r="U67" s="171"/>
    </row>
    <row r="68" spans="2:21" s="205" customFormat="1" ht="15.75" customHeight="1">
      <c r="B68" s="934"/>
      <c r="C68" s="218" t="s">
        <v>490</v>
      </c>
      <c r="D68" s="181">
        <v>1.6033729999999999</v>
      </c>
      <c r="E68" s="203">
        <v>0.11529200000000001</v>
      </c>
      <c r="F68" s="202">
        <v>1.4194819999999999</v>
      </c>
      <c r="G68" s="181">
        <v>0.25124200000000002</v>
      </c>
      <c r="H68" s="203">
        <v>1.0181000000000001E-2</v>
      </c>
      <c r="I68" s="224">
        <v>7.8364000000000003E-2</v>
      </c>
      <c r="J68" s="181">
        <v>2.7634810000000001</v>
      </c>
      <c r="K68" s="203">
        <v>9.6933000000000005E-2</v>
      </c>
      <c r="L68" s="202">
        <v>2.6035339999999998</v>
      </c>
      <c r="M68" s="181">
        <v>0.38517099999999999</v>
      </c>
      <c r="N68" s="203">
        <v>1.3514E-2</v>
      </c>
      <c r="O68" s="240">
        <v>4.8956E-2</v>
      </c>
      <c r="P68" s="171"/>
      <c r="Q68" s="171"/>
      <c r="R68" s="171"/>
      <c r="S68" s="171"/>
      <c r="T68" s="171"/>
      <c r="U68" s="171"/>
    </row>
    <row r="69" spans="2:21" s="205" customFormat="1" ht="15.75" customHeight="1">
      <c r="B69" s="934"/>
      <c r="C69" s="219" t="s">
        <v>491</v>
      </c>
      <c r="D69" s="181">
        <v>2.02E-4</v>
      </c>
      <c r="E69" s="203">
        <v>1.25E-4</v>
      </c>
      <c r="F69" s="202">
        <v>2.02E-4</v>
      </c>
      <c r="G69" s="181">
        <v>6.9899999999999997E-4</v>
      </c>
      <c r="H69" s="203">
        <v>4.6700000000000002E-4</v>
      </c>
      <c r="I69" s="224">
        <v>1.3300000000000001E-4</v>
      </c>
      <c r="J69" s="181">
        <v>2.8499999999999999E-4</v>
      </c>
      <c r="K69" s="203">
        <v>2.05E-4</v>
      </c>
      <c r="L69" s="202">
        <v>2.8499999999999999E-4</v>
      </c>
      <c r="M69" s="181">
        <v>1.0920000000000001E-3</v>
      </c>
      <c r="N69" s="203">
        <v>7.9100000000000004E-4</v>
      </c>
      <c r="O69" s="240">
        <v>2.05E-4</v>
      </c>
      <c r="P69" s="171"/>
      <c r="Q69" s="171"/>
      <c r="R69" s="171"/>
      <c r="S69" s="171"/>
      <c r="T69" s="171"/>
      <c r="U69" s="171"/>
    </row>
    <row r="70" spans="2:21" s="205" customFormat="1" ht="15.75" customHeight="1">
      <c r="B70" s="934"/>
      <c r="C70" s="220" t="s">
        <v>492</v>
      </c>
      <c r="D70" s="181">
        <v>1.6031709999999999</v>
      </c>
      <c r="E70" s="203">
        <v>0.11516700000000001</v>
      </c>
      <c r="F70" s="202">
        <v>1.4192800000000001</v>
      </c>
      <c r="G70" s="181">
        <v>0.25054300000000002</v>
      </c>
      <c r="H70" s="203">
        <v>9.7140000000000004E-3</v>
      </c>
      <c r="I70" s="224">
        <v>7.8230999999999995E-2</v>
      </c>
      <c r="J70" s="181">
        <v>2.7631960000000002</v>
      </c>
      <c r="K70" s="203">
        <v>9.6727999999999995E-2</v>
      </c>
      <c r="L70" s="202">
        <v>2.6032489999999999</v>
      </c>
      <c r="M70" s="181">
        <v>0.384079</v>
      </c>
      <c r="N70" s="203">
        <v>1.2723E-2</v>
      </c>
      <c r="O70" s="240">
        <v>4.8751000000000003E-2</v>
      </c>
      <c r="P70" s="171"/>
      <c r="Q70" s="171"/>
      <c r="R70" s="171"/>
      <c r="S70" s="171"/>
      <c r="T70" s="171"/>
      <c r="U70" s="171"/>
    </row>
    <row r="71" spans="2:21" s="205" customFormat="1" ht="15.75" customHeight="1">
      <c r="B71" s="934"/>
      <c r="C71" s="214" t="s">
        <v>470</v>
      </c>
      <c r="D71" s="181">
        <v>64.178293999999994</v>
      </c>
      <c r="E71" s="203">
        <v>0</v>
      </c>
      <c r="F71" s="202">
        <v>64.178293999999994</v>
      </c>
      <c r="G71" s="181">
        <v>237.45968500000001</v>
      </c>
      <c r="H71" s="203">
        <v>0</v>
      </c>
      <c r="I71" s="224">
        <v>0</v>
      </c>
      <c r="J71" s="181">
        <v>93.223236</v>
      </c>
      <c r="K71" s="203">
        <v>0</v>
      </c>
      <c r="L71" s="202">
        <v>93.223236</v>
      </c>
      <c r="M71" s="181">
        <v>329.28506299999998</v>
      </c>
      <c r="N71" s="203">
        <v>0</v>
      </c>
      <c r="O71" s="240">
        <v>0</v>
      </c>
      <c r="P71" s="171"/>
      <c r="Q71" s="171"/>
      <c r="R71" s="171"/>
      <c r="S71" s="171"/>
      <c r="T71" s="171"/>
      <c r="U71" s="171"/>
    </row>
    <row r="72" spans="2:21" s="241" customFormat="1" ht="15.75" hidden="1" customHeight="1">
      <c r="B72" s="934"/>
      <c r="C72" s="223"/>
      <c r="D72" s="181"/>
      <c r="E72" s="203"/>
      <c r="F72" s="202"/>
      <c r="G72" s="181"/>
      <c r="H72" s="203"/>
      <c r="I72" s="224"/>
      <c r="J72" s="181"/>
      <c r="K72" s="203"/>
      <c r="L72" s="202"/>
      <c r="M72" s="181"/>
      <c r="N72" s="203"/>
      <c r="O72" s="240"/>
      <c r="P72" s="171"/>
      <c r="Q72" s="171"/>
      <c r="R72" s="171"/>
      <c r="S72" s="171"/>
      <c r="T72" s="171"/>
      <c r="U72" s="171"/>
    </row>
    <row r="73" spans="2:21" s="205" customFormat="1" ht="15.75" customHeight="1">
      <c r="B73" s="934"/>
      <c r="C73" s="226" t="s">
        <v>494</v>
      </c>
      <c r="D73" s="242"/>
      <c r="E73" s="243"/>
      <c r="F73" s="244"/>
      <c r="G73" s="242"/>
      <c r="H73" s="243"/>
      <c r="I73" s="229"/>
      <c r="J73" s="242"/>
      <c r="K73" s="243"/>
      <c r="L73" s="244"/>
      <c r="M73" s="242"/>
      <c r="N73" s="243"/>
      <c r="O73" s="245"/>
      <c r="P73" s="171"/>
      <c r="Q73" s="171"/>
      <c r="R73" s="171"/>
      <c r="S73" s="171"/>
      <c r="T73" s="171"/>
      <c r="U73" s="171"/>
    </row>
    <row r="74" spans="2:21" s="205" customFormat="1" ht="19.5" customHeight="1" thickBot="1">
      <c r="B74" s="935"/>
      <c r="C74" s="231" t="s">
        <v>498</v>
      </c>
      <c r="D74" s="246"/>
      <c r="E74" s="247"/>
      <c r="F74" s="248"/>
      <c r="G74" s="246"/>
      <c r="H74" s="247"/>
      <c r="I74" s="236"/>
      <c r="J74" s="246"/>
      <c r="K74" s="247"/>
      <c r="L74" s="248"/>
      <c r="M74" s="246"/>
      <c r="N74" s="247"/>
      <c r="O74" s="249"/>
      <c r="P74" s="171"/>
      <c r="Q74" s="171"/>
      <c r="R74" s="171"/>
      <c r="S74" s="171"/>
      <c r="T74" s="171"/>
      <c r="U74" s="171"/>
    </row>
    <row r="75" spans="2:21" s="251" customFormat="1" ht="15" customHeight="1">
      <c r="B75" s="250"/>
      <c r="C75" s="238"/>
      <c r="D75" s="250" t="s">
        <v>473</v>
      </c>
      <c r="E75" s="238"/>
      <c r="F75" s="238"/>
      <c r="G75" s="238"/>
      <c r="H75" s="238"/>
      <c r="I75" s="238"/>
      <c r="J75" s="238"/>
      <c r="K75" s="238"/>
      <c r="L75" s="238"/>
      <c r="M75" s="238"/>
      <c r="N75" s="238"/>
      <c r="O75" s="238"/>
      <c r="P75" s="171"/>
      <c r="Q75" s="171"/>
      <c r="R75" s="171"/>
      <c r="S75" s="171"/>
      <c r="T75" s="171"/>
      <c r="U75" s="171"/>
    </row>
    <row r="76" spans="2:21" s="205" customFormat="1" ht="22.5">
      <c r="B76" s="252"/>
      <c r="D76" s="206"/>
      <c r="E76" s="206"/>
      <c r="F76" s="206"/>
      <c r="G76" s="206"/>
      <c r="H76" s="206"/>
      <c r="I76" s="206"/>
      <c r="J76" s="206"/>
      <c r="K76" s="206"/>
      <c r="L76" s="206"/>
      <c r="M76" s="206"/>
      <c r="N76" s="206"/>
      <c r="O76" s="206"/>
      <c r="P76" s="171"/>
      <c r="Q76" s="171"/>
      <c r="R76" s="171"/>
      <c r="S76" s="171"/>
      <c r="T76" s="171"/>
      <c r="U76" s="171"/>
    </row>
    <row r="77" spans="2:21" s="205" customFormat="1" ht="23.25" customHeight="1" thickBot="1">
      <c r="B77" s="252"/>
      <c r="D77" s="206"/>
      <c r="E77" s="206"/>
      <c r="F77" s="206"/>
      <c r="G77" s="206"/>
      <c r="H77" s="206"/>
      <c r="I77" s="206"/>
      <c r="J77" s="206"/>
      <c r="K77" s="206"/>
      <c r="L77" s="206"/>
      <c r="M77" s="206"/>
      <c r="N77" s="206"/>
      <c r="O77" s="206"/>
      <c r="P77" s="171"/>
      <c r="Q77" s="171"/>
      <c r="R77" s="171"/>
      <c r="S77" s="171"/>
      <c r="T77" s="171"/>
      <c r="U77" s="171"/>
    </row>
    <row r="78" spans="2:21" s="205" customFormat="1" ht="32.25" customHeight="1" thickBot="1">
      <c r="B78" s="170"/>
      <c r="C78" s="173"/>
      <c r="D78" s="940" t="s">
        <v>480</v>
      </c>
      <c r="E78" s="941"/>
      <c r="F78" s="941"/>
      <c r="G78" s="941"/>
      <c r="H78" s="941"/>
      <c r="I78" s="941"/>
      <c r="J78" s="941"/>
      <c r="K78" s="941"/>
      <c r="L78" s="941"/>
      <c r="M78" s="941"/>
      <c r="N78" s="941"/>
      <c r="O78" s="941"/>
      <c r="P78" s="171"/>
      <c r="Q78" s="171"/>
      <c r="R78" s="171"/>
      <c r="S78" s="171"/>
      <c r="T78" s="171"/>
      <c r="U78" s="171"/>
    </row>
    <row r="79" spans="2:21" s="205" customFormat="1" ht="32.25" customHeight="1" thickBot="1">
      <c r="B79" s="170"/>
      <c r="C79" s="173"/>
      <c r="D79" s="940" t="s">
        <v>12</v>
      </c>
      <c r="E79" s="941"/>
      <c r="F79" s="941"/>
      <c r="G79" s="941"/>
      <c r="H79" s="941"/>
      <c r="I79" s="942"/>
      <c r="J79" s="940" t="s">
        <v>13</v>
      </c>
      <c r="K79" s="941"/>
      <c r="L79" s="941"/>
      <c r="M79" s="941"/>
      <c r="N79" s="941"/>
      <c r="O79" s="942"/>
      <c r="P79" s="171"/>
      <c r="Q79" s="171"/>
      <c r="R79" s="171"/>
      <c r="S79" s="171"/>
      <c r="T79" s="171"/>
      <c r="U79" s="171"/>
    </row>
    <row r="80" spans="2:21" s="205" customFormat="1" ht="51" customHeight="1">
      <c r="B80" s="174"/>
      <c r="C80" s="173"/>
      <c r="D80" s="936" t="s">
        <v>450</v>
      </c>
      <c r="E80" s="957"/>
      <c r="F80" s="958" t="s">
        <v>451</v>
      </c>
      <c r="G80" s="953" t="s">
        <v>452</v>
      </c>
      <c r="H80" s="954"/>
      <c r="I80" s="955" t="s">
        <v>453</v>
      </c>
      <c r="J80" s="936" t="s">
        <v>450</v>
      </c>
      <c r="K80" s="957"/>
      <c r="L80" s="958" t="s">
        <v>451</v>
      </c>
      <c r="M80" s="953" t="s">
        <v>452</v>
      </c>
      <c r="N80" s="954"/>
      <c r="O80" s="955" t="s">
        <v>453</v>
      </c>
      <c r="P80" s="171"/>
      <c r="Q80" s="171"/>
      <c r="R80" s="171"/>
      <c r="S80" s="171"/>
      <c r="T80" s="171"/>
      <c r="U80" s="171"/>
    </row>
    <row r="81" spans="2:21" s="205" customFormat="1" ht="33" customHeight="1" thickBot="1">
      <c r="B81" s="239">
        <v>3</v>
      </c>
      <c r="C81" s="209" t="s">
        <v>11</v>
      </c>
      <c r="D81" s="210"/>
      <c r="E81" s="211" t="s">
        <v>481</v>
      </c>
      <c r="F81" s="959"/>
      <c r="G81" s="210"/>
      <c r="H81" s="211" t="s">
        <v>481</v>
      </c>
      <c r="I81" s="956"/>
      <c r="J81" s="210"/>
      <c r="K81" s="211" t="s">
        <v>481</v>
      </c>
      <c r="L81" s="959"/>
      <c r="M81" s="210"/>
      <c r="N81" s="211" t="s">
        <v>481</v>
      </c>
      <c r="O81" s="956"/>
      <c r="P81" s="171"/>
      <c r="Q81" s="171"/>
      <c r="R81" s="171"/>
      <c r="S81" s="171"/>
      <c r="T81" s="171"/>
      <c r="U81" s="171"/>
    </row>
    <row r="82" spans="2:21" s="205" customFormat="1" ht="15.75" customHeight="1">
      <c r="B82" s="933" t="s">
        <v>683</v>
      </c>
      <c r="C82" s="212" t="s">
        <v>482</v>
      </c>
      <c r="D82" s="181">
        <v>0</v>
      </c>
      <c r="E82" s="203">
        <v>0</v>
      </c>
      <c r="F82" s="317">
        <v>0</v>
      </c>
      <c r="G82" s="309">
        <v>0</v>
      </c>
      <c r="H82" s="319">
        <v>0</v>
      </c>
      <c r="I82" s="321">
        <v>0</v>
      </c>
      <c r="J82" s="181">
        <v>0</v>
      </c>
      <c r="K82" s="203">
        <v>0</v>
      </c>
      <c r="L82" s="317">
        <v>0</v>
      </c>
      <c r="M82" s="309">
        <v>0</v>
      </c>
      <c r="N82" s="319">
        <v>0</v>
      </c>
      <c r="O82" s="322">
        <v>0</v>
      </c>
      <c r="P82" s="171"/>
      <c r="Q82" s="171"/>
      <c r="R82" s="171"/>
      <c r="S82" s="171"/>
      <c r="T82" s="171"/>
      <c r="U82" s="171"/>
    </row>
    <row r="83" spans="2:21" s="205" customFormat="1" ht="15.75" customHeight="1">
      <c r="B83" s="934"/>
      <c r="C83" s="213" t="s">
        <v>460</v>
      </c>
      <c r="D83" s="181">
        <v>6196.4482660000003</v>
      </c>
      <c r="E83" s="203">
        <v>0</v>
      </c>
      <c r="F83" s="202">
        <v>4379.8075769999996</v>
      </c>
      <c r="G83" s="181">
        <v>626.27839600000004</v>
      </c>
      <c r="H83" s="203">
        <v>0</v>
      </c>
      <c r="I83" s="224">
        <v>6.139615</v>
      </c>
      <c r="J83" s="181">
        <v>5505.1442280000001</v>
      </c>
      <c r="K83" s="203">
        <v>0</v>
      </c>
      <c r="L83" s="202">
        <v>4112.9816270000001</v>
      </c>
      <c r="M83" s="181">
        <v>593.38869</v>
      </c>
      <c r="N83" s="203">
        <v>0</v>
      </c>
      <c r="O83" s="240">
        <v>5.243042</v>
      </c>
      <c r="P83" s="171"/>
      <c r="Q83" s="171"/>
      <c r="R83" s="171"/>
      <c r="S83" s="171"/>
      <c r="T83" s="171"/>
      <c r="U83" s="171"/>
    </row>
    <row r="84" spans="2:21" s="205" customFormat="1" ht="15.75" customHeight="1">
      <c r="B84" s="934"/>
      <c r="C84" s="214" t="s">
        <v>483</v>
      </c>
      <c r="D84" s="181">
        <v>7579.0896540000003</v>
      </c>
      <c r="E84" s="203">
        <v>107.303397</v>
      </c>
      <c r="F84" s="202">
        <v>2792.8883719999999</v>
      </c>
      <c r="G84" s="181">
        <v>1261.8198649999999</v>
      </c>
      <c r="H84" s="203">
        <v>25.743976</v>
      </c>
      <c r="I84" s="224">
        <v>35.527737999999999</v>
      </c>
      <c r="J84" s="181">
        <v>7892.04637</v>
      </c>
      <c r="K84" s="203">
        <v>61.002707000000001</v>
      </c>
      <c r="L84" s="202">
        <v>2715.2373419999999</v>
      </c>
      <c r="M84" s="181">
        <v>1405.703454</v>
      </c>
      <c r="N84" s="203">
        <v>14.628401</v>
      </c>
      <c r="O84" s="240">
        <v>29.341218000000001</v>
      </c>
      <c r="P84" s="171"/>
      <c r="Q84" s="171"/>
      <c r="R84" s="171"/>
      <c r="S84" s="171"/>
      <c r="T84" s="171"/>
      <c r="U84" s="171"/>
    </row>
    <row r="85" spans="2:21" s="205" customFormat="1" ht="15.75" customHeight="1">
      <c r="B85" s="934"/>
      <c r="C85" s="215" t="s">
        <v>484</v>
      </c>
      <c r="D85" s="181">
        <v>226.39577299999999</v>
      </c>
      <c r="E85" s="203">
        <v>0</v>
      </c>
      <c r="F85" s="202">
        <v>202.50465299999999</v>
      </c>
      <c r="G85" s="181">
        <v>106.43938</v>
      </c>
      <c r="H85" s="203">
        <v>0</v>
      </c>
      <c r="I85" s="224">
        <v>8.46251</v>
      </c>
      <c r="J85" s="181">
        <v>199.64461900000001</v>
      </c>
      <c r="K85" s="203">
        <v>0</v>
      </c>
      <c r="L85" s="202">
        <v>55.092911999999998</v>
      </c>
      <c r="M85" s="181">
        <v>22.885325999999999</v>
      </c>
      <c r="N85" s="203">
        <v>0</v>
      </c>
      <c r="O85" s="240">
        <v>0.17762500000000001</v>
      </c>
      <c r="P85" s="171"/>
      <c r="Q85" s="171"/>
      <c r="R85" s="171"/>
      <c r="S85" s="171"/>
      <c r="T85" s="171"/>
      <c r="U85" s="171"/>
    </row>
    <row r="86" spans="2:21" s="205" customFormat="1" ht="15.75" customHeight="1">
      <c r="B86" s="934"/>
      <c r="C86" s="215" t="s">
        <v>485</v>
      </c>
      <c r="D86" s="181">
        <v>7.9055799999999996</v>
      </c>
      <c r="E86" s="203">
        <v>0</v>
      </c>
      <c r="F86" s="202">
        <v>4.355423</v>
      </c>
      <c r="G86" s="181">
        <v>4.723217</v>
      </c>
      <c r="H86" s="203">
        <v>0</v>
      </c>
      <c r="I86" s="224">
        <v>2.0775999999999999E-2</v>
      </c>
      <c r="J86" s="181">
        <v>7.513096</v>
      </c>
      <c r="K86" s="203">
        <v>0</v>
      </c>
      <c r="L86" s="202">
        <v>3.2610510000000001</v>
      </c>
      <c r="M86" s="181">
        <v>3.5096069999999999</v>
      </c>
      <c r="N86" s="203">
        <v>0</v>
      </c>
      <c r="O86" s="240">
        <v>2.5333999999999999E-2</v>
      </c>
      <c r="P86" s="171"/>
      <c r="Q86" s="171"/>
      <c r="R86" s="171"/>
      <c r="S86" s="171"/>
      <c r="T86" s="171"/>
      <c r="U86" s="171"/>
    </row>
    <row r="87" spans="2:21" s="205" customFormat="1" ht="15.75" customHeight="1">
      <c r="B87" s="934"/>
      <c r="C87" s="214" t="s">
        <v>463</v>
      </c>
      <c r="D87" s="181">
        <v>23.079394000000001</v>
      </c>
      <c r="E87" s="203">
        <v>0.90801500000000002</v>
      </c>
      <c r="F87" s="202">
        <v>22.370197999999998</v>
      </c>
      <c r="G87" s="181">
        <v>4.7459759999999998</v>
      </c>
      <c r="H87" s="203">
        <v>0.15875</v>
      </c>
      <c r="I87" s="224">
        <v>0.524057</v>
      </c>
      <c r="J87" s="181">
        <v>25.135197999999999</v>
      </c>
      <c r="K87" s="203">
        <v>0.87206300000000003</v>
      </c>
      <c r="L87" s="202">
        <v>24.486574000000001</v>
      </c>
      <c r="M87" s="181">
        <v>5.0909329999999997</v>
      </c>
      <c r="N87" s="203">
        <v>0.15964999999999999</v>
      </c>
      <c r="O87" s="240">
        <v>0.537601</v>
      </c>
      <c r="P87" s="171"/>
      <c r="Q87" s="171"/>
      <c r="R87" s="171"/>
      <c r="S87" s="171"/>
      <c r="T87" s="171"/>
      <c r="U87" s="171"/>
    </row>
    <row r="88" spans="2:21" s="205" customFormat="1" ht="15.75" customHeight="1">
      <c r="B88" s="934"/>
      <c r="C88" s="218" t="s">
        <v>486</v>
      </c>
      <c r="D88" s="181">
        <v>20.562024000000001</v>
      </c>
      <c r="E88" s="203">
        <v>0.33384900000000001</v>
      </c>
      <c r="F88" s="202">
        <v>20.301636999999999</v>
      </c>
      <c r="G88" s="181">
        <v>4.359515</v>
      </c>
      <c r="H88" s="203">
        <v>0.106099</v>
      </c>
      <c r="I88" s="224">
        <v>0.15242700000000001</v>
      </c>
      <c r="J88" s="181">
        <v>22.655432000000001</v>
      </c>
      <c r="K88" s="203">
        <v>0.34373799999999999</v>
      </c>
      <c r="L88" s="202">
        <v>22.390485000000002</v>
      </c>
      <c r="M88" s="181">
        <v>4.6506319999999999</v>
      </c>
      <c r="N88" s="203">
        <v>0.11051</v>
      </c>
      <c r="O88" s="240">
        <v>0.18546899999999999</v>
      </c>
      <c r="P88" s="171"/>
      <c r="Q88" s="171"/>
      <c r="R88" s="171"/>
      <c r="S88" s="171"/>
      <c r="T88" s="171"/>
      <c r="U88" s="171"/>
    </row>
    <row r="89" spans="2:21" s="205" customFormat="1" ht="15.75" customHeight="1">
      <c r="B89" s="934"/>
      <c r="C89" s="219" t="s">
        <v>487</v>
      </c>
      <c r="D89" s="181">
        <v>0</v>
      </c>
      <c r="E89" s="203">
        <v>0</v>
      </c>
      <c r="F89" s="202">
        <v>0</v>
      </c>
      <c r="G89" s="181">
        <v>0</v>
      </c>
      <c r="H89" s="203">
        <v>0</v>
      </c>
      <c r="I89" s="224">
        <v>0</v>
      </c>
      <c r="J89" s="181">
        <v>0</v>
      </c>
      <c r="K89" s="203">
        <v>0</v>
      </c>
      <c r="L89" s="202">
        <v>0</v>
      </c>
      <c r="M89" s="181">
        <v>0</v>
      </c>
      <c r="N89" s="203">
        <v>0</v>
      </c>
      <c r="O89" s="240">
        <v>0</v>
      </c>
      <c r="P89" s="171"/>
      <c r="Q89" s="171"/>
      <c r="R89" s="171"/>
      <c r="S89" s="171"/>
      <c r="T89" s="171"/>
      <c r="U89" s="171"/>
    </row>
    <row r="90" spans="2:21" s="205" customFormat="1" ht="15.75" customHeight="1">
      <c r="B90" s="934"/>
      <c r="C90" s="219" t="s">
        <v>488</v>
      </c>
      <c r="D90" s="181">
        <v>20.562024000000001</v>
      </c>
      <c r="E90" s="203">
        <v>0.33384900000000001</v>
      </c>
      <c r="F90" s="202">
        <v>20.301636999999999</v>
      </c>
      <c r="G90" s="181">
        <v>4.359515</v>
      </c>
      <c r="H90" s="203">
        <v>0.106099</v>
      </c>
      <c r="I90" s="224">
        <v>0.15242700000000001</v>
      </c>
      <c r="J90" s="181">
        <v>22.655432000000001</v>
      </c>
      <c r="K90" s="203">
        <v>0.34373799999999999</v>
      </c>
      <c r="L90" s="202">
        <v>22.390485000000002</v>
      </c>
      <c r="M90" s="181">
        <v>4.6506319999999999</v>
      </c>
      <c r="N90" s="203">
        <v>0.11051</v>
      </c>
      <c r="O90" s="240">
        <v>0.18546899999999999</v>
      </c>
      <c r="P90" s="171"/>
      <c r="Q90" s="171"/>
      <c r="R90" s="171"/>
      <c r="S90" s="171"/>
      <c r="T90" s="171"/>
      <c r="U90" s="171"/>
    </row>
    <row r="91" spans="2:21" s="205" customFormat="1" ht="15.75" customHeight="1">
      <c r="B91" s="934"/>
      <c r="C91" s="218" t="s">
        <v>489</v>
      </c>
      <c r="D91" s="181">
        <v>0</v>
      </c>
      <c r="E91" s="203">
        <v>0</v>
      </c>
      <c r="F91" s="202">
        <v>0</v>
      </c>
      <c r="G91" s="181">
        <v>0</v>
      </c>
      <c r="H91" s="203">
        <v>0</v>
      </c>
      <c r="I91" s="224">
        <v>0</v>
      </c>
      <c r="J91" s="181">
        <v>0</v>
      </c>
      <c r="K91" s="203">
        <v>0</v>
      </c>
      <c r="L91" s="202">
        <v>0</v>
      </c>
      <c r="M91" s="181">
        <v>0</v>
      </c>
      <c r="N91" s="203">
        <v>0</v>
      </c>
      <c r="O91" s="240">
        <v>0</v>
      </c>
      <c r="P91" s="171"/>
      <c r="Q91" s="171"/>
      <c r="R91" s="171"/>
      <c r="S91" s="171"/>
      <c r="T91" s="171"/>
      <c r="U91" s="171"/>
    </row>
    <row r="92" spans="2:21" s="205" customFormat="1" ht="15.75" customHeight="1">
      <c r="B92" s="934"/>
      <c r="C92" s="218" t="s">
        <v>490</v>
      </c>
      <c r="D92" s="181">
        <v>2.5173700000000001</v>
      </c>
      <c r="E92" s="203">
        <v>0.57416599999999995</v>
      </c>
      <c r="F92" s="202">
        <v>2.0685609999999999</v>
      </c>
      <c r="G92" s="181">
        <v>0.386461</v>
      </c>
      <c r="H92" s="203">
        <v>5.2651000000000003E-2</v>
      </c>
      <c r="I92" s="224">
        <v>0.37163000000000002</v>
      </c>
      <c r="J92" s="181">
        <v>2.4797660000000001</v>
      </c>
      <c r="K92" s="203">
        <v>0.52832500000000004</v>
      </c>
      <c r="L92" s="202">
        <v>2.0960890000000001</v>
      </c>
      <c r="M92" s="181">
        <v>0.440301</v>
      </c>
      <c r="N92" s="203">
        <v>4.9140000000000003E-2</v>
      </c>
      <c r="O92" s="240">
        <v>0.352132</v>
      </c>
      <c r="P92" s="171"/>
      <c r="Q92" s="171"/>
      <c r="R92" s="171"/>
      <c r="S92" s="171"/>
      <c r="T92" s="171"/>
      <c r="U92" s="171"/>
    </row>
    <row r="93" spans="2:21" s="205" customFormat="1" ht="15.75" customHeight="1">
      <c r="B93" s="934"/>
      <c r="C93" s="219" t="s">
        <v>491</v>
      </c>
      <c r="D93" s="181">
        <v>0</v>
      </c>
      <c r="E93" s="203">
        <v>0</v>
      </c>
      <c r="F93" s="202">
        <v>0</v>
      </c>
      <c r="G93" s="181">
        <v>0</v>
      </c>
      <c r="H93" s="203">
        <v>0</v>
      </c>
      <c r="I93" s="224">
        <v>0</v>
      </c>
      <c r="J93" s="181">
        <v>0</v>
      </c>
      <c r="K93" s="203">
        <v>0</v>
      </c>
      <c r="L93" s="202">
        <v>0</v>
      </c>
      <c r="M93" s="181">
        <v>0</v>
      </c>
      <c r="N93" s="203">
        <v>0</v>
      </c>
      <c r="O93" s="240">
        <v>0</v>
      </c>
      <c r="P93" s="171"/>
      <c r="Q93" s="171"/>
      <c r="R93" s="171"/>
      <c r="S93" s="171"/>
      <c r="T93" s="171"/>
      <c r="U93" s="171"/>
    </row>
    <row r="94" spans="2:21" s="205" customFormat="1" ht="15.75" customHeight="1">
      <c r="B94" s="934"/>
      <c r="C94" s="220" t="s">
        <v>492</v>
      </c>
      <c r="D94" s="181">
        <v>2.5173700000000001</v>
      </c>
      <c r="E94" s="203">
        <v>0.57416599999999995</v>
      </c>
      <c r="F94" s="202">
        <v>2.0685609999999999</v>
      </c>
      <c r="G94" s="181">
        <v>0.386461</v>
      </c>
      <c r="H94" s="203">
        <v>5.2651000000000003E-2</v>
      </c>
      <c r="I94" s="224">
        <v>0.37163000000000002</v>
      </c>
      <c r="J94" s="181">
        <v>2.4797660000000001</v>
      </c>
      <c r="K94" s="203">
        <v>0.52832500000000004</v>
      </c>
      <c r="L94" s="202">
        <v>2.0960890000000001</v>
      </c>
      <c r="M94" s="181">
        <v>0.440301</v>
      </c>
      <c r="N94" s="203">
        <v>4.9140000000000003E-2</v>
      </c>
      <c r="O94" s="240">
        <v>0.352132</v>
      </c>
      <c r="P94" s="171"/>
      <c r="Q94" s="171"/>
      <c r="R94" s="171"/>
      <c r="S94" s="171"/>
      <c r="T94" s="171"/>
      <c r="U94" s="171"/>
    </row>
    <row r="95" spans="2:21" s="205" customFormat="1" ht="15.75" customHeight="1">
      <c r="B95" s="934"/>
      <c r="C95" s="214" t="s">
        <v>470</v>
      </c>
      <c r="D95" s="181">
        <v>5.7320000000000001E-3</v>
      </c>
      <c r="E95" s="203">
        <v>0</v>
      </c>
      <c r="F95" s="202">
        <v>5.7320000000000001E-3</v>
      </c>
      <c r="G95" s="181">
        <v>2.1208000000000001E-2</v>
      </c>
      <c r="H95" s="203">
        <v>0</v>
      </c>
      <c r="I95" s="224">
        <v>0</v>
      </c>
      <c r="J95" s="181">
        <v>5.7320000000000001E-3</v>
      </c>
      <c r="K95" s="203">
        <v>0</v>
      </c>
      <c r="L95" s="202">
        <v>5.7320000000000001E-3</v>
      </c>
      <c r="M95" s="181">
        <v>2.1208000000000001E-2</v>
      </c>
      <c r="N95" s="203">
        <v>0</v>
      </c>
      <c r="O95" s="240">
        <v>0</v>
      </c>
      <c r="P95" s="171"/>
      <c r="Q95" s="171"/>
      <c r="R95" s="171"/>
      <c r="S95" s="171"/>
      <c r="T95" s="171"/>
      <c r="U95" s="171"/>
    </row>
    <row r="96" spans="2:21" s="241" customFormat="1" ht="14.25" hidden="1">
      <c r="B96" s="934"/>
      <c r="C96" s="223"/>
      <c r="D96" s="181"/>
      <c r="E96" s="203"/>
      <c r="F96" s="202"/>
      <c r="G96" s="181"/>
      <c r="H96" s="203"/>
      <c r="I96" s="224"/>
      <c r="J96" s="181"/>
      <c r="K96" s="203"/>
      <c r="L96" s="202"/>
      <c r="M96" s="181"/>
      <c r="N96" s="203"/>
      <c r="O96" s="240"/>
      <c r="P96" s="171"/>
      <c r="Q96" s="171"/>
      <c r="R96" s="171"/>
      <c r="S96" s="171"/>
      <c r="T96" s="171"/>
      <c r="U96" s="171"/>
    </row>
    <row r="97" spans="2:21" s="205" customFormat="1" ht="15.75" customHeight="1">
      <c r="B97" s="934"/>
      <c r="C97" s="226" t="s">
        <v>494</v>
      </c>
      <c r="D97" s="242"/>
      <c r="E97" s="243"/>
      <c r="F97" s="244"/>
      <c r="G97" s="242"/>
      <c r="H97" s="243"/>
      <c r="I97" s="229"/>
      <c r="J97" s="242"/>
      <c r="K97" s="243"/>
      <c r="L97" s="244"/>
      <c r="M97" s="242"/>
      <c r="N97" s="243"/>
      <c r="O97" s="245"/>
      <c r="P97" s="171"/>
      <c r="Q97" s="171"/>
      <c r="R97" s="171"/>
      <c r="S97" s="171"/>
      <c r="T97" s="171"/>
      <c r="U97" s="171"/>
    </row>
    <row r="98" spans="2:21" s="205" customFormat="1" ht="19.5" customHeight="1" thickBot="1">
      <c r="B98" s="935"/>
      <c r="C98" s="231" t="s">
        <v>498</v>
      </c>
      <c r="D98" s="246"/>
      <c r="E98" s="247"/>
      <c r="F98" s="248"/>
      <c r="G98" s="246"/>
      <c r="H98" s="247"/>
      <c r="I98" s="236"/>
      <c r="J98" s="246"/>
      <c r="K98" s="247"/>
      <c r="L98" s="248"/>
      <c r="M98" s="246"/>
      <c r="N98" s="247"/>
      <c r="O98" s="249"/>
      <c r="P98" s="171"/>
      <c r="Q98" s="171"/>
      <c r="R98" s="171"/>
      <c r="S98" s="171"/>
      <c r="T98" s="171"/>
      <c r="U98" s="171"/>
    </row>
    <row r="99" spans="2:21" s="251" customFormat="1" ht="14.25">
      <c r="B99" s="250"/>
      <c r="C99" s="238"/>
      <c r="D99" s="250" t="s">
        <v>473</v>
      </c>
      <c r="E99" s="238"/>
      <c r="F99" s="238"/>
      <c r="G99" s="238"/>
      <c r="H99" s="238"/>
      <c r="I99" s="238"/>
      <c r="J99" s="238"/>
      <c r="K99" s="238"/>
      <c r="L99" s="238"/>
      <c r="M99" s="238"/>
      <c r="N99" s="238"/>
      <c r="O99" s="238"/>
      <c r="P99" s="171"/>
      <c r="Q99" s="171"/>
      <c r="R99" s="171"/>
      <c r="S99" s="171"/>
      <c r="T99" s="171"/>
      <c r="U99" s="171"/>
    </row>
    <row r="100" spans="2:21" s="205" customFormat="1" ht="22.5">
      <c r="B100" s="252"/>
      <c r="D100" s="206"/>
      <c r="E100" s="206"/>
      <c r="F100" s="206"/>
      <c r="G100" s="206"/>
      <c r="H100" s="206"/>
      <c r="I100" s="206"/>
      <c r="J100" s="206"/>
      <c r="K100" s="206"/>
      <c r="L100" s="206"/>
      <c r="M100" s="206"/>
      <c r="N100" s="206"/>
      <c r="O100" s="206"/>
      <c r="P100" s="171"/>
      <c r="Q100" s="171"/>
      <c r="R100" s="171"/>
      <c r="S100" s="171"/>
      <c r="T100" s="171"/>
      <c r="U100" s="171"/>
    </row>
    <row r="101" spans="2:21" s="205" customFormat="1" ht="23.25" customHeight="1" thickBot="1">
      <c r="B101" s="252"/>
      <c r="D101" s="206"/>
      <c r="E101" s="206"/>
      <c r="F101" s="206"/>
      <c r="G101" s="206"/>
      <c r="H101" s="206"/>
      <c r="I101" s="206"/>
      <c r="J101" s="206"/>
      <c r="K101" s="206"/>
      <c r="L101" s="206"/>
      <c r="M101" s="206"/>
      <c r="N101" s="206"/>
      <c r="O101" s="206"/>
      <c r="P101" s="171"/>
      <c r="Q101" s="171"/>
      <c r="R101" s="171"/>
      <c r="S101" s="171"/>
      <c r="T101" s="171"/>
      <c r="U101" s="171"/>
    </row>
    <row r="102" spans="2:21" s="205" customFormat="1" ht="32.25" customHeight="1" thickBot="1">
      <c r="B102" s="170"/>
      <c r="C102" s="173"/>
      <c r="D102" s="940" t="s">
        <v>480</v>
      </c>
      <c r="E102" s="941"/>
      <c r="F102" s="941"/>
      <c r="G102" s="941"/>
      <c r="H102" s="941"/>
      <c r="I102" s="941"/>
      <c r="J102" s="941"/>
      <c r="K102" s="941"/>
      <c r="L102" s="941"/>
      <c r="M102" s="941"/>
      <c r="N102" s="941"/>
      <c r="O102" s="941"/>
      <c r="P102" s="171"/>
      <c r="Q102" s="171"/>
      <c r="R102" s="171"/>
      <c r="S102" s="171"/>
      <c r="T102" s="171"/>
      <c r="U102" s="171"/>
    </row>
    <row r="103" spans="2:21" s="205" customFormat="1" ht="32.25" customHeight="1" thickBot="1">
      <c r="B103" s="170"/>
      <c r="C103" s="173"/>
      <c r="D103" s="940" t="s">
        <v>12</v>
      </c>
      <c r="E103" s="941"/>
      <c r="F103" s="941"/>
      <c r="G103" s="941"/>
      <c r="H103" s="941"/>
      <c r="I103" s="942"/>
      <c r="J103" s="940" t="s">
        <v>13</v>
      </c>
      <c r="K103" s="941"/>
      <c r="L103" s="941"/>
      <c r="M103" s="941"/>
      <c r="N103" s="941"/>
      <c r="O103" s="942"/>
      <c r="P103" s="171"/>
      <c r="Q103" s="171"/>
      <c r="R103" s="171"/>
      <c r="S103" s="171"/>
      <c r="T103" s="171"/>
      <c r="U103" s="171"/>
    </row>
    <row r="104" spans="2:21" s="205" customFormat="1" ht="51" customHeight="1">
      <c r="B104" s="174"/>
      <c r="C104" s="173"/>
      <c r="D104" s="936" t="s">
        <v>450</v>
      </c>
      <c r="E104" s="957"/>
      <c r="F104" s="958" t="s">
        <v>451</v>
      </c>
      <c r="G104" s="953" t="s">
        <v>452</v>
      </c>
      <c r="H104" s="954"/>
      <c r="I104" s="955" t="s">
        <v>453</v>
      </c>
      <c r="J104" s="936" t="s">
        <v>450</v>
      </c>
      <c r="K104" s="957"/>
      <c r="L104" s="958" t="s">
        <v>451</v>
      </c>
      <c r="M104" s="953" t="s">
        <v>452</v>
      </c>
      <c r="N104" s="954"/>
      <c r="O104" s="955" t="s">
        <v>453</v>
      </c>
      <c r="P104" s="171"/>
      <c r="Q104" s="171"/>
      <c r="R104" s="171"/>
      <c r="S104" s="171"/>
      <c r="T104" s="171"/>
      <c r="U104" s="171"/>
    </row>
    <row r="105" spans="2:21" s="205" customFormat="1" ht="33" customHeight="1" thickBot="1">
      <c r="B105" s="239">
        <v>4</v>
      </c>
      <c r="C105" s="209" t="s">
        <v>11</v>
      </c>
      <c r="D105" s="210"/>
      <c r="E105" s="211" t="s">
        <v>481</v>
      </c>
      <c r="F105" s="959"/>
      <c r="G105" s="210"/>
      <c r="H105" s="211" t="s">
        <v>481</v>
      </c>
      <c r="I105" s="956"/>
      <c r="J105" s="210"/>
      <c r="K105" s="211" t="s">
        <v>481</v>
      </c>
      <c r="L105" s="959"/>
      <c r="M105" s="210"/>
      <c r="N105" s="211" t="s">
        <v>481</v>
      </c>
      <c r="O105" s="956"/>
      <c r="P105" s="171"/>
      <c r="Q105" s="171"/>
      <c r="R105" s="171"/>
      <c r="S105" s="171"/>
      <c r="T105" s="171"/>
      <c r="U105" s="171"/>
    </row>
    <row r="106" spans="2:21" s="205" customFormat="1" ht="15.75" customHeight="1">
      <c r="B106" s="933" t="s">
        <v>682</v>
      </c>
      <c r="C106" s="212" t="s">
        <v>482</v>
      </c>
      <c r="D106" s="181">
        <v>0</v>
      </c>
      <c r="E106" s="203">
        <v>0</v>
      </c>
      <c r="F106" s="317">
        <v>0</v>
      </c>
      <c r="G106" s="309">
        <v>0</v>
      </c>
      <c r="H106" s="319">
        <v>0</v>
      </c>
      <c r="I106" s="321">
        <v>0</v>
      </c>
      <c r="J106" s="181">
        <v>0</v>
      </c>
      <c r="K106" s="203">
        <v>0</v>
      </c>
      <c r="L106" s="317">
        <v>0</v>
      </c>
      <c r="M106" s="309">
        <v>0</v>
      </c>
      <c r="N106" s="319">
        <v>0</v>
      </c>
      <c r="O106" s="322">
        <v>0</v>
      </c>
      <c r="P106" s="171"/>
      <c r="Q106" s="171"/>
      <c r="R106" s="171"/>
      <c r="S106" s="171"/>
      <c r="T106" s="171"/>
      <c r="U106" s="171"/>
    </row>
    <row r="107" spans="2:21" s="205" customFormat="1" ht="15.75" customHeight="1">
      <c r="B107" s="934"/>
      <c r="C107" s="213" t="s">
        <v>460</v>
      </c>
      <c r="D107" s="181">
        <v>1251.074136</v>
      </c>
      <c r="E107" s="203">
        <v>0</v>
      </c>
      <c r="F107" s="202">
        <v>748.32562900000005</v>
      </c>
      <c r="G107" s="181">
        <v>317.22814799999998</v>
      </c>
      <c r="H107" s="203">
        <v>0</v>
      </c>
      <c r="I107" s="224">
        <v>2.6069110000000002</v>
      </c>
      <c r="J107" s="181">
        <v>1437.137933</v>
      </c>
      <c r="K107" s="203">
        <v>0</v>
      </c>
      <c r="L107" s="202">
        <v>825.40263900000002</v>
      </c>
      <c r="M107" s="181">
        <v>326.41073499999999</v>
      </c>
      <c r="N107" s="203">
        <v>0</v>
      </c>
      <c r="O107" s="240">
        <v>5.750413</v>
      </c>
      <c r="P107" s="171"/>
      <c r="Q107" s="171"/>
      <c r="R107" s="171"/>
      <c r="S107" s="171"/>
      <c r="T107" s="171"/>
      <c r="U107" s="171"/>
    </row>
    <row r="108" spans="2:21" s="205" customFormat="1" ht="15.75" customHeight="1">
      <c r="B108" s="934"/>
      <c r="C108" s="214" t="s">
        <v>483</v>
      </c>
      <c r="D108" s="181">
        <v>5751.5999190000011</v>
      </c>
      <c r="E108" s="203">
        <v>2.4913129999999999</v>
      </c>
      <c r="F108" s="202">
        <v>3073.3316610000002</v>
      </c>
      <c r="G108" s="181">
        <v>1661.859663</v>
      </c>
      <c r="H108" s="203">
        <v>0.597194</v>
      </c>
      <c r="I108" s="224">
        <v>15.530396</v>
      </c>
      <c r="J108" s="181">
        <v>5672.8517819999997</v>
      </c>
      <c r="K108" s="203">
        <v>2.4973510000000001</v>
      </c>
      <c r="L108" s="202">
        <v>2890.345096</v>
      </c>
      <c r="M108" s="181">
        <v>1619.8786560000001</v>
      </c>
      <c r="N108" s="203">
        <v>0.59864300000000004</v>
      </c>
      <c r="O108" s="240">
        <v>16.299484</v>
      </c>
      <c r="P108" s="171"/>
      <c r="Q108" s="171"/>
      <c r="R108" s="171"/>
      <c r="S108" s="171"/>
      <c r="T108" s="171"/>
      <c r="U108" s="171"/>
    </row>
    <row r="109" spans="2:21" s="205" customFormat="1" ht="15.75" customHeight="1">
      <c r="B109" s="934"/>
      <c r="C109" s="215" t="s">
        <v>484</v>
      </c>
      <c r="D109" s="181">
        <v>226.189469</v>
      </c>
      <c r="E109" s="203">
        <v>0</v>
      </c>
      <c r="F109" s="202">
        <v>195.20023599999999</v>
      </c>
      <c r="G109" s="181">
        <v>109.878047</v>
      </c>
      <c r="H109" s="203">
        <v>0</v>
      </c>
      <c r="I109" s="224">
        <v>2.8050480000000002</v>
      </c>
      <c r="J109" s="181">
        <v>216.878681</v>
      </c>
      <c r="K109" s="203">
        <v>0</v>
      </c>
      <c r="L109" s="202">
        <v>194.64550299999999</v>
      </c>
      <c r="M109" s="181">
        <v>109.85449300000001</v>
      </c>
      <c r="N109" s="203">
        <v>0</v>
      </c>
      <c r="O109" s="240">
        <v>2.3841389999999998</v>
      </c>
      <c r="P109" s="171"/>
      <c r="Q109" s="171"/>
      <c r="R109" s="171"/>
      <c r="S109" s="171"/>
      <c r="T109" s="171"/>
      <c r="U109" s="171"/>
    </row>
    <row r="110" spans="2:21" s="205" customFormat="1" ht="15.75" customHeight="1">
      <c r="B110" s="934"/>
      <c r="C110" s="215" t="s">
        <v>485</v>
      </c>
      <c r="D110" s="181">
        <v>4.8288190000000002</v>
      </c>
      <c r="E110" s="203">
        <v>0</v>
      </c>
      <c r="F110" s="202">
        <v>3.354962</v>
      </c>
      <c r="G110" s="181">
        <v>2.0848409999999999</v>
      </c>
      <c r="H110" s="203">
        <v>0</v>
      </c>
      <c r="I110" s="224">
        <v>6.267E-3</v>
      </c>
      <c r="J110" s="181">
        <v>5.2803449999999996</v>
      </c>
      <c r="K110" s="203">
        <v>0</v>
      </c>
      <c r="L110" s="202">
        <v>3.2226560000000002</v>
      </c>
      <c r="M110" s="181">
        <v>1.9642360000000001</v>
      </c>
      <c r="N110" s="203">
        <v>0</v>
      </c>
      <c r="O110" s="240">
        <v>9.4310000000000001E-3</v>
      </c>
      <c r="P110" s="171"/>
      <c r="Q110" s="171"/>
      <c r="R110" s="171"/>
      <c r="S110" s="171"/>
      <c r="T110" s="171"/>
      <c r="U110" s="171"/>
    </row>
    <row r="111" spans="2:21" s="205" customFormat="1" ht="15.75" customHeight="1">
      <c r="B111" s="934"/>
      <c r="C111" s="214" t="s">
        <v>463</v>
      </c>
      <c r="D111" s="181">
        <v>7.9684280000000003</v>
      </c>
      <c r="E111" s="203">
        <v>0.51796500000000001</v>
      </c>
      <c r="F111" s="202">
        <v>7.8653789999999999</v>
      </c>
      <c r="G111" s="181">
        <v>1.4296789999999999</v>
      </c>
      <c r="H111" s="203">
        <v>8.6181999999999995E-2</v>
      </c>
      <c r="I111" s="224">
        <v>0.37367400000000001</v>
      </c>
      <c r="J111" s="181">
        <v>8.051641</v>
      </c>
      <c r="K111" s="203">
        <v>0.28460200000000002</v>
      </c>
      <c r="L111" s="202">
        <v>7.9375429999999998</v>
      </c>
      <c r="M111" s="181">
        <v>1.3793800000000001</v>
      </c>
      <c r="N111" s="203">
        <v>6.2784999999999994E-2</v>
      </c>
      <c r="O111" s="240">
        <v>0.17368800000000001</v>
      </c>
      <c r="P111" s="171"/>
      <c r="Q111" s="171"/>
      <c r="R111" s="171"/>
      <c r="S111" s="171"/>
      <c r="T111" s="171"/>
      <c r="U111" s="171"/>
    </row>
    <row r="112" spans="2:21" s="205" customFormat="1" ht="15.75" customHeight="1">
      <c r="B112" s="934"/>
      <c r="C112" s="218" t="s">
        <v>486</v>
      </c>
      <c r="D112" s="181">
        <v>7.1931479999999999</v>
      </c>
      <c r="E112" s="203">
        <v>0.192472</v>
      </c>
      <c r="F112" s="202">
        <v>7.1931479999999999</v>
      </c>
      <c r="G112" s="181">
        <v>1.2796160000000001</v>
      </c>
      <c r="H112" s="203">
        <v>5.3525000000000003E-2</v>
      </c>
      <c r="I112" s="224">
        <v>0.108572</v>
      </c>
      <c r="J112" s="181">
        <v>7.4904570000000001</v>
      </c>
      <c r="K112" s="203">
        <v>0.192472</v>
      </c>
      <c r="L112" s="202">
        <v>7.4904570000000001</v>
      </c>
      <c r="M112" s="181">
        <v>1.2499210000000001</v>
      </c>
      <c r="N112" s="203">
        <v>4.6580000000000003E-2</v>
      </c>
      <c r="O112" s="240">
        <v>0.118294</v>
      </c>
      <c r="P112" s="171"/>
      <c r="Q112" s="171"/>
      <c r="R112" s="171"/>
      <c r="S112" s="171"/>
      <c r="T112" s="171"/>
      <c r="U112" s="171"/>
    </row>
    <row r="113" spans="2:21" s="205" customFormat="1" ht="15.75" customHeight="1">
      <c r="B113" s="934"/>
      <c r="C113" s="219" t="s">
        <v>487</v>
      </c>
      <c r="D113" s="181">
        <v>0</v>
      </c>
      <c r="E113" s="203">
        <v>0</v>
      </c>
      <c r="F113" s="202">
        <v>0</v>
      </c>
      <c r="G113" s="181">
        <v>0</v>
      </c>
      <c r="H113" s="203">
        <v>0</v>
      </c>
      <c r="I113" s="224">
        <v>0</v>
      </c>
      <c r="J113" s="181">
        <v>0</v>
      </c>
      <c r="K113" s="203">
        <v>0</v>
      </c>
      <c r="L113" s="202">
        <v>0</v>
      </c>
      <c r="M113" s="181">
        <v>0</v>
      </c>
      <c r="N113" s="203">
        <v>0</v>
      </c>
      <c r="O113" s="240">
        <v>0</v>
      </c>
      <c r="P113" s="171"/>
      <c r="Q113" s="171"/>
      <c r="R113" s="171"/>
      <c r="S113" s="171"/>
      <c r="T113" s="171"/>
      <c r="U113" s="171"/>
    </row>
    <row r="114" spans="2:21" s="205" customFormat="1" ht="15.75" customHeight="1">
      <c r="B114" s="934"/>
      <c r="C114" s="219" t="s">
        <v>488</v>
      </c>
      <c r="D114" s="181">
        <v>7.1931479999999999</v>
      </c>
      <c r="E114" s="203">
        <v>0.192472</v>
      </c>
      <c r="F114" s="202">
        <v>7.1931479999999999</v>
      </c>
      <c r="G114" s="181">
        <v>1.2796160000000001</v>
      </c>
      <c r="H114" s="203">
        <v>5.3525000000000003E-2</v>
      </c>
      <c r="I114" s="224">
        <v>0.108572</v>
      </c>
      <c r="J114" s="181">
        <v>7.4904570000000001</v>
      </c>
      <c r="K114" s="203">
        <v>0.192472</v>
      </c>
      <c r="L114" s="202">
        <v>7.4904570000000001</v>
      </c>
      <c r="M114" s="181">
        <v>1.2499210000000001</v>
      </c>
      <c r="N114" s="203">
        <v>4.6580000000000003E-2</v>
      </c>
      <c r="O114" s="240">
        <v>0.118294</v>
      </c>
      <c r="P114" s="171"/>
      <c r="Q114" s="171"/>
      <c r="R114" s="171"/>
      <c r="S114" s="171"/>
      <c r="T114" s="171"/>
      <c r="U114" s="171"/>
    </row>
    <row r="115" spans="2:21" s="205" customFormat="1" ht="15.75" customHeight="1">
      <c r="B115" s="934"/>
      <c r="C115" s="218" t="s">
        <v>489</v>
      </c>
      <c r="D115" s="181">
        <v>0</v>
      </c>
      <c r="E115" s="203">
        <v>0</v>
      </c>
      <c r="F115" s="202">
        <v>0</v>
      </c>
      <c r="G115" s="181">
        <v>0</v>
      </c>
      <c r="H115" s="203">
        <v>0</v>
      </c>
      <c r="I115" s="224">
        <v>0</v>
      </c>
      <c r="J115" s="181">
        <v>0</v>
      </c>
      <c r="K115" s="203">
        <v>0</v>
      </c>
      <c r="L115" s="202">
        <v>0</v>
      </c>
      <c r="M115" s="181">
        <v>0</v>
      </c>
      <c r="N115" s="203">
        <v>0</v>
      </c>
      <c r="O115" s="240">
        <v>0</v>
      </c>
      <c r="P115" s="171"/>
      <c r="Q115" s="171"/>
      <c r="R115" s="171"/>
      <c r="S115" s="171"/>
      <c r="T115" s="171"/>
      <c r="U115" s="171"/>
    </row>
    <row r="116" spans="2:21" s="205" customFormat="1" ht="15.75" customHeight="1">
      <c r="B116" s="934"/>
      <c r="C116" s="218" t="s">
        <v>490</v>
      </c>
      <c r="D116" s="181">
        <v>0.77527999999999997</v>
      </c>
      <c r="E116" s="203">
        <v>0.32549299999999998</v>
      </c>
      <c r="F116" s="202">
        <v>0.67223100000000002</v>
      </c>
      <c r="G116" s="181">
        <v>0.150063</v>
      </c>
      <c r="H116" s="203">
        <v>3.2656999999999999E-2</v>
      </c>
      <c r="I116" s="224">
        <v>0.265102</v>
      </c>
      <c r="J116" s="181">
        <v>0.56118400000000002</v>
      </c>
      <c r="K116" s="203">
        <v>9.2130000000000004E-2</v>
      </c>
      <c r="L116" s="202">
        <v>0.44708599999999998</v>
      </c>
      <c r="M116" s="181">
        <v>0.12945899999999999</v>
      </c>
      <c r="N116" s="203">
        <v>1.6205000000000001E-2</v>
      </c>
      <c r="O116" s="240">
        <v>5.5393999999999999E-2</v>
      </c>
      <c r="P116" s="171"/>
      <c r="Q116" s="171"/>
      <c r="R116" s="171"/>
      <c r="S116" s="171"/>
      <c r="T116" s="171"/>
      <c r="U116" s="171"/>
    </row>
    <row r="117" spans="2:21" s="205" customFormat="1" ht="15.75" customHeight="1">
      <c r="B117" s="934"/>
      <c r="C117" s="219" t="s">
        <v>491</v>
      </c>
      <c r="D117" s="181">
        <v>1.0009000000000001E-2</v>
      </c>
      <c r="E117" s="203">
        <v>1.0009000000000001E-2</v>
      </c>
      <c r="F117" s="202">
        <v>1.0009000000000001E-2</v>
      </c>
      <c r="G117" s="181">
        <v>1.4009999999999999E-3</v>
      </c>
      <c r="H117" s="203">
        <v>1.4009999999999999E-3</v>
      </c>
      <c r="I117" s="224">
        <v>8.2690000000000003E-3</v>
      </c>
      <c r="J117" s="181">
        <v>1.0009000000000001E-2</v>
      </c>
      <c r="K117" s="203">
        <v>1.0009000000000001E-2</v>
      </c>
      <c r="L117" s="202">
        <v>1.0009000000000001E-2</v>
      </c>
      <c r="M117" s="181">
        <v>1.4009999999999999E-3</v>
      </c>
      <c r="N117" s="203">
        <v>1.4009999999999999E-3</v>
      </c>
      <c r="O117" s="240">
        <v>8.6350000000000003E-3</v>
      </c>
      <c r="P117" s="171"/>
      <c r="Q117" s="171"/>
      <c r="R117" s="171"/>
      <c r="S117" s="171"/>
      <c r="T117" s="171"/>
      <c r="U117" s="171"/>
    </row>
    <row r="118" spans="2:21" s="205" customFormat="1" ht="15.75" customHeight="1">
      <c r="B118" s="934"/>
      <c r="C118" s="220" t="s">
        <v>492</v>
      </c>
      <c r="D118" s="181">
        <v>0.76527100000000003</v>
      </c>
      <c r="E118" s="203">
        <v>0.31548399999999999</v>
      </c>
      <c r="F118" s="202">
        <v>0.66222199999999998</v>
      </c>
      <c r="G118" s="181">
        <v>0.14866199999999999</v>
      </c>
      <c r="H118" s="203">
        <v>3.1255999999999999E-2</v>
      </c>
      <c r="I118" s="224">
        <v>0.25683299999999998</v>
      </c>
      <c r="J118" s="181">
        <v>0.55117499999999997</v>
      </c>
      <c r="K118" s="203">
        <v>8.2121E-2</v>
      </c>
      <c r="L118" s="202">
        <v>0.43707699999999999</v>
      </c>
      <c r="M118" s="181">
        <v>0.12805800000000001</v>
      </c>
      <c r="N118" s="203">
        <v>1.4803999999999999E-2</v>
      </c>
      <c r="O118" s="240">
        <v>4.6759000000000002E-2</v>
      </c>
      <c r="P118" s="171"/>
      <c r="Q118" s="171"/>
      <c r="R118" s="171"/>
      <c r="S118" s="171"/>
      <c r="T118" s="171"/>
      <c r="U118" s="171"/>
    </row>
    <row r="119" spans="2:21" s="205" customFormat="1" ht="15.75" customHeight="1">
      <c r="B119" s="934"/>
      <c r="C119" s="214" t="s">
        <v>470</v>
      </c>
      <c r="D119" s="181">
        <v>0</v>
      </c>
      <c r="E119" s="203">
        <v>0</v>
      </c>
      <c r="F119" s="202">
        <v>0</v>
      </c>
      <c r="G119" s="181">
        <v>0</v>
      </c>
      <c r="H119" s="203">
        <v>0</v>
      </c>
      <c r="I119" s="224">
        <v>0</v>
      </c>
      <c r="J119" s="181">
        <v>0</v>
      </c>
      <c r="K119" s="203">
        <v>0</v>
      </c>
      <c r="L119" s="202">
        <v>0</v>
      </c>
      <c r="M119" s="181">
        <v>0</v>
      </c>
      <c r="N119" s="203">
        <v>0</v>
      </c>
      <c r="O119" s="240">
        <v>0</v>
      </c>
      <c r="P119" s="171"/>
      <c r="Q119" s="171"/>
      <c r="R119" s="171"/>
      <c r="S119" s="171"/>
      <c r="T119" s="171"/>
      <c r="U119" s="171"/>
    </row>
    <row r="120" spans="2:21" s="241" customFormat="1" ht="15.75" hidden="1" customHeight="1">
      <c r="B120" s="934"/>
      <c r="C120" s="223"/>
      <c r="D120" s="181"/>
      <c r="E120" s="203"/>
      <c r="F120" s="202"/>
      <c r="G120" s="181"/>
      <c r="H120" s="203"/>
      <c r="I120" s="224"/>
      <c r="J120" s="181"/>
      <c r="K120" s="203"/>
      <c r="L120" s="202"/>
      <c r="M120" s="181"/>
      <c r="N120" s="203"/>
      <c r="O120" s="240"/>
      <c r="P120" s="171"/>
      <c r="Q120" s="171"/>
      <c r="R120" s="171"/>
      <c r="S120" s="171"/>
      <c r="T120" s="171"/>
      <c r="U120" s="171"/>
    </row>
    <row r="121" spans="2:21" s="205" customFormat="1" ht="15.75" customHeight="1">
      <c r="B121" s="934"/>
      <c r="C121" s="226" t="s">
        <v>494</v>
      </c>
      <c r="D121" s="242"/>
      <c r="E121" s="243"/>
      <c r="F121" s="244"/>
      <c r="G121" s="242"/>
      <c r="H121" s="243"/>
      <c r="I121" s="229"/>
      <c r="J121" s="242"/>
      <c r="K121" s="243"/>
      <c r="L121" s="244"/>
      <c r="M121" s="242"/>
      <c r="N121" s="243"/>
      <c r="O121" s="245"/>
      <c r="P121" s="171"/>
      <c r="Q121" s="171"/>
      <c r="R121" s="171"/>
      <c r="S121" s="171"/>
      <c r="T121" s="171"/>
      <c r="U121" s="171"/>
    </row>
    <row r="122" spans="2:21" s="205" customFormat="1" ht="19.5" customHeight="1" thickBot="1">
      <c r="B122" s="935"/>
      <c r="C122" s="231" t="s">
        <v>498</v>
      </c>
      <c r="D122" s="246"/>
      <c r="E122" s="247"/>
      <c r="F122" s="248"/>
      <c r="G122" s="246"/>
      <c r="H122" s="247"/>
      <c r="I122" s="236"/>
      <c r="J122" s="246"/>
      <c r="K122" s="247"/>
      <c r="L122" s="248"/>
      <c r="M122" s="246"/>
      <c r="N122" s="247"/>
      <c r="O122" s="249"/>
      <c r="P122" s="171"/>
      <c r="Q122" s="171"/>
      <c r="R122" s="171"/>
      <c r="S122" s="171"/>
      <c r="T122" s="171"/>
      <c r="U122" s="171"/>
    </row>
    <row r="123" spans="2:21" s="251" customFormat="1" ht="14.25">
      <c r="B123" s="250"/>
      <c r="C123" s="238"/>
      <c r="D123" s="250" t="s">
        <v>473</v>
      </c>
      <c r="E123" s="238"/>
      <c r="F123" s="238"/>
      <c r="G123" s="238"/>
      <c r="H123" s="238"/>
      <c r="I123" s="238"/>
      <c r="J123" s="238"/>
      <c r="K123" s="238"/>
      <c r="L123" s="238"/>
      <c r="M123" s="238"/>
      <c r="N123" s="238"/>
      <c r="O123" s="238"/>
      <c r="P123" s="171"/>
      <c r="Q123" s="171"/>
      <c r="R123" s="171"/>
      <c r="S123" s="171"/>
      <c r="T123" s="171"/>
      <c r="U123" s="171"/>
    </row>
    <row r="124" spans="2:21" s="205" customFormat="1" ht="23.25" customHeight="1">
      <c r="B124" s="252"/>
      <c r="D124" s="206"/>
      <c r="E124" s="206"/>
      <c r="F124" s="206"/>
      <c r="G124" s="206"/>
      <c r="H124" s="206"/>
      <c r="I124" s="206"/>
      <c r="J124" s="206"/>
      <c r="K124" s="206"/>
      <c r="L124" s="206"/>
      <c r="M124" s="206"/>
      <c r="N124" s="206"/>
      <c r="O124" s="206"/>
      <c r="P124" s="171"/>
      <c r="Q124" s="171"/>
      <c r="R124" s="171"/>
      <c r="S124" s="171"/>
      <c r="T124" s="171"/>
      <c r="U124" s="171"/>
    </row>
    <row r="125" spans="2:21" s="205" customFormat="1" ht="23.25" customHeight="1" thickBot="1">
      <c r="B125" s="252"/>
      <c r="D125" s="206"/>
      <c r="E125" s="206"/>
      <c r="F125" s="206"/>
      <c r="G125" s="206"/>
      <c r="H125" s="206"/>
      <c r="I125" s="206"/>
      <c r="J125" s="206"/>
      <c r="K125" s="206"/>
      <c r="L125" s="206"/>
      <c r="M125" s="206"/>
      <c r="N125" s="206"/>
      <c r="O125" s="206"/>
      <c r="P125" s="171"/>
      <c r="Q125" s="171"/>
      <c r="R125" s="171"/>
      <c r="S125" s="171"/>
      <c r="T125" s="171"/>
      <c r="U125" s="171"/>
    </row>
    <row r="126" spans="2:21" s="205" customFormat="1" ht="32.25" customHeight="1" thickBot="1">
      <c r="B126" s="170"/>
      <c r="C126" s="173"/>
      <c r="D126" s="940" t="s">
        <v>480</v>
      </c>
      <c r="E126" s="941"/>
      <c r="F126" s="941"/>
      <c r="G126" s="941"/>
      <c r="H126" s="941"/>
      <c r="I126" s="941"/>
      <c r="J126" s="941"/>
      <c r="K126" s="941"/>
      <c r="L126" s="941"/>
      <c r="M126" s="941"/>
      <c r="N126" s="941"/>
      <c r="O126" s="941"/>
      <c r="P126" s="171"/>
      <c r="Q126" s="171"/>
      <c r="R126" s="171"/>
      <c r="S126" s="171"/>
      <c r="T126" s="171"/>
      <c r="U126" s="171"/>
    </row>
    <row r="127" spans="2:21" s="205" customFormat="1" ht="32.25" customHeight="1" thickBot="1">
      <c r="B127" s="170"/>
      <c r="C127" s="173"/>
      <c r="D127" s="940" t="s">
        <v>12</v>
      </c>
      <c r="E127" s="941"/>
      <c r="F127" s="941"/>
      <c r="G127" s="941"/>
      <c r="H127" s="941"/>
      <c r="I127" s="942"/>
      <c r="J127" s="940" t="s">
        <v>13</v>
      </c>
      <c r="K127" s="941"/>
      <c r="L127" s="941"/>
      <c r="M127" s="941"/>
      <c r="N127" s="941"/>
      <c r="O127" s="942"/>
      <c r="P127" s="171"/>
      <c r="Q127" s="171"/>
      <c r="R127" s="171"/>
      <c r="S127" s="171"/>
      <c r="T127" s="171"/>
      <c r="U127" s="171"/>
    </row>
    <row r="128" spans="2:21" s="205" customFormat="1" ht="51" customHeight="1">
      <c r="B128" s="174"/>
      <c r="C128" s="173"/>
      <c r="D128" s="936" t="s">
        <v>450</v>
      </c>
      <c r="E128" s="957"/>
      <c r="F128" s="958" t="s">
        <v>451</v>
      </c>
      <c r="G128" s="953" t="s">
        <v>452</v>
      </c>
      <c r="H128" s="954"/>
      <c r="I128" s="955" t="s">
        <v>453</v>
      </c>
      <c r="J128" s="936" t="s">
        <v>450</v>
      </c>
      <c r="K128" s="957"/>
      <c r="L128" s="958" t="s">
        <v>451</v>
      </c>
      <c r="M128" s="953" t="s">
        <v>452</v>
      </c>
      <c r="N128" s="954"/>
      <c r="O128" s="955" t="s">
        <v>453</v>
      </c>
      <c r="P128" s="171"/>
      <c r="Q128" s="171"/>
      <c r="R128" s="171"/>
      <c r="S128" s="171"/>
      <c r="T128" s="171"/>
      <c r="U128" s="171"/>
    </row>
    <row r="129" spans="2:21" s="205" customFormat="1" ht="33" customHeight="1" thickBot="1">
      <c r="B129" s="239">
        <v>5</v>
      </c>
      <c r="C129" s="209" t="s">
        <v>11</v>
      </c>
      <c r="D129" s="210"/>
      <c r="E129" s="211" t="s">
        <v>481</v>
      </c>
      <c r="F129" s="959"/>
      <c r="G129" s="210"/>
      <c r="H129" s="211" t="s">
        <v>481</v>
      </c>
      <c r="I129" s="956"/>
      <c r="J129" s="210"/>
      <c r="K129" s="211" t="s">
        <v>481</v>
      </c>
      <c r="L129" s="959"/>
      <c r="M129" s="210"/>
      <c r="N129" s="211" t="s">
        <v>481</v>
      </c>
      <c r="O129" s="956"/>
      <c r="P129" s="171"/>
      <c r="Q129" s="171"/>
      <c r="R129" s="171"/>
      <c r="S129" s="171"/>
      <c r="T129" s="171"/>
      <c r="U129" s="171"/>
    </row>
    <row r="130" spans="2:21" s="205" customFormat="1" ht="15.75" customHeight="1">
      <c r="B130" s="933" t="s">
        <v>689</v>
      </c>
      <c r="C130" s="212" t="s">
        <v>482</v>
      </c>
      <c r="D130" s="181">
        <v>0</v>
      </c>
      <c r="E130" s="203">
        <v>0</v>
      </c>
      <c r="F130" s="317">
        <v>0</v>
      </c>
      <c r="G130" s="309">
        <v>0</v>
      </c>
      <c r="H130" s="319">
        <v>0</v>
      </c>
      <c r="I130" s="321">
        <v>0</v>
      </c>
      <c r="J130" s="181">
        <v>0</v>
      </c>
      <c r="K130" s="203">
        <v>0</v>
      </c>
      <c r="L130" s="317">
        <v>0</v>
      </c>
      <c r="M130" s="309">
        <v>0</v>
      </c>
      <c r="N130" s="319">
        <v>0</v>
      </c>
      <c r="O130" s="322">
        <v>0</v>
      </c>
      <c r="P130" s="171"/>
      <c r="Q130" s="171"/>
      <c r="R130" s="171"/>
      <c r="S130" s="171"/>
      <c r="T130" s="171"/>
      <c r="U130" s="171"/>
    </row>
    <row r="131" spans="2:21" s="205" customFormat="1" ht="15.75" customHeight="1">
      <c r="B131" s="934"/>
      <c r="C131" s="213" t="s">
        <v>460</v>
      </c>
      <c r="D131" s="181">
        <v>8</v>
      </c>
      <c r="E131" s="203">
        <v>0</v>
      </c>
      <c r="F131" s="202">
        <v>0.36813299999999999</v>
      </c>
      <c r="G131" s="181">
        <v>5.7886E-2</v>
      </c>
      <c r="H131" s="203">
        <v>0</v>
      </c>
      <c r="I131" s="224">
        <v>3.4999999999999997E-5</v>
      </c>
      <c r="J131" s="181">
        <v>8</v>
      </c>
      <c r="K131" s="203">
        <v>0</v>
      </c>
      <c r="L131" s="202">
        <v>0.36656899999999998</v>
      </c>
      <c r="M131" s="181">
        <v>5.1589000000000003E-2</v>
      </c>
      <c r="N131" s="203">
        <v>0</v>
      </c>
      <c r="O131" s="240">
        <v>4.6999999999999997E-5</v>
      </c>
      <c r="P131" s="171"/>
      <c r="Q131" s="171"/>
      <c r="R131" s="171"/>
      <c r="S131" s="171"/>
      <c r="T131" s="171"/>
      <c r="U131" s="171"/>
    </row>
    <row r="132" spans="2:21" s="205" customFormat="1" ht="15.75" customHeight="1">
      <c r="B132" s="934"/>
      <c r="C132" s="214" t="s">
        <v>483</v>
      </c>
      <c r="D132" s="181">
        <v>5150.7976790000012</v>
      </c>
      <c r="E132" s="203">
        <v>88.161333999999997</v>
      </c>
      <c r="F132" s="202">
        <v>4317.5609590000004</v>
      </c>
      <c r="G132" s="181">
        <v>3185.169989</v>
      </c>
      <c r="H132" s="203">
        <v>84.242986000000002</v>
      </c>
      <c r="I132" s="224">
        <v>79.013244999999998</v>
      </c>
      <c r="J132" s="181">
        <v>5148.6235479999996</v>
      </c>
      <c r="K132" s="203">
        <v>79.778938999999994</v>
      </c>
      <c r="L132" s="202">
        <v>4277.2811080000001</v>
      </c>
      <c r="M132" s="181">
        <v>3142.0889400000001</v>
      </c>
      <c r="N132" s="203">
        <v>80.431861999999995</v>
      </c>
      <c r="O132" s="240">
        <v>70.718316000000002</v>
      </c>
      <c r="P132" s="171"/>
      <c r="Q132" s="171"/>
      <c r="R132" s="171"/>
      <c r="S132" s="171"/>
      <c r="T132" s="171"/>
      <c r="U132" s="171"/>
    </row>
    <row r="133" spans="2:21" s="205" customFormat="1" ht="15.75" customHeight="1">
      <c r="B133" s="934"/>
      <c r="C133" s="215" t="s">
        <v>484</v>
      </c>
      <c r="D133" s="181">
        <v>976.79886499999998</v>
      </c>
      <c r="E133" s="203">
        <v>14.492972999999999</v>
      </c>
      <c r="F133" s="202">
        <v>936.39409799999999</v>
      </c>
      <c r="G133" s="181">
        <v>899.823937</v>
      </c>
      <c r="H133" s="203">
        <v>0</v>
      </c>
      <c r="I133" s="224">
        <v>37.489277000000001</v>
      </c>
      <c r="J133" s="181">
        <v>968.635358</v>
      </c>
      <c r="K133" s="203">
        <v>5.3282119999999997</v>
      </c>
      <c r="L133" s="202">
        <v>928.03518999999994</v>
      </c>
      <c r="M133" s="181">
        <v>890.66433300000006</v>
      </c>
      <c r="N133" s="203">
        <v>0</v>
      </c>
      <c r="O133" s="240">
        <v>27.661974000000001</v>
      </c>
      <c r="P133" s="171"/>
      <c r="Q133" s="171"/>
      <c r="R133" s="171"/>
      <c r="S133" s="171"/>
      <c r="T133" s="171"/>
      <c r="U133" s="171"/>
    </row>
    <row r="134" spans="2:21" s="205" customFormat="1" ht="15.75" customHeight="1">
      <c r="B134" s="934"/>
      <c r="C134" s="215" t="s">
        <v>485</v>
      </c>
      <c r="D134" s="181">
        <v>2047.263009</v>
      </c>
      <c r="E134" s="203">
        <v>59.196468000000003</v>
      </c>
      <c r="F134" s="202">
        <v>1772.8716219999999</v>
      </c>
      <c r="G134" s="181">
        <v>1180.6445160000001</v>
      </c>
      <c r="H134" s="203">
        <v>63.344678999999999</v>
      </c>
      <c r="I134" s="224">
        <v>36.271920000000001</v>
      </c>
      <c r="J134" s="181">
        <v>2063.7343700000001</v>
      </c>
      <c r="K134" s="203">
        <v>61.366039000000001</v>
      </c>
      <c r="L134" s="202">
        <v>1778.2446190000001</v>
      </c>
      <c r="M134" s="181">
        <v>1222.250221</v>
      </c>
      <c r="N134" s="203">
        <v>60.197169000000002</v>
      </c>
      <c r="O134" s="240">
        <v>39.748730000000002</v>
      </c>
      <c r="P134" s="171"/>
      <c r="Q134" s="171"/>
      <c r="R134" s="171"/>
      <c r="S134" s="171"/>
      <c r="T134" s="171"/>
      <c r="U134" s="171"/>
    </row>
    <row r="135" spans="2:21" s="205" customFormat="1" ht="15.75" customHeight="1">
      <c r="B135" s="934"/>
      <c r="C135" s="214" t="s">
        <v>463</v>
      </c>
      <c r="D135" s="181">
        <v>8100.5617790000006</v>
      </c>
      <c r="E135" s="203">
        <v>95.979992999999993</v>
      </c>
      <c r="F135" s="202">
        <v>8081.6296439999996</v>
      </c>
      <c r="G135" s="181">
        <v>1030.714534</v>
      </c>
      <c r="H135" s="203">
        <v>83.948455999999993</v>
      </c>
      <c r="I135" s="224">
        <v>51.871169999999999</v>
      </c>
      <c r="J135" s="181">
        <v>8211.5909119999997</v>
      </c>
      <c r="K135" s="203">
        <v>98.741349</v>
      </c>
      <c r="L135" s="202">
        <v>8192.5323070000013</v>
      </c>
      <c r="M135" s="181">
        <v>997.65295300000002</v>
      </c>
      <c r="N135" s="203">
        <v>81.160523999999995</v>
      </c>
      <c r="O135" s="240">
        <v>56.878672000000002</v>
      </c>
      <c r="P135" s="171"/>
      <c r="Q135" s="171"/>
      <c r="R135" s="171"/>
      <c r="S135" s="171"/>
      <c r="T135" s="171"/>
      <c r="U135" s="171"/>
    </row>
    <row r="136" spans="2:21" s="205" customFormat="1" ht="15.75" customHeight="1">
      <c r="B136" s="934"/>
      <c r="C136" s="218" t="s">
        <v>486</v>
      </c>
      <c r="D136" s="181">
        <v>7805.4715260000003</v>
      </c>
      <c r="E136" s="203">
        <v>84.221575000000001</v>
      </c>
      <c r="F136" s="202">
        <v>7805.4582760000003</v>
      </c>
      <c r="G136" s="181">
        <v>862.29902200000004</v>
      </c>
      <c r="H136" s="203">
        <v>53.165103999999999</v>
      </c>
      <c r="I136" s="224">
        <v>40.113526999999998</v>
      </c>
      <c r="J136" s="181">
        <v>7915.5146689999992</v>
      </c>
      <c r="K136" s="203">
        <v>86.766205999999997</v>
      </c>
      <c r="L136" s="202">
        <v>7915.5146689999992</v>
      </c>
      <c r="M136" s="181">
        <v>834.63648799999999</v>
      </c>
      <c r="N136" s="203">
        <v>54.933354000000001</v>
      </c>
      <c r="O136" s="240">
        <v>44.24391</v>
      </c>
      <c r="P136" s="171"/>
      <c r="Q136" s="171"/>
      <c r="R136" s="171"/>
      <c r="S136" s="171"/>
      <c r="T136" s="171"/>
      <c r="U136" s="171"/>
    </row>
    <row r="137" spans="2:21" s="205" customFormat="1" ht="15.75" customHeight="1">
      <c r="B137" s="934"/>
      <c r="C137" s="219" t="s">
        <v>487</v>
      </c>
      <c r="D137" s="181">
        <v>36.874805000000002</v>
      </c>
      <c r="E137" s="203">
        <v>0.76752600000000004</v>
      </c>
      <c r="F137" s="202">
        <v>36.874805000000002</v>
      </c>
      <c r="G137" s="181">
        <v>24.452971999999999</v>
      </c>
      <c r="H137" s="203">
        <v>0.99420399999999998</v>
      </c>
      <c r="I137" s="224">
        <v>1.2486600000000001</v>
      </c>
      <c r="J137" s="181">
        <v>35.041213999999997</v>
      </c>
      <c r="K137" s="203">
        <v>0.78098500000000004</v>
      </c>
      <c r="L137" s="202">
        <v>35.041213999999997</v>
      </c>
      <c r="M137" s="181">
        <v>24.884602999999998</v>
      </c>
      <c r="N137" s="203">
        <v>1.1925889999999999</v>
      </c>
      <c r="O137" s="240">
        <v>1.431713</v>
      </c>
      <c r="P137" s="171"/>
      <c r="Q137" s="171"/>
      <c r="R137" s="171"/>
      <c r="S137" s="171"/>
      <c r="T137" s="171"/>
      <c r="U137" s="171"/>
    </row>
    <row r="138" spans="2:21" s="205" customFormat="1" ht="15.75" customHeight="1">
      <c r="B138" s="934"/>
      <c r="C138" s="219" t="s">
        <v>488</v>
      </c>
      <c r="D138" s="181">
        <v>7768.596720999999</v>
      </c>
      <c r="E138" s="203">
        <v>83.454048999999998</v>
      </c>
      <c r="F138" s="202">
        <v>7768.5834710000008</v>
      </c>
      <c r="G138" s="181">
        <v>837.84604999999999</v>
      </c>
      <c r="H138" s="203">
        <v>52.170900000000003</v>
      </c>
      <c r="I138" s="224">
        <v>38.864866999999997</v>
      </c>
      <c r="J138" s="181">
        <v>7880.4734559999997</v>
      </c>
      <c r="K138" s="203">
        <v>85.985220999999996</v>
      </c>
      <c r="L138" s="202">
        <v>7880.4734559999997</v>
      </c>
      <c r="M138" s="181">
        <v>809.75188500000002</v>
      </c>
      <c r="N138" s="203">
        <v>53.740765000000003</v>
      </c>
      <c r="O138" s="240">
        <v>42.812196999999998</v>
      </c>
      <c r="P138" s="171"/>
      <c r="Q138" s="171"/>
      <c r="R138" s="171"/>
      <c r="S138" s="171"/>
      <c r="T138" s="171"/>
      <c r="U138" s="171"/>
    </row>
    <row r="139" spans="2:21" s="205" customFormat="1" ht="15.75" customHeight="1">
      <c r="B139" s="934"/>
      <c r="C139" s="218" t="s">
        <v>489</v>
      </c>
      <c r="D139" s="181">
        <v>0</v>
      </c>
      <c r="E139" s="203">
        <v>0</v>
      </c>
      <c r="F139" s="202">
        <v>0</v>
      </c>
      <c r="G139" s="181">
        <v>0</v>
      </c>
      <c r="H139" s="203">
        <v>0</v>
      </c>
      <c r="I139" s="224">
        <v>0</v>
      </c>
      <c r="J139" s="181">
        <v>0</v>
      </c>
      <c r="K139" s="203">
        <v>0</v>
      </c>
      <c r="L139" s="202">
        <v>0</v>
      </c>
      <c r="M139" s="181">
        <v>0</v>
      </c>
      <c r="N139" s="203">
        <v>0</v>
      </c>
      <c r="O139" s="240">
        <v>0</v>
      </c>
      <c r="P139" s="171"/>
      <c r="Q139" s="171"/>
      <c r="R139" s="171"/>
      <c r="S139" s="171"/>
      <c r="T139" s="171"/>
      <c r="U139" s="171"/>
    </row>
    <row r="140" spans="2:21" s="205" customFormat="1" ht="15.75" customHeight="1">
      <c r="B140" s="934"/>
      <c r="C140" s="218" t="s">
        <v>490</v>
      </c>
      <c r="D140" s="181">
        <v>295.09025300000002</v>
      </c>
      <c r="E140" s="203">
        <v>11.758418000000001</v>
      </c>
      <c r="F140" s="202">
        <v>276.17136799999997</v>
      </c>
      <c r="G140" s="181">
        <v>168.41551200000001</v>
      </c>
      <c r="H140" s="203">
        <v>30.783352000000001</v>
      </c>
      <c r="I140" s="224">
        <v>11.757643</v>
      </c>
      <c r="J140" s="181">
        <v>296.07624299999998</v>
      </c>
      <c r="K140" s="203">
        <v>11.975142</v>
      </c>
      <c r="L140" s="202">
        <v>277.01763799999998</v>
      </c>
      <c r="M140" s="181">
        <v>163.01646700000001</v>
      </c>
      <c r="N140" s="203">
        <v>26.227170000000001</v>
      </c>
      <c r="O140" s="240">
        <v>12.634760999999999</v>
      </c>
      <c r="P140" s="171"/>
      <c r="Q140" s="171"/>
      <c r="R140" s="171"/>
      <c r="S140" s="171"/>
      <c r="T140" s="171"/>
      <c r="U140" s="171"/>
    </row>
    <row r="141" spans="2:21" s="205" customFormat="1" ht="15.75" customHeight="1">
      <c r="B141" s="934"/>
      <c r="C141" s="219" t="s">
        <v>491</v>
      </c>
      <c r="D141" s="181">
        <v>295.02690899999999</v>
      </c>
      <c r="E141" s="203">
        <v>11.758418000000001</v>
      </c>
      <c r="F141" s="202">
        <v>276.13771700000001</v>
      </c>
      <c r="G141" s="181">
        <v>168.40566699999999</v>
      </c>
      <c r="H141" s="203">
        <v>30.783352000000001</v>
      </c>
      <c r="I141" s="224">
        <v>11.757545</v>
      </c>
      <c r="J141" s="181">
        <v>296.01185299999997</v>
      </c>
      <c r="K141" s="203">
        <v>11.975142</v>
      </c>
      <c r="L141" s="202">
        <v>276.98305900000003</v>
      </c>
      <c r="M141" s="181">
        <v>163.006585</v>
      </c>
      <c r="N141" s="203">
        <v>26.227170000000001</v>
      </c>
      <c r="O141" s="240">
        <v>12.634604</v>
      </c>
      <c r="P141" s="171"/>
      <c r="Q141" s="171"/>
      <c r="R141" s="171"/>
      <c r="S141" s="171"/>
      <c r="T141" s="171"/>
      <c r="U141" s="171"/>
    </row>
    <row r="142" spans="2:21" s="205" customFormat="1" ht="15.75" customHeight="1">
      <c r="B142" s="934"/>
      <c r="C142" s="220" t="s">
        <v>492</v>
      </c>
      <c r="D142" s="181">
        <v>6.3343999999999998E-2</v>
      </c>
      <c r="E142" s="203">
        <v>0</v>
      </c>
      <c r="F142" s="202">
        <v>3.3651E-2</v>
      </c>
      <c r="G142" s="181">
        <v>9.8449999999999996E-3</v>
      </c>
      <c r="H142" s="203">
        <v>0</v>
      </c>
      <c r="I142" s="224">
        <v>9.7999999999999997E-5</v>
      </c>
      <c r="J142" s="181">
        <v>6.4390000000000003E-2</v>
      </c>
      <c r="K142" s="203">
        <v>0</v>
      </c>
      <c r="L142" s="202">
        <v>3.4577999999999998E-2</v>
      </c>
      <c r="M142" s="181">
        <v>9.8820000000000002E-3</v>
      </c>
      <c r="N142" s="203">
        <v>0</v>
      </c>
      <c r="O142" s="240">
        <v>1.5699999999999999E-4</v>
      </c>
      <c r="P142" s="171"/>
      <c r="Q142" s="171"/>
      <c r="R142" s="171"/>
      <c r="S142" s="171"/>
      <c r="T142" s="171"/>
      <c r="U142" s="171"/>
    </row>
    <row r="143" spans="2:21" s="205" customFormat="1" ht="15.75" customHeight="1">
      <c r="B143" s="934"/>
      <c r="C143" s="214" t="s">
        <v>470</v>
      </c>
      <c r="D143" s="181">
        <v>7.3331999999999994E-2</v>
      </c>
      <c r="E143" s="203">
        <v>0</v>
      </c>
      <c r="F143" s="202">
        <v>7.3331999999999994E-2</v>
      </c>
      <c r="G143" s="181">
        <v>0.27132800000000001</v>
      </c>
      <c r="H143" s="203">
        <v>0</v>
      </c>
      <c r="I143" s="224">
        <v>0</v>
      </c>
      <c r="J143" s="181">
        <v>7.4665999999999996E-2</v>
      </c>
      <c r="K143" s="203">
        <v>0</v>
      </c>
      <c r="L143" s="202">
        <v>7.4665999999999996E-2</v>
      </c>
      <c r="M143" s="181">
        <v>0.27626400000000001</v>
      </c>
      <c r="N143" s="203">
        <v>0</v>
      </c>
      <c r="O143" s="240">
        <v>0</v>
      </c>
      <c r="P143" s="171"/>
      <c r="Q143" s="171"/>
      <c r="R143" s="171"/>
      <c r="S143" s="171"/>
      <c r="T143" s="171"/>
      <c r="U143" s="171"/>
    </row>
    <row r="144" spans="2:21" s="241" customFormat="1" ht="15.75" hidden="1" customHeight="1">
      <c r="B144" s="934"/>
      <c r="C144" s="223"/>
      <c r="D144" s="181"/>
      <c r="E144" s="203"/>
      <c r="F144" s="202"/>
      <c r="G144" s="181"/>
      <c r="H144" s="203"/>
      <c r="I144" s="224"/>
      <c r="J144" s="181"/>
      <c r="K144" s="203"/>
      <c r="L144" s="202"/>
      <c r="M144" s="181"/>
      <c r="N144" s="203"/>
      <c r="O144" s="240"/>
      <c r="P144" s="171"/>
      <c r="Q144" s="171"/>
      <c r="R144" s="171"/>
      <c r="S144" s="171"/>
      <c r="T144" s="171"/>
      <c r="U144" s="171"/>
    </row>
    <row r="145" spans="2:21" s="205" customFormat="1" ht="15.75" customHeight="1">
      <c r="B145" s="934"/>
      <c r="C145" s="226" t="s">
        <v>494</v>
      </c>
      <c r="D145" s="242"/>
      <c r="E145" s="243"/>
      <c r="F145" s="244"/>
      <c r="G145" s="242"/>
      <c r="H145" s="243"/>
      <c r="I145" s="229"/>
      <c r="J145" s="242"/>
      <c r="K145" s="243"/>
      <c r="L145" s="244"/>
      <c r="M145" s="242"/>
      <c r="N145" s="243"/>
      <c r="O145" s="245"/>
      <c r="P145" s="171"/>
      <c r="Q145" s="171"/>
      <c r="R145" s="171"/>
      <c r="S145" s="171"/>
      <c r="T145" s="171"/>
      <c r="U145" s="171"/>
    </row>
    <row r="146" spans="2:21" s="205" customFormat="1" ht="19.5" customHeight="1" thickBot="1">
      <c r="B146" s="935"/>
      <c r="C146" s="231" t="s">
        <v>498</v>
      </c>
      <c r="D146" s="246"/>
      <c r="E146" s="247"/>
      <c r="F146" s="248"/>
      <c r="G146" s="246"/>
      <c r="H146" s="247"/>
      <c r="I146" s="236"/>
      <c r="J146" s="246"/>
      <c r="K146" s="247"/>
      <c r="L146" s="248"/>
      <c r="M146" s="246"/>
      <c r="N146" s="247"/>
      <c r="O146" s="249"/>
      <c r="P146" s="171"/>
      <c r="Q146" s="171"/>
      <c r="R146" s="171"/>
      <c r="S146" s="171"/>
      <c r="T146" s="171"/>
      <c r="U146" s="171"/>
    </row>
    <row r="147" spans="2:21" s="251" customFormat="1" ht="14.25">
      <c r="B147" s="250"/>
      <c r="C147" s="238"/>
      <c r="D147" s="250" t="s">
        <v>473</v>
      </c>
      <c r="E147" s="238"/>
      <c r="F147" s="238"/>
      <c r="G147" s="238"/>
      <c r="H147" s="238"/>
      <c r="I147" s="238"/>
      <c r="J147" s="238"/>
      <c r="K147" s="238"/>
      <c r="L147" s="238"/>
      <c r="M147" s="238"/>
      <c r="N147" s="238"/>
      <c r="O147" s="238"/>
      <c r="P147" s="171"/>
      <c r="Q147" s="171"/>
      <c r="R147" s="171"/>
      <c r="S147" s="171"/>
      <c r="T147" s="171"/>
      <c r="U147" s="171"/>
    </row>
    <row r="148" spans="2:21" s="205" customFormat="1" ht="22.5">
      <c r="B148" s="252"/>
      <c r="D148" s="206"/>
      <c r="E148" s="206"/>
      <c r="F148" s="206"/>
      <c r="G148" s="206"/>
      <c r="H148" s="206"/>
      <c r="I148" s="206"/>
      <c r="J148" s="206"/>
      <c r="K148" s="206"/>
      <c r="L148" s="206"/>
      <c r="M148" s="206"/>
      <c r="N148" s="206"/>
      <c r="O148" s="206"/>
      <c r="P148" s="171"/>
      <c r="Q148" s="171"/>
      <c r="R148" s="171"/>
      <c r="S148" s="171"/>
      <c r="T148" s="171"/>
      <c r="U148" s="171"/>
    </row>
    <row r="149" spans="2:21" s="205" customFormat="1" ht="23.25" thickBot="1">
      <c r="B149" s="252"/>
      <c r="D149" s="206"/>
      <c r="E149" s="206"/>
      <c r="F149" s="206"/>
      <c r="G149" s="206"/>
      <c r="H149" s="206"/>
      <c r="I149" s="206"/>
      <c r="J149" s="206"/>
      <c r="K149" s="206"/>
      <c r="L149" s="206"/>
      <c r="M149" s="206"/>
      <c r="N149" s="206"/>
      <c r="O149" s="206"/>
      <c r="P149" s="171"/>
      <c r="Q149" s="171"/>
      <c r="R149" s="171"/>
      <c r="S149" s="171"/>
      <c r="T149" s="171"/>
      <c r="U149" s="171"/>
    </row>
    <row r="150" spans="2:21" s="205" customFormat="1" ht="32.25" customHeight="1" thickBot="1">
      <c r="B150" s="170"/>
      <c r="C150" s="173"/>
      <c r="D150" s="940" t="s">
        <v>480</v>
      </c>
      <c r="E150" s="941"/>
      <c r="F150" s="941"/>
      <c r="G150" s="941"/>
      <c r="H150" s="941"/>
      <c r="I150" s="941"/>
      <c r="J150" s="941"/>
      <c r="K150" s="941"/>
      <c r="L150" s="941"/>
      <c r="M150" s="941"/>
      <c r="N150" s="941"/>
      <c r="O150" s="941"/>
      <c r="P150" s="171"/>
      <c r="Q150" s="171"/>
      <c r="R150" s="171"/>
      <c r="S150" s="171"/>
      <c r="T150" s="171"/>
      <c r="U150" s="171"/>
    </row>
    <row r="151" spans="2:21" s="205" customFormat="1" ht="32.25" customHeight="1" thickBot="1">
      <c r="B151" s="170"/>
      <c r="C151" s="173"/>
      <c r="D151" s="940" t="s">
        <v>12</v>
      </c>
      <c r="E151" s="941"/>
      <c r="F151" s="941"/>
      <c r="G151" s="941"/>
      <c r="H151" s="941"/>
      <c r="I151" s="942"/>
      <c r="J151" s="940" t="s">
        <v>13</v>
      </c>
      <c r="K151" s="941"/>
      <c r="L151" s="941"/>
      <c r="M151" s="941"/>
      <c r="N151" s="941"/>
      <c r="O151" s="942"/>
      <c r="P151" s="171"/>
      <c r="Q151" s="171"/>
      <c r="R151" s="171"/>
      <c r="S151" s="171"/>
      <c r="T151" s="171"/>
      <c r="U151" s="171"/>
    </row>
    <row r="152" spans="2:21" s="205" customFormat="1" ht="51" customHeight="1">
      <c r="B152" s="174"/>
      <c r="C152" s="173"/>
      <c r="D152" s="936" t="s">
        <v>450</v>
      </c>
      <c r="E152" s="957"/>
      <c r="F152" s="958" t="s">
        <v>451</v>
      </c>
      <c r="G152" s="953" t="s">
        <v>452</v>
      </c>
      <c r="H152" s="954"/>
      <c r="I152" s="955" t="s">
        <v>453</v>
      </c>
      <c r="J152" s="936" t="s">
        <v>450</v>
      </c>
      <c r="K152" s="957"/>
      <c r="L152" s="958" t="s">
        <v>451</v>
      </c>
      <c r="M152" s="953" t="s">
        <v>452</v>
      </c>
      <c r="N152" s="954"/>
      <c r="O152" s="955" t="s">
        <v>453</v>
      </c>
      <c r="P152" s="171"/>
      <c r="Q152" s="171"/>
      <c r="R152" s="171"/>
      <c r="S152" s="171"/>
      <c r="T152" s="171"/>
      <c r="U152" s="171"/>
    </row>
    <row r="153" spans="2:21" s="205" customFormat="1" ht="33" customHeight="1" thickBot="1">
      <c r="B153" s="239">
        <v>6</v>
      </c>
      <c r="C153" s="209" t="s">
        <v>11</v>
      </c>
      <c r="D153" s="210"/>
      <c r="E153" s="211" t="s">
        <v>481</v>
      </c>
      <c r="F153" s="959"/>
      <c r="G153" s="210"/>
      <c r="H153" s="211" t="s">
        <v>481</v>
      </c>
      <c r="I153" s="956"/>
      <c r="J153" s="210"/>
      <c r="K153" s="211" t="s">
        <v>481</v>
      </c>
      <c r="L153" s="959"/>
      <c r="M153" s="210"/>
      <c r="N153" s="211" t="s">
        <v>481</v>
      </c>
      <c r="O153" s="956"/>
      <c r="P153" s="171"/>
      <c r="Q153" s="171"/>
      <c r="R153" s="171"/>
      <c r="S153" s="171"/>
      <c r="T153" s="171"/>
      <c r="U153" s="171"/>
    </row>
    <row r="154" spans="2:21" s="205" customFormat="1" ht="15.75" customHeight="1">
      <c r="B154" s="933" t="s">
        <v>681</v>
      </c>
      <c r="C154" s="212" t="s">
        <v>482</v>
      </c>
      <c r="D154" s="181">
        <v>0</v>
      </c>
      <c r="E154" s="203">
        <v>0</v>
      </c>
      <c r="F154" s="317">
        <v>0</v>
      </c>
      <c r="G154" s="309">
        <v>0</v>
      </c>
      <c r="H154" s="319">
        <v>0</v>
      </c>
      <c r="I154" s="321">
        <v>0</v>
      </c>
      <c r="J154" s="181">
        <v>0</v>
      </c>
      <c r="K154" s="203">
        <v>0</v>
      </c>
      <c r="L154" s="317">
        <v>0</v>
      </c>
      <c r="M154" s="309">
        <v>0</v>
      </c>
      <c r="N154" s="319">
        <v>0</v>
      </c>
      <c r="O154" s="322">
        <v>0</v>
      </c>
      <c r="P154" s="171"/>
      <c r="Q154" s="171"/>
      <c r="R154" s="171"/>
      <c r="S154" s="171"/>
      <c r="T154" s="171"/>
      <c r="U154" s="171"/>
    </row>
    <row r="155" spans="2:21" s="205" customFormat="1" ht="15.75" customHeight="1">
      <c r="B155" s="934"/>
      <c r="C155" s="213" t="s">
        <v>460</v>
      </c>
      <c r="D155" s="181">
        <v>2906.9865799999998</v>
      </c>
      <c r="E155" s="203">
        <v>0</v>
      </c>
      <c r="F155" s="202">
        <v>1657.8696560000001</v>
      </c>
      <c r="G155" s="181">
        <v>504.91126000000003</v>
      </c>
      <c r="H155" s="203">
        <v>0</v>
      </c>
      <c r="I155" s="224">
        <v>3.4212090000000002</v>
      </c>
      <c r="J155" s="181">
        <v>2212.4243259999998</v>
      </c>
      <c r="K155" s="203">
        <v>0</v>
      </c>
      <c r="L155" s="202">
        <v>1459.0085650000001</v>
      </c>
      <c r="M155" s="181">
        <v>418.61443800000001</v>
      </c>
      <c r="N155" s="203">
        <v>0</v>
      </c>
      <c r="O155" s="240">
        <v>1.7329429999999999</v>
      </c>
      <c r="P155" s="171"/>
      <c r="Q155" s="171"/>
      <c r="R155" s="171"/>
      <c r="S155" s="171"/>
      <c r="T155" s="171"/>
      <c r="U155" s="171"/>
    </row>
    <row r="156" spans="2:21" s="205" customFormat="1" ht="15.75" customHeight="1">
      <c r="B156" s="934"/>
      <c r="C156" s="214" t="s">
        <v>483</v>
      </c>
      <c r="D156" s="181">
        <v>6482.4521049999994</v>
      </c>
      <c r="E156" s="203">
        <v>93.106967999999995</v>
      </c>
      <c r="F156" s="202">
        <v>3398.933736</v>
      </c>
      <c r="G156" s="181">
        <v>1713.679629</v>
      </c>
      <c r="H156" s="203">
        <v>22.170259999999999</v>
      </c>
      <c r="I156" s="224">
        <v>67.668053999999998</v>
      </c>
      <c r="J156" s="181">
        <v>6584.9771879999998</v>
      </c>
      <c r="K156" s="203">
        <v>93.043488999999994</v>
      </c>
      <c r="L156" s="202">
        <v>3553.5376970000002</v>
      </c>
      <c r="M156" s="181">
        <v>1864.6071890000001</v>
      </c>
      <c r="N156" s="203">
        <v>22.145160000000001</v>
      </c>
      <c r="O156" s="240">
        <v>72.90316</v>
      </c>
      <c r="P156" s="171"/>
      <c r="Q156" s="171"/>
      <c r="R156" s="171"/>
      <c r="S156" s="171"/>
      <c r="T156" s="171"/>
      <c r="U156" s="171"/>
    </row>
    <row r="157" spans="2:21" s="205" customFormat="1" ht="15.75" customHeight="1">
      <c r="B157" s="934"/>
      <c r="C157" s="215" t="s">
        <v>484</v>
      </c>
      <c r="D157" s="181">
        <v>51.331130000000002</v>
      </c>
      <c r="E157" s="203">
        <v>43.73113</v>
      </c>
      <c r="F157" s="202">
        <v>44.325449999999996</v>
      </c>
      <c r="G157" s="181">
        <v>11.027264000000001</v>
      </c>
      <c r="H157" s="203">
        <v>10.600426000000001</v>
      </c>
      <c r="I157" s="224">
        <v>20.656912999999999</v>
      </c>
      <c r="J157" s="181">
        <v>43.663811000000003</v>
      </c>
      <c r="K157" s="203">
        <v>43.663811000000003</v>
      </c>
      <c r="L157" s="202">
        <v>43.663811000000003</v>
      </c>
      <c r="M157" s="181">
        <v>10.584108000000001</v>
      </c>
      <c r="N157" s="203">
        <v>10.584108000000001</v>
      </c>
      <c r="O157" s="240">
        <v>20.456949999999999</v>
      </c>
      <c r="P157" s="171"/>
      <c r="Q157" s="171"/>
      <c r="R157" s="171"/>
      <c r="S157" s="171"/>
      <c r="T157" s="171"/>
      <c r="U157" s="171"/>
    </row>
    <row r="158" spans="2:21" s="205" customFormat="1" ht="15.75" customHeight="1">
      <c r="B158" s="934"/>
      <c r="C158" s="215" t="s">
        <v>485</v>
      </c>
      <c r="D158" s="181">
        <v>23.428732</v>
      </c>
      <c r="E158" s="203">
        <v>0.91241300000000003</v>
      </c>
      <c r="F158" s="202">
        <v>16.771318999999998</v>
      </c>
      <c r="G158" s="181">
        <v>17.184311000000001</v>
      </c>
      <c r="H158" s="203">
        <v>0.21897900000000001</v>
      </c>
      <c r="I158" s="224">
        <v>0.83321599999999996</v>
      </c>
      <c r="J158" s="181">
        <v>20.878755000000002</v>
      </c>
      <c r="K158" s="203">
        <v>0.91241300000000003</v>
      </c>
      <c r="L158" s="202">
        <v>30.071206</v>
      </c>
      <c r="M158" s="181">
        <v>28.442315000000001</v>
      </c>
      <c r="N158" s="203">
        <v>0.21897900000000001</v>
      </c>
      <c r="O158" s="240">
        <v>1.054495</v>
      </c>
      <c r="P158" s="171"/>
      <c r="Q158" s="171"/>
      <c r="R158" s="171"/>
      <c r="S158" s="171"/>
      <c r="T158" s="171"/>
      <c r="U158" s="171"/>
    </row>
    <row r="159" spans="2:21" s="205" customFormat="1" ht="15.75" customHeight="1">
      <c r="B159" s="934"/>
      <c r="C159" s="214" t="s">
        <v>463</v>
      </c>
      <c r="D159" s="181">
        <v>30.684436999999999</v>
      </c>
      <c r="E159" s="203">
        <v>1.031841</v>
      </c>
      <c r="F159" s="202">
        <v>30.302288999999998</v>
      </c>
      <c r="G159" s="181">
        <v>6.6092060000000004</v>
      </c>
      <c r="H159" s="203">
        <v>0.24635799999999999</v>
      </c>
      <c r="I159" s="224">
        <v>0.43873299999999998</v>
      </c>
      <c r="J159" s="181">
        <v>30.925848999999999</v>
      </c>
      <c r="K159" s="203">
        <v>1.0111570000000001</v>
      </c>
      <c r="L159" s="202">
        <v>30.667097999999999</v>
      </c>
      <c r="M159" s="181">
        <v>7.0292880000000002</v>
      </c>
      <c r="N159" s="203">
        <v>0.24124100000000001</v>
      </c>
      <c r="O159" s="240">
        <v>0.50888800000000001</v>
      </c>
      <c r="P159" s="171"/>
      <c r="Q159" s="171"/>
      <c r="R159" s="171"/>
      <c r="S159" s="171"/>
      <c r="T159" s="171"/>
      <c r="U159" s="171"/>
    </row>
    <row r="160" spans="2:21" s="205" customFormat="1" ht="15.75" customHeight="1">
      <c r="B160" s="934"/>
      <c r="C160" s="218" t="s">
        <v>486</v>
      </c>
      <c r="D160" s="181">
        <v>29.176753999999999</v>
      </c>
      <c r="E160" s="203">
        <v>0.56579999999999997</v>
      </c>
      <c r="F160" s="202">
        <v>28.912835999999999</v>
      </c>
      <c r="G160" s="181">
        <v>6.3287069999999996</v>
      </c>
      <c r="H160" s="203">
        <v>0.187998</v>
      </c>
      <c r="I160" s="224">
        <v>0.272314</v>
      </c>
      <c r="J160" s="181">
        <v>29.353823999999999</v>
      </c>
      <c r="K160" s="203">
        <v>0.56040000000000001</v>
      </c>
      <c r="L160" s="202">
        <v>29.265229999999999</v>
      </c>
      <c r="M160" s="181">
        <v>6.6935419999999999</v>
      </c>
      <c r="N160" s="203">
        <v>0.18205499999999999</v>
      </c>
      <c r="O160" s="240">
        <v>0.34004099999999998</v>
      </c>
      <c r="P160" s="171"/>
      <c r="Q160" s="171"/>
      <c r="R160" s="171"/>
      <c r="S160" s="171"/>
      <c r="T160" s="171"/>
      <c r="U160" s="171"/>
    </row>
    <row r="161" spans="2:21" s="205" customFormat="1" ht="15.75" customHeight="1">
      <c r="B161" s="934"/>
      <c r="C161" s="219" t="s">
        <v>487</v>
      </c>
      <c r="D161" s="181">
        <v>0</v>
      </c>
      <c r="E161" s="203">
        <v>0</v>
      </c>
      <c r="F161" s="202">
        <v>0</v>
      </c>
      <c r="G161" s="181">
        <v>0</v>
      </c>
      <c r="H161" s="203">
        <v>0</v>
      </c>
      <c r="I161" s="224">
        <v>0</v>
      </c>
      <c r="J161" s="181">
        <v>0</v>
      </c>
      <c r="K161" s="203">
        <v>0</v>
      </c>
      <c r="L161" s="202">
        <v>0</v>
      </c>
      <c r="M161" s="181">
        <v>0</v>
      </c>
      <c r="N161" s="203">
        <v>0</v>
      </c>
      <c r="O161" s="240">
        <v>0</v>
      </c>
      <c r="P161" s="171"/>
      <c r="Q161" s="171"/>
      <c r="R161" s="171"/>
      <c r="S161" s="171"/>
      <c r="T161" s="171"/>
      <c r="U161" s="171"/>
    </row>
    <row r="162" spans="2:21" s="205" customFormat="1" ht="15.75" customHeight="1">
      <c r="B162" s="934"/>
      <c r="C162" s="219" t="s">
        <v>488</v>
      </c>
      <c r="D162" s="181">
        <v>29.176753999999999</v>
      </c>
      <c r="E162" s="203">
        <v>0.56579999999999997</v>
      </c>
      <c r="F162" s="202">
        <v>28.912835999999999</v>
      </c>
      <c r="G162" s="181">
        <v>6.3287069999999996</v>
      </c>
      <c r="H162" s="203">
        <v>0.187998</v>
      </c>
      <c r="I162" s="224">
        <v>0.272314</v>
      </c>
      <c r="J162" s="181">
        <v>29.353823999999999</v>
      </c>
      <c r="K162" s="203">
        <v>0.56040000000000001</v>
      </c>
      <c r="L162" s="202">
        <v>29.265229999999999</v>
      </c>
      <c r="M162" s="181">
        <v>6.6935419999999999</v>
      </c>
      <c r="N162" s="203">
        <v>0.18205499999999999</v>
      </c>
      <c r="O162" s="240">
        <v>0.34004099999999998</v>
      </c>
      <c r="P162" s="171"/>
      <c r="Q162" s="171"/>
      <c r="R162" s="171"/>
      <c r="S162" s="171"/>
      <c r="T162" s="171"/>
      <c r="U162" s="171"/>
    </row>
    <row r="163" spans="2:21" s="205" customFormat="1" ht="15.75" customHeight="1">
      <c r="B163" s="934"/>
      <c r="C163" s="218" t="s">
        <v>489</v>
      </c>
      <c r="D163" s="181">
        <v>0</v>
      </c>
      <c r="E163" s="203">
        <v>0</v>
      </c>
      <c r="F163" s="202">
        <v>0</v>
      </c>
      <c r="G163" s="181">
        <v>0</v>
      </c>
      <c r="H163" s="203">
        <v>0</v>
      </c>
      <c r="I163" s="224">
        <v>0</v>
      </c>
      <c r="J163" s="181">
        <v>0</v>
      </c>
      <c r="K163" s="203">
        <v>0</v>
      </c>
      <c r="L163" s="202">
        <v>0</v>
      </c>
      <c r="M163" s="181">
        <v>0</v>
      </c>
      <c r="N163" s="203">
        <v>0</v>
      </c>
      <c r="O163" s="240">
        <v>0</v>
      </c>
      <c r="P163" s="171"/>
      <c r="Q163" s="171"/>
      <c r="R163" s="171"/>
      <c r="S163" s="171"/>
      <c r="T163" s="171"/>
      <c r="U163" s="171"/>
    </row>
    <row r="164" spans="2:21" s="205" customFormat="1" ht="15.75" customHeight="1">
      <c r="B164" s="934"/>
      <c r="C164" s="218" t="s">
        <v>490</v>
      </c>
      <c r="D164" s="181">
        <v>1.5076830000000001</v>
      </c>
      <c r="E164" s="203">
        <v>0.46604099999999998</v>
      </c>
      <c r="F164" s="202">
        <v>1.389453</v>
      </c>
      <c r="G164" s="181">
        <v>0.280499</v>
      </c>
      <c r="H164" s="203">
        <v>5.8360000000000002E-2</v>
      </c>
      <c r="I164" s="224">
        <v>0.16641900000000001</v>
      </c>
      <c r="J164" s="181">
        <v>1.572025</v>
      </c>
      <c r="K164" s="203">
        <v>0.45075700000000002</v>
      </c>
      <c r="L164" s="202">
        <v>1.4018679999999999</v>
      </c>
      <c r="M164" s="181">
        <v>0.33574599999999999</v>
      </c>
      <c r="N164" s="203">
        <v>5.9186000000000002E-2</v>
      </c>
      <c r="O164" s="240">
        <v>0.168846</v>
      </c>
      <c r="P164" s="171"/>
      <c r="Q164" s="171"/>
      <c r="R164" s="171"/>
      <c r="S164" s="171"/>
      <c r="T164" s="171"/>
      <c r="U164" s="171"/>
    </row>
    <row r="165" spans="2:21" s="205" customFormat="1" ht="15.75" customHeight="1">
      <c r="B165" s="934"/>
      <c r="C165" s="219" t="s">
        <v>491</v>
      </c>
      <c r="D165" s="181">
        <v>0.36871999999999999</v>
      </c>
      <c r="E165" s="203">
        <v>0.36871999999999999</v>
      </c>
      <c r="F165" s="202">
        <v>0.36871999999999999</v>
      </c>
      <c r="G165" s="181">
        <v>5.1642E-2</v>
      </c>
      <c r="H165" s="203">
        <v>5.1642E-2</v>
      </c>
      <c r="I165" s="224">
        <v>0.10169300000000001</v>
      </c>
      <c r="J165" s="181">
        <v>0.36896899999999999</v>
      </c>
      <c r="K165" s="203">
        <v>0.36896899999999999</v>
      </c>
      <c r="L165" s="202">
        <v>0.36896899999999999</v>
      </c>
      <c r="M165" s="181">
        <v>5.1687999999999998E-2</v>
      </c>
      <c r="N165" s="203">
        <v>5.1687999999999998E-2</v>
      </c>
      <c r="O165" s="240">
        <v>0.117147</v>
      </c>
      <c r="P165" s="171"/>
      <c r="Q165" s="171"/>
      <c r="R165" s="171"/>
      <c r="S165" s="171"/>
      <c r="T165" s="171"/>
      <c r="U165" s="171"/>
    </row>
    <row r="166" spans="2:21" s="205" customFormat="1" ht="15.75" customHeight="1">
      <c r="B166" s="934"/>
      <c r="C166" s="220" t="s">
        <v>492</v>
      </c>
      <c r="D166" s="181">
        <v>1.1389629999999999</v>
      </c>
      <c r="E166" s="203">
        <v>9.7321000000000005E-2</v>
      </c>
      <c r="F166" s="202">
        <v>1.0207329999999999</v>
      </c>
      <c r="G166" s="181">
        <v>0.228857</v>
      </c>
      <c r="H166" s="203">
        <v>6.718E-3</v>
      </c>
      <c r="I166" s="224">
        <v>6.4726000000000006E-2</v>
      </c>
      <c r="J166" s="181">
        <v>1.2030559999999999</v>
      </c>
      <c r="K166" s="203">
        <v>8.1788E-2</v>
      </c>
      <c r="L166" s="202">
        <v>1.032899</v>
      </c>
      <c r="M166" s="181">
        <v>0.28405799999999998</v>
      </c>
      <c r="N166" s="203">
        <v>7.4980000000000003E-3</v>
      </c>
      <c r="O166" s="240">
        <v>5.1699000000000002E-2</v>
      </c>
      <c r="P166" s="171"/>
      <c r="Q166" s="171"/>
      <c r="R166" s="171"/>
      <c r="S166" s="171"/>
      <c r="T166" s="171"/>
      <c r="U166" s="171"/>
    </row>
    <row r="167" spans="2:21" s="205" customFormat="1" ht="15.75" customHeight="1">
      <c r="B167" s="934"/>
      <c r="C167" s="214" t="s">
        <v>470</v>
      </c>
      <c r="D167" s="181">
        <v>0</v>
      </c>
      <c r="E167" s="203">
        <v>0</v>
      </c>
      <c r="F167" s="202">
        <v>0</v>
      </c>
      <c r="G167" s="181">
        <v>0</v>
      </c>
      <c r="H167" s="203">
        <v>0</v>
      </c>
      <c r="I167" s="224">
        <v>0</v>
      </c>
      <c r="J167" s="181">
        <v>0</v>
      </c>
      <c r="K167" s="203">
        <v>0</v>
      </c>
      <c r="L167" s="202">
        <v>0</v>
      </c>
      <c r="M167" s="181">
        <v>0</v>
      </c>
      <c r="N167" s="203">
        <v>0</v>
      </c>
      <c r="O167" s="240">
        <v>0</v>
      </c>
      <c r="P167" s="171"/>
      <c r="Q167" s="171"/>
      <c r="R167" s="171"/>
      <c r="S167" s="171"/>
      <c r="T167" s="171"/>
      <c r="U167" s="171"/>
    </row>
    <row r="168" spans="2:21" s="241" customFormat="1" ht="15.75" hidden="1" customHeight="1">
      <c r="B168" s="934"/>
      <c r="C168" s="223"/>
      <c r="D168" s="181"/>
      <c r="E168" s="203"/>
      <c r="F168" s="202"/>
      <c r="G168" s="181"/>
      <c r="H168" s="203"/>
      <c r="I168" s="224"/>
      <c r="J168" s="181"/>
      <c r="K168" s="203"/>
      <c r="L168" s="202"/>
      <c r="M168" s="181"/>
      <c r="N168" s="203"/>
      <c r="O168" s="240"/>
      <c r="P168" s="171"/>
      <c r="Q168" s="171"/>
      <c r="R168" s="171"/>
      <c r="S168" s="171"/>
      <c r="T168" s="171"/>
      <c r="U168" s="171"/>
    </row>
    <row r="169" spans="2:21" s="205" customFormat="1" ht="15.75" customHeight="1">
      <c r="B169" s="934"/>
      <c r="C169" s="226" t="s">
        <v>494</v>
      </c>
      <c r="D169" s="242"/>
      <c r="E169" s="243"/>
      <c r="F169" s="244"/>
      <c r="G169" s="242"/>
      <c r="H169" s="243"/>
      <c r="I169" s="229"/>
      <c r="J169" s="242"/>
      <c r="K169" s="243"/>
      <c r="L169" s="244"/>
      <c r="M169" s="242"/>
      <c r="N169" s="243"/>
      <c r="O169" s="245"/>
      <c r="P169" s="171"/>
      <c r="Q169" s="171"/>
      <c r="R169" s="171"/>
      <c r="S169" s="171"/>
      <c r="T169" s="171"/>
      <c r="U169" s="171"/>
    </row>
    <row r="170" spans="2:21" s="205" customFormat="1" ht="19.5" customHeight="1" thickBot="1">
      <c r="B170" s="935"/>
      <c r="C170" s="231" t="s">
        <v>498</v>
      </c>
      <c r="D170" s="246"/>
      <c r="E170" s="247"/>
      <c r="F170" s="248"/>
      <c r="G170" s="246"/>
      <c r="H170" s="247"/>
      <c r="I170" s="236"/>
      <c r="J170" s="246"/>
      <c r="K170" s="247"/>
      <c r="L170" s="248"/>
      <c r="M170" s="246"/>
      <c r="N170" s="247"/>
      <c r="O170" s="249"/>
      <c r="P170" s="171"/>
      <c r="Q170" s="171"/>
      <c r="R170" s="171"/>
      <c r="S170" s="171"/>
      <c r="T170" s="171"/>
      <c r="U170" s="171"/>
    </row>
    <row r="171" spans="2:21" s="251" customFormat="1" ht="14.25">
      <c r="B171" s="250"/>
      <c r="C171" s="238"/>
      <c r="D171" s="250" t="s">
        <v>473</v>
      </c>
      <c r="E171" s="238"/>
      <c r="F171" s="238"/>
      <c r="G171" s="238"/>
      <c r="H171" s="238"/>
      <c r="I171" s="238"/>
      <c r="J171" s="238"/>
      <c r="K171" s="238"/>
      <c r="L171" s="238"/>
      <c r="M171" s="238"/>
      <c r="N171" s="238"/>
      <c r="O171" s="238"/>
      <c r="P171" s="171"/>
      <c r="Q171" s="171"/>
      <c r="R171" s="171"/>
      <c r="S171" s="171"/>
      <c r="T171" s="171"/>
      <c r="U171" s="171"/>
    </row>
    <row r="172" spans="2:21" s="205" customFormat="1" ht="22.5">
      <c r="B172" s="252"/>
      <c r="D172" s="206"/>
      <c r="E172" s="206"/>
      <c r="F172" s="206"/>
      <c r="G172" s="206"/>
      <c r="H172" s="206"/>
      <c r="I172" s="206"/>
      <c r="J172" s="206"/>
      <c r="K172" s="206"/>
      <c r="L172" s="206"/>
      <c r="M172" s="206"/>
      <c r="N172" s="206"/>
      <c r="O172" s="206"/>
      <c r="P172" s="171"/>
      <c r="Q172" s="171"/>
      <c r="R172" s="171"/>
      <c r="S172" s="171"/>
      <c r="T172" s="171"/>
      <c r="U172" s="171"/>
    </row>
    <row r="173" spans="2:21" s="205" customFormat="1" ht="23.25" thickBot="1">
      <c r="B173" s="252"/>
      <c r="D173" s="206"/>
      <c r="E173" s="206"/>
      <c r="F173" s="206"/>
      <c r="G173" s="206"/>
      <c r="H173" s="206"/>
      <c r="I173" s="206"/>
      <c r="J173" s="206"/>
      <c r="K173" s="206"/>
      <c r="L173" s="206"/>
      <c r="M173" s="206"/>
      <c r="N173" s="206"/>
      <c r="O173" s="206"/>
      <c r="P173" s="171"/>
      <c r="Q173" s="171"/>
      <c r="R173" s="171"/>
      <c r="S173" s="171"/>
      <c r="T173" s="171"/>
      <c r="U173" s="171"/>
    </row>
    <row r="174" spans="2:21" s="205" customFormat="1" ht="32.25" customHeight="1" thickBot="1">
      <c r="B174" s="170"/>
      <c r="C174" s="173"/>
      <c r="D174" s="940" t="s">
        <v>480</v>
      </c>
      <c r="E174" s="941"/>
      <c r="F174" s="941"/>
      <c r="G174" s="941"/>
      <c r="H174" s="941"/>
      <c r="I174" s="941"/>
      <c r="J174" s="941"/>
      <c r="K174" s="941"/>
      <c r="L174" s="941"/>
      <c r="M174" s="941"/>
      <c r="N174" s="941"/>
      <c r="O174" s="941"/>
      <c r="P174" s="171"/>
      <c r="Q174" s="171"/>
      <c r="R174" s="171"/>
      <c r="S174" s="171"/>
      <c r="T174" s="171"/>
      <c r="U174" s="171"/>
    </row>
    <row r="175" spans="2:21" s="205" customFormat="1" ht="32.25" customHeight="1" thickBot="1">
      <c r="B175" s="170"/>
      <c r="C175" s="173"/>
      <c r="D175" s="940" t="s">
        <v>12</v>
      </c>
      <c r="E175" s="941"/>
      <c r="F175" s="941"/>
      <c r="G175" s="941"/>
      <c r="H175" s="941"/>
      <c r="I175" s="942"/>
      <c r="J175" s="940" t="s">
        <v>13</v>
      </c>
      <c r="K175" s="941"/>
      <c r="L175" s="941"/>
      <c r="M175" s="941"/>
      <c r="N175" s="941"/>
      <c r="O175" s="942"/>
      <c r="P175" s="171"/>
      <c r="Q175" s="171"/>
      <c r="R175" s="171"/>
      <c r="S175" s="171"/>
      <c r="T175" s="171"/>
      <c r="U175" s="171"/>
    </row>
    <row r="176" spans="2:21" s="205" customFormat="1" ht="51" customHeight="1">
      <c r="B176" s="174"/>
      <c r="C176" s="173"/>
      <c r="D176" s="936" t="s">
        <v>450</v>
      </c>
      <c r="E176" s="957"/>
      <c r="F176" s="958" t="s">
        <v>451</v>
      </c>
      <c r="G176" s="953" t="s">
        <v>452</v>
      </c>
      <c r="H176" s="954"/>
      <c r="I176" s="955" t="s">
        <v>453</v>
      </c>
      <c r="J176" s="936" t="s">
        <v>450</v>
      </c>
      <c r="K176" s="957"/>
      <c r="L176" s="958" t="s">
        <v>451</v>
      </c>
      <c r="M176" s="953" t="s">
        <v>452</v>
      </c>
      <c r="N176" s="954"/>
      <c r="O176" s="955" t="s">
        <v>453</v>
      </c>
      <c r="P176" s="171"/>
      <c r="Q176" s="171"/>
      <c r="R176" s="171"/>
      <c r="S176" s="171"/>
      <c r="T176" s="171"/>
      <c r="U176" s="171"/>
    </row>
    <row r="177" spans="2:21" s="205" customFormat="1" ht="33" customHeight="1" thickBot="1">
      <c r="B177" s="239">
        <v>7</v>
      </c>
      <c r="C177" s="209" t="s">
        <v>11</v>
      </c>
      <c r="D177" s="210"/>
      <c r="E177" s="211" t="s">
        <v>481</v>
      </c>
      <c r="F177" s="959"/>
      <c r="G177" s="210"/>
      <c r="H177" s="211" t="s">
        <v>481</v>
      </c>
      <c r="I177" s="956"/>
      <c r="J177" s="210"/>
      <c r="K177" s="211" t="s">
        <v>481</v>
      </c>
      <c r="L177" s="959"/>
      <c r="M177" s="210"/>
      <c r="N177" s="211" t="s">
        <v>481</v>
      </c>
      <c r="O177" s="956"/>
      <c r="P177" s="171"/>
      <c r="Q177" s="171"/>
      <c r="R177" s="171"/>
      <c r="S177" s="171"/>
      <c r="T177" s="171"/>
      <c r="U177" s="171"/>
    </row>
    <row r="178" spans="2:21" s="205" customFormat="1" ht="15.75" customHeight="1">
      <c r="B178" s="933" t="s">
        <v>684</v>
      </c>
      <c r="C178" s="212" t="s">
        <v>482</v>
      </c>
      <c r="D178" s="181">
        <v>0</v>
      </c>
      <c r="E178" s="203">
        <v>0</v>
      </c>
      <c r="F178" s="317">
        <v>0</v>
      </c>
      <c r="G178" s="309">
        <v>0</v>
      </c>
      <c r="H178" s="319">
        <v>0</v>
      </c>
      <c r="I178" s="321">
        <v>0</v>
      </c>
      <c r="J178" s="181">
        <v>0</v>
      </c>
      <c r="K178" s="203">
        <v>0</v>
      </c>
      <c r="L178" s="317">
        <v>0</v>
      </c>
      <c r="M178" s="309">
        <v>0</v>
      </c>
      <c r="N178" s="319">
        <v>0</v>
      </c>
      <c r="O178" s="322">
        <v>0</v>
      </c>
      <c r="P178" s="171"/>
      <c r="Q178" s="171"/>
      <c r="R178" s="171"/>
      <c r="S178" s="171"/>
      <c r="T178" s="171"/>
      <c r="U178" s="171"/>
    </row>
    <row r="179" spans="2:21" s="205" customFormat="1" ht="15.75" customHeight="1">
      <c r="B179" s="934"/>
      <c r="C179" s="213" t="s">
        <v>460</v>
      </c>
      <c r="D179" s="181">
        <v>4105.4152389999999</v>
      </c>
      <c r="E179" s="203">
        <v>0</v>
      </c>
      <c r="F179" s="202">
        <v>1620.3812640000001</v>
      </c>
      <c r="G179" s="181">
        <v>243.38798600000001</v>
      </c>
      <c r="H179" s="203">
        <v>0</v>
      </c>
      <c r="I179" s="224">
        <v>14.048417000000001</v>
      </c>
      <c r="J179" s="181">
        <v>3238.745234</v>
      </c>
      <c r="K179" s="203">
        <v>0</v>
      </c>
      <c r="L179" s="202">
        <v>1383.3641259999999</v>
      </c>
      <c r="M179" s="181">
        <v>205.78619699999999</v>
      </c>
      <c r="N179" s="203">
        <v>0</v>
      </c>
      <c r="O179" s="240">
        <v>10.183452000000001</v>
      </c>
      <c r="P179" s="171"/>
      <c r="Q179" s="171"/>
      <c r="R179" s="171"/>
      <c r="S179" s="171"/>
      <c r="T179" s="171"/>
      <c r="U179" s="171"/>
    </row>
    <row r="180" spans="2:21" s="205" customFormat="1" ht="15.75" customHeight="1">
      <c r="B180" s="934"/>
      <c r="C180" s="214" t="s">
        <v>483</v>
      </c>
      <c r="D180" s="181">
        <v>6560.3779550000008</v>
      </c>
      <c r="E180" s="203">
        <v>0.34170499999999998</v>
      </c>
      <c r="F180" s="202">
        <v>4384.9291030000004</v>
      </c>
      <c r="G180" s="181">
        <v>2259.1254130000002</v>
      </c>
      <c r="H180" s="203">
        <v>8.2008999999999999E-2</v>
      </c>
      <c r="I180" s="224">
        <v>29.774221000000001</v>
      </c>
      <c r="J180" s="181">
        <v>5804.1637670000009</v>
      </c>
      <c r="K180" s="203">
        <v>0.36169299999999999</v>
      </c>
      <c r="L180" s="202">
        <v>3756.1673350000001</v>
      </c>
      <c r="M180" s="181">
        <v>2159.582703</v>
      </c>
      <c r="N180" s="203">
        <v>8.6805999999999994E-2</v>
      </c>
      <c r="O180" s="240">
        <v>38.215800000000002</v>
      </c>
      <c r="P180" s="171"/>
      <c r="Q180" s="171"/>
      <c r="R180" s="171"/>
      <c r="S180" s="171"/>
      <c r="T180" s="171"/>
      <c r="U180" s="171"/>
    </row>
    <row r="181" spans="2:21" s="205" customFormat="1" ht="15.75" customHeight="1">
      <c r="B181" s="934"/>
      <c r="C181" s="215" t="s">
        <v>484</v>
      </c>
      <c r="D181" s="181">
        <v>487.73340899999999</v>
      </c>
      <c r="E181" s="203">
        <v>0</v>
      </c>
      <c r="F181" s="202">
        <v>424.61107900000002</v>
      </c>
      <c r="G181" s="181">
        <v>203.13178600000001</v>
      </c>
      <c r="H181" s="203">
        <v>0</v>
      </c>
      <c r="I181" s="224">
        <v>2.3083870000000002</v>
      </c>
      <c r="J181" s="181">
        <v>356.86005599999999</v>
      </c>
      <c r="K181" s="203">
        <v>0</v>
      </c>
      <c r="L181" s="202">
        <v>344.55776900000001</v>
      </c>
      <c r="M181" s="181">
        <v>144.53352100000001</v>
      </c>
      <c r="N181" s="203">
        <v>0</v>
      </c>
      <c r="O181" s="240">
        <v>1.8448100000000001</v>
      </c>
      <c r="P181" s="171"/>
      <c r="Q181" s="171"/>
      <c r="R181" s="171"/>
      <c r="S181" s="171"/>
      <c r="T181" s="171"/>
      <c r="U181" s="171"/>
    </row>
    <row r="182" spans="2:21" s="205" customFormat="1" ht="15.75" customHeight="1">
      <c r="B182" s="934"/>
      <c r="C182" s="215" t="s">
        <v>485</v>
      </c>
      <c r="D182" s="181">
        <v>6.4052040000000003</v>
      </c>
      <c r="E182" s="203">
        <v>0</v>
      </c>
      <c r="F182" s="202">
        <v>5.7004479999999997</v>
      </c>
      <c r="G182" s="181">
        <v>2.9716469999999999</v>
      </c>
      <c r="H182" s="203">
        <v>0</v>
      </c>
      <c r="I182" s="224">
        <v>9.3589999999999993E-3</v>
      </c>
      <c r="J182" s="181">
        <v>6.4005320000000001</v>
      </c>
      <c r="K182" s="203">
        <v>0</v>
      </c>
      <c r="L182" s="202">
        <v>5.71652</v>
      </c>
      <c r="M182" s="181">
        <v>2.421862</v>
      </c>
      <c r="N182" s="203">
        <v>0</v>
      </c>
      <c r="O182" s="240">
        <v>1.8762000000000001E-2</v>
      </c>
      <c r="P182" s="171"/>
      <c r="Q182" s="171"/>
      <c r="R182" s="171"/>
      <c r="S182" s="171"/>
      <c r="T182" s="171"/>
      <c r="U182" s="171"/>
    </row>
    <row r="183" spans="2:21" s="205" customFormat="1" ht="15.75" customHeight="1">
      <c r="B183" s="934"/>
      <c r="C183" s="214" t="s">
        <v>463</v>
      </c>
      <c r="D183" s="181">
        <v>113.10696</v>
      </c>
      <c r="E183" s="203">
        <v>2.6694680000000002</v>
      </c>
      <c r="F183" s="202">
        <v>112.029415</v>
      </c>
      <c r="G183" s="181">
        <v>17.957602000000001</v>
      </c>
      <c r="H183" s="203">
        <v>0.71375200000000005</v>
      </c>
      <c r="I183" s="224">
        <v>1.234173</v>
      </c>
      <c r="J183" s="181">
        <v>113.654397</v>
      </c>
      <c r="K183" s="203">
        <v>3.757231</v>
      </c>
      <c r="L183" s="202">
        <v>112.775622</v>
      </c>
      <c r="M183" s="181">
        <v>18.225124000000001</v>
      </c>
      <c r="N183" s="203">
        <v>1.0914550000000001</v>
      </c>
      <c r="O183" s="240">
        <v>1.3445229999999999</v>
      </c>
      <c r="P183" s="171"/>
      <c r="Q183" s="171"/>
      <c r="R183" s="171"/>
      <c r="S183" s="171"/>
      <c r="T183" s="171"/>
      <c r="U183" s="171"/>
    </row>
    <row r="184" spans="2:21" s="205" customFormat="1" ht="15.75" customHeight="1">
      <c r="B184" s="934"/>
      <c r="C184" s="218" t="s">
        <v>486</v>
      </c>
      <c r="D184" s="181">
        <v>106.382519</v>
      </c>
      <c r="E184" s="203">
        <v>2.1057839999999999</v>
      </c>
      <c r="F184" s="202">
        <v>105.640821</v>
      </c>
      <c r="G184" s="181">
        <v>16.927336</v>
      </c>
      <c r="H184" s="203">
        <v>0.65809499999999999</v>
      </c>
      <c r="I184" s="224">
        <v>0.84365400000000002</v>
      </c>
      <c r="J184" s="181">
        <v>106.703655</v>
      </c>
      <c r="K184" s="203">
        <v>3.2154889999999998</v>
      </c>
      <c r="L184" s="202">
        <v>106.25604199999999</v>
      </c>
      <c r="M184" s="181">
        <v>16.991634000000001</v>
      </c>
      <c r="N184" s="203">
        <v>1.035326</v>
      </c>
      <c r="O184" s="240">
        <v>0.96298799999999996</v>
      </c>
      <c r="P184" s="171"/>
      <c r="Q184" s="171"/>
      <c r="R184" s="171"/>
      <c r="S184" s="171"/>
      <c r="T184" s="171"/>
      <c r="U184" s="171"/>
    </row>
    <row r="185" spans="2:21" s="205" customFormat="1" ht="15.75" customHeight="1">
      <c r="B185" s="934"/>
      <c r="C185" s="219" t="s">
        <v>487</v>
      </c>
      <c r="D185" s="181">
        <v>0</v>
      </c>
      <c r="E185" s="203">
        <v>0</v>
      </c>
      <c r="F185" s="202">
        <v>0</v>
      </c>
      <c r="G185" s="181">
        <v>0</v>
      </c>
      <c r="H185" s="203">
        <v>0</v>
      </c>
      <c r="I185" s="224">
        <v>0</v>
      </c>
      <c r="J185" s="181">
        <v>0</v>
      </c>
      <c r="K185" s="203">
        <v>0</v>
      </c>
      <c r="L185" s="202">
        <v>0</v>
      </c>
      <c r="M185" s="181">
        <v>0</v>
      </c>
      <c r="N185" s="203">
        <v>0</v>
      </c>
      <c r="O185" s="240">
        <v>0</v>
      </c>
      <c r="P185" s="171"/>
      <c r="Q185" s="171"/>
      <c r="R185" s="171"/>
      <c r="S185" s="171"/>
      <c r="T185" s="171"/>
      <c r="U185" s="171"/>
    </row>
    <row r="186" spans="2:21" s="205" customFormat="1" ht="15.75" customHeight="1">
      <c r="B186" s="934"/>
      <c r="C186" s="219" t="s">
        <v>488</v>
      </c>
      <c r="D186" s="181">
        <v>106.382519</v>
      </c>
      <c r="E186" s="203">
        <v>2.1057839999999999</v>
      </c>
      <c r="F186" s="202">
        <v>105.640821</v>
      </c>
      <c r="G186" s="181">
        <v>16.927336</v>
      </c>
      <c r="H186" s="203">
        <v>0.65809499999999999</v>
      </c>
      <c r="I186" s="224">
        <v>0.84365400000000002</v>
      </c>
      <c r="J186" s="181">
        <v>106.703655</v>
      </c>
      <c r="K186" s="203">
        <v>3.2154889999999998</v>
      </c>
      <c r="L186" s="202">
        <v>106.25604199999999</v>
      </c>
      <c r="M186" s="181">
        <v>16.991634000000001</v>
      </c>
      <c r="N186" s="203">
        <v>1.035326</v>
      </c>
      <c r="O186" s="240">
        <v>0.96298799999999996</v>
      </c>
      <c r="P186" s="171"/>
      <c r="Q186" s="171"/>
      <c r="R186" s="171"/>
      <c r="S186" s="171"/>
      <c r="T186" s="171"/>
      <c r="U186" s="171"/>
    </row>
    <row r="187" spans="2:21" s="205" customFormat="1" ht="15.75" customHeight="1">
      <c r="B187" s="934"/>
      <c r="C187" s="218" t="s">
        <v>489</v>
      </c>
      <c r="D187" s="181">
        <v>0</v>
      </c>
      <c r="E187" s="203">
        <v>0</v>
      </c>
      <c r="F187" s="202">
        <v>0</v>
      </c>
      <c r="G187" s="181">
        <v>0</v>
      </c>
      <c r="H187" s="203">
        <v>0</v>
      </c>
      <c r="I187" s="224">
        <v>0</v>
      </c>
      <c r="J187" s="181">
        <v>0</v>
      </c>
      <c r="K187" s="203">
        <v>0</v>
      </c>
      <c r="L187" s="202">
        <v>0</v>
      </c>
      <c r="M187" s="181">
        <v>0</v>
      </c>
      <c r="N187" s="203">
        <v>0</v>
      </c>
      <c r="O187" s="240">
        <v>0</v>
      </c>
      <c r="P187" s="171"/>
      <c r="Q187" s="171"/>
      <c r="R187" s="171"/>
      <c r="S187" s="171"/>
      <c r="T187" s="171"/>
      <c r="U187" s="171"/>
    </row>
    <row r="188" spans="2:21" s="205" customFormat="1" ht="15.75" customHeight="1">
      <c r="B188" s="934"/>
      <c r="C188" s="218" t="s">
        <v>490</v>
      </c>
      <c r="D188" s="181">
        <v>6.7244409999999997</v>
      </c>
      <c r="E188" s="203">
        <v>0.56368399999999996</v>
      </c>
      <c r="F188" s="202">
        <v>6.3885940000000003</v>
      </c>
      <c r="G188" s="181">
        <v>1.0302659999999999</v>
      </c>
      <c r="H188" s="203">
        <v>5.5656999999999998E-2</v>
      </c>
      <c r="I188" s="224">
        <v>0.39051900000000001</v>
      </c>
      <c r="J188" s="181">
        <v>6.9507409999999998</v>
      </c>
      <c r="K188" s="203">
        <v>0.54174199999999995</v>
      </c>
      <c r="L188" s="202">
        <v>6.5195790000000002</v>
      </c>
      <c r="M188" s="181">
        <v>1.23349</v>
      </c>
      <c r="N188" s="203">
        <v>5.6128999999999998E-2</v>
      </c>
      <c r="O188" s="240">
        <v>0.38153500000000001</v>
      </c>
      <c r="P188" s="171"/>
      <c r="Q188" s="171"/>
      <c r="R188" s="171"/>
      <c r="S188" s="171"/>
      <c r="T188" s="171"/>
      <c r="U188" s="171"/>
    </row>
    <row r="189" spans="2:21" s="205" customFormat="1" ht="15.75" customHeight="1">
      <c r="B189" s="934"/>
      <c r="C189" s="219" t="s">
        <v>491</v>
      </c>
      <c r="D189" s="181">
        <v>5.2599999999999999E-4</v>
      </c>
      <c r="E189" s="203">
        <v>2.04E-4</v>
      </c>
      <c r="F189" s="202">
        <v>5.2599999999999999E-4</v>
      </c>
      <c r="G189" s="181">
        <v>1.523E-3</v>
      </c>
      <c r="H189" s="203">
        <v>3.3100000000000002E-4</v>
      </c>
      <c r="I189" s="224">
        <v>2.42E-4</v>
      </c>
      <c r="J189" s="181">
        <v>5.5999999999999995E-4</v>
      </c>
      <c r="K189" s="203">
        <v>4.64E-4</v>
      </c>
      <c r="L189" s="202">
        <v>5.5999999999999995E-4</v>
      </c>
      <c r="M189" s="181">
        <v>1.5579999999999999E-3</v>
      </c>
      <c r="N189" s="203">
        <v>1.199E-3</v>
      </c>
      <c r="O189" s="240">
        <v>4.2999999999999999E-4</v>
      </c>
      <c r="P189" s="171"/>
      <c r="Q189" s="171"/>
      <c r="R189" s="171"/>
      <c r="S189" s="171"/>
      <c r="T189" s="171"/>
      <c r="U189" s="171"/>
    </row>
    <row r="190" spans="2:21" s="205" customFormat="1" ht="15.75" customHeight="1">
      <c r="B190" s="934"/>
      <c r="C190" s="220" t="s">
        <v>492</v>
      </c>
      <c r="D190" s="181">
        <v>6.7239149999999999</v>
      </c>
      <c r="E190" s="203">
        <v>0.56347999999999998</v>
      </c>
      <c r="F190" s="202">
        <v>6.3880679999999996</v>
      </c>
      <c r="G190" s="181">
        <v>1.028743</v>
      </c>
      <c r="H190" s="203">
        <v>5.5326E-2</v>
      </c>
      <c r="I190" s="224">
        <v>0.39027699999999999</v>
      </c>
      <c r="J190" s="181">
        <v>6.9501809999999997</v>
      </c>
      <c r="K190" s="203">
        <v>0.54127800000000004</v>
      </c>
      <c r="L190" s="202">
        <v>6.5190190000000001</v>
      </c>
      <c r="M190" s="181">
        <v>1.231932</v>
      </c>
      <c r="N190" s="203">
        <v>5.493E-2</v>
      </c>
      <c r="O190" s="240">
        <v>0.38110500000000003</v>
      </c>
      <c r="P190" s="171"/>
      <c r="Q190" s="171"/>
      <c r="R190" s="171"/>
      <c r="S190" s="171"/>
      <c r="T190" s="171"/>
      <c r="U190" s="171"/>
    </row>
    <row r="191" spans="2:21" s="205" customFormat="1" ht="15.75" customHeight="1">
      <c r="B191" s="934"/>
      <c r="C191" s="214" t="s">
        <v>470</v>
      </c>
      <c r="D191" s="181">
        <v>0</v>
      </c>
      <c r="E191" s="203">
        <v>0</v>
      </c>
      <c r="F191" s="202">
        <v>0</v>
      </c>
      <c r="G191" s="181">
        <v>0</v>
      </c>
      <c r="H191" s="203">
        <v>0</v>
      </c>
      <c r="I191" s="224">
        <v>0</v>
      </c>
      <c r="J191" s="181">
        <v>0</v>
      </c>
      <c r="K191" s="203">
        <v>0</v>
      </c>
      <c r="L191" s="202">
        <v>0</v>
      </c>
      <c r="M191" s="181">
        <v>0</v>
      </c>
      <c r="N191" s="203">
        <v>0</v>
      </c>
      <c r="O191" s="240">
        <v>0</v>
      </c>
      <c r="P191" s="171"/>
      <c r="Q191" s="171"/>
      <c r="R191" s="171"/>
      <c r="S191" s="171"/>
      <c r="T191" s="171"/>
      <c r="U191" s="171"/>
    </row>
    <row r="192" spans="2:21" s="241" customFormat="1" ht="15.75" hidden="1" customHeight="1">
      <c r="B192" s="934"/>
      <c r="C192" s="223"/>
      <c r="D192" s="181"/>
      <c r="E192" s="203"/>
      <c r="F192" s="202"/>
      <c r="G192" s="181"/>
      <c r="H192" s="203"/>
      <c r="I192" s="224"/>
      <c r="J192" s="181"/>
      <c r="K192" s="203"/>
      <c r="L192" s="202"/>
      <c r="M192" s="181"/>
      <c r="N192" s="203"/>
      <c r="O192" s="240"/>
      <c r="P192" s="171"/>
      <c r="Q192" s="171"/>
      <c r="R192" s="171"/>
      <c r="S192" s="171"/>
      <c r="T192" s="171"/>
      <c r="U192" s="171"/>
    </row>
    <row r="193" spans="2:21" s="205" customFormat="1" ht="15.75" customHeight="1">
      <c r="B193" s="934"/>
      <c r="C193" s="226" t="s">
        <v>494</v>
      </c>
      <c r="D193" s="242"/>
      <c r="E193" s="243"/>
      <c r="F193" s="244"/>
      <c r="G193" s="242"/>
      <c r="H193" s="243"/>
      <c r="I193" s="229"/>
      <c r="J193" s="242"/>
      <c r="K193" s="243"/>
      <c r="L193" s="244"/>
      <c r="M193" s="242"/>
      <c r="N193" s="243"/>
      <c r="O193" s="245"/>
      <c r="P193" s="171"/>
      <c r="Q193" s="171"/>
      <c r="R193" s="171"/>
      <c r="S193" s="171"/>
      <c r="T193" s="171"/>
      <c r="U193" s="171"/>
    </row>
    <row r="194" spans="2:21" s="205" customFormat="1" ht="19.5" customHeight="1" thickBot="1">
      <c r="B194" s="935"/>
      <c r="C194" s="231" t="s">
        <v>498</v>
      </c>
      <c r="D194" s="246"/>
      <c r="E194" s="247"/>
      <c r="F194" s="248"/>
      <c r="G194" s="246"/>
      <c r="H194" s="247"/>
      <c r="I194" s="236"/>
      <c r="J194" s="246"/>
      <c r="K194" s="247"/>
      <c r="L194" s="248"/>
      <c r="M194" s="246"/>
      <c r="N194" s="247"/>
      <c r="O194" s="249"/>
      <c r="P194" s="171"/>
      <c r="Q194" s="171"/>
      <c r="R194" s="171"/>
      <c r="S194" s="171"/>
      <c r="T194" s="171"/>
      <c r="U194" s="171"/>
    </row>
    <row r="195" spans="2:21" s="251" customFormat="1" ht="14.25">
      <c r="B195" s="250"/>
      <c r="C195" s="238"/>
      <c r="D195" s="250" t="s">
        <v>473</v>
      </c>
      <c r="E195" s="238"/>
      <c r="F195" s="238"/>
      <c r="G195" s="238"/>
      <c r="H195" s="238"/>
      <c r="I195" s="238"/>
      <c r="J195" s="238"/>
      <c r="K195" s="238"/>
      <c r="L195" s="238"/>
      <c r="M195" s="238"/>
      <c r="N195" s="238"/>
      <c r="O195" s="238"/>
      <c r="P195" s="171"/>
      <c r="Q195" s="171"/>
      <c r="R195" s="171"/>
      <c r="S195" s="171"/>
      <c r="T195" s="171"/>
      <c r="U195" s="171"/>
    </row>
    <row r="196" spans="2:21" s="205" customFormat="1" ht="22.5">
      <c r="B196" s="252"/>
      <c r="D196" s="206"/>
      <c r="E196" s="206"/>
      <c r="F196" s="206"/>
      <c r="G196" s="206"/>
      <c r="H196" s="206"/>
      <c r="I196" s="206"/>
      <c r="J196" s="206"/>
      <c r="K196" s="206"/>
      <c r="L196" s="206"/>
      <c r="M196" s="206"/>
      <c r="N196" s="206"/>
      <c r="O196" s="206"/>
      <c r="P196" s="171"/>
      <c r="Q196" s="171"/>
      <c r="R196" s="171"/>
      <c r="S196" s="171"/>
      <c r="T196" s="171"/>
      <c r="U196" s="171"/>
    </row>
    <row r="197" spans="2:21" s="205" customFormat="1" ht="23.25" thickBot="1">
      <c r="B197" s="252"/>
      <c r="D197" s="206"/>
      <c r="E197" s="206"/>
      <c r="F197" s="206"/>
      <c r="G197" s="206"/>
      <c r="H197" s="206"/>
      <c r="I197" s="206"/>
      <c r="J197" s="206"/>
      <c r="K197" s="206"/>
      <c r="L197" s="206"/>
      <c r="M197" s="206"/>
      <c r="N197" s="206"/>
      <c r="O197" s="206"/>
      <c r="P197" s="171"/>
      <c r="Q197" s="171"/>
      <c r="R197" s="171"/>
      <c r="S197" s="171"/>
      <c r="T197" s="171"/>
      <c r="U197" s="171"/>
    </row>
    <row r="198" spans="2:21" s="205" customFormat="1" ht="32.25" customHeight="1" thickBot="1">
      <c r="B198" s="170"/>
      <c r="C198" s="173"/>
      <c r="D198" s="940" t="s">
        <v>480</v>
      </c>
      <c r="E198" s="941"/>
      <c r="F198" s="941"/>
      <c r="G198" s="941"/>
      <c r="H198" s="941"/>
      <c r="I198" s="941"/>
      <c r="J198" s="941"/>
      <c r="K198" s="941"/>
      <c r="L198" s="941"/>
      <c r="M198" s="941"/>
      <c r="N198" s="941"/>
      <c r="O198" s="941"/>
      <c r="P198" s="171"/>
      <c r="Q198" s="171"/>
      <c r="R198" s="171"/>
      <c r="S198" s="171"/>
      <c r="T198" s="171"/>
      <c r="U198" s="171"/>
    </row>
    <row r="199" spans="2:21" s="205" customFormat="1" ht="32.25" customHeight="1" thickBot="1">
      <c r="B199" s="170"/>
      <c r="C199" s="173"/>
      <c r="D199" s="940" t="s">
        <v>12</v>
      </c>
      <c r="E199" s="941"/>
      <c r="F199" s="941"/>
      <c r="G199" s="941"/>
      <c r="H199" s="941"/>
      <c r="I199" s="942"/>
      <c r="J199" s="940" t="s">
        <v>13</v>
      </c>
      <c r="K199" s="941"/>
      <c r="L199" s="941"/>
      <c r="M199" s="941"/>
      <c r="N199" s="941"/>
      <c r="O199" s="942"/>
      <c r="P199" s="171"/>
      <c r="Q199" s="171"/>
      <c r="R199" s="171"/>
      <c r="S199" s="171"/>
      <c r="T199" s="171"/>
      <c r="U199" s="171"/>
    </row>
    <row r="200" spans="2:21" s="205" customFormat="1" ht="51" customHeight="1">
      <c r="B200" s="174"/>
      <c r="C200" s="173"/>
      <c r="D200" s="936" t="s">
        <v>450</v>
      </c>
      <c r="E200" s="957"/>
      <c r="F200" s="958" t="s">
        <v>451</v>
      </c>
      <c r="G200" s="953" t="s">
        <v>452</v>
      </c>
      <c r="H200" s="954"/>
      <c r="I200" s="955" t="s">
        <v>453</v>
      </c>
      <c r="J200" s="936" t="s">
        <v>450</v>
      </c>
      <c r="K200" s="957"/>
      <c r="L200" s="958" t="s">
        <v>451</v>
      </c>
      <c r="M200" s="953" t="s">
        <v>452</v>
      </c>
      <c r="N200" s="954"/>
      <c r="O200" s="955" t="s">
        <v>453</v>
      </c>
      <c r="P200" s="171"/>
      <c r="Q200" s="171"/>
      <c r="R200" s="171"/>
      <c r="S200" s="171"/>
      <c r="T200" s="171"/>
      <c r="U200" s="171"/>
    </row>
    <row r="201" spans="2:21" s="205" customFormat="1" ht="33" customHeight="1" thickBot="1">
      <c r="B201" s="239">
        <v>8</v>
      </c>
      <c r="C201" s="209" t="s">
        <v>11</v>
      </c>
      <c r="D201" s="210"/>
      <c r="E201" s="211" t="s">
        <v>481</v>
      </c>
      <c r="F201" s="959"/>
      <c r="G201" s="210"/>
      <c r="H201" s="211" t="s">
        <v>481</v>
      </c>
      <c r="I201" s="956"/>
      <c r="J201" s="210"/>
      <c r="K201" s="211" t="s">
        <v>481</v>
      </c>
      <c r="L201" s="959"/>
      <c r="M201" s="210"/>
      <c r="N201" s="211" t="s">
        <v>481</v>
      </c>
      <c r="O201" s="956"/>
      <c r="P201" s="171"/>
      <c r="Q201" s="171"/>
      <c r="R201" s="171"/>
      <c r="S201" s="171"/>
      <c r="T201" s="171"/>
      <c r="U201" s="171"/>
    </row>
    <row r="202" spans="2:21" s="205" customFormat="1" ht="15.75" customHeight="1">
      <c r="B202" s="933" t="s">
        <v>685</v>
      </c>
      <c r="C202" s="212" t="s">
        <v>482</v>
      </c>
      <c r="D202" s="181">
        <v>0</v>
      </c>
      <c r="E202" s="203">
        <v>0</v>
      </c>
      <c r="F202" s="317">
        <v>0</v>
      </c>
      <c r="G202" s="309">
        <v>0</v>
      </c>
      <c r="H202" s="319">
        <v>0</v>
      </c>
      <c r="I202" s="321">
        <v>0</v>
      </c>
      <c r="J202" s="181">
        <v>0</v>
      </c>
      <c r="K202" s="203">
        <v>0</v>
      </c>
      <c r="L202" s="317">
        <v>0</v>
      </c>
      <c r="M202" s="309">
        <v>0</v>
      </c>
      <c r="N202" s="319">
        <v>0</v>
      </c>
      <c r="O202" s="322">
        <v>0</v>
      </c>
      <c r="P202" s="171"/>
      <c r="Q202" s="171"/>
      <c r="R202" s="171"/>
      <c r="S202" s="171"/>
      <c r="T202" s="171"/>
      <c r="U202" s="171"/>
    </row>
    <row r="203" spans="2:21" s="205" customFormat="1" ht="15.75" customHeight="1">
      <c r="B203" s="934"/>
      <c r="C203" s="213" t="s">
        <v>460</v>
      </c>
      <c r="D203" s="181">
        <v>17.062449000000001</v>
      </c>
      <c r="E203" s="203">
        <v>1E-3</v>
      </c>
      <c r="F203" s="202">
        <v>0.86243099999999995</v>
      </c>
      <c r="G203" s="181">
        <v>0.39729900000000001</v>
      </c>
      <c r="H203" s="203">
        <v>2.5000000000000001E-4</v>
      </c>
      <c r="I203" s="224">
        <v>1.423E-3</v>
      </c>
      <c r="J203" s="181">
        <v>16.600037</v>
      </c>
      <c r="K203" s="203">
        <v>1E-3</v>
      </c>
      <c r="L203" s="202">
        <v>0.71845599999999998</v>
      </c>
      <c r="M203" s="181">
        <v>0.34521499999999999</v>
      </c>
      <c r="N203" s="203">
        <v>2.5000000000000001E-4</v>
      </c>
      <c r="O203" s="240">
        <v>1.402E-3</v>
      </c>
      <c r="P203" s="171"/>
      <c r="Q203" s="171"/>
      <c r="R203" s="171"/>
      <c r="S203" s="171"/>
      <c r="T203" s="171"/>
      <c r="U203" s="171"/>
    </row>
    <row r="204" spans="2:21" s="205" customFormat="1" ht="15.6" customHeight="1">
      <c r="B204" s="934"/>
      <c r="C204" s="214" t="s">
        <v>483</v>
      </c>
      <c r="D204" s="181">
        <v>336.19404700000001</v>
      </c>
      <c r="E204" s="203">
        <v>0</v>
      </c>
      <c r="F204" s="202">
        <v>192.59590299999999</v>
      </c>
      <c r="G204" s="181">
        <v>111.18147399999999</v>
      </c>
      <c r="H204" s="203">
        <v>0</v>
      </c>
      <c r="I204" s="224">
        <v>1.887459</v>
      </c>
      <c r="J204" s="181">
        <v>333.28591299999999</v>
      </c>
      <c r="K204" s="203">
        <v>0</v>
      </c>
      <c r="L204" s="202">
        <v>169.51167599999999</v>
      </c>
      <c r="M204" s="181">
        <v>107.36368299999999</v>
      </c>
      <c r="N204" s="203">
        <v>0</v>
      </c>
      <c r="O204" s="240">
        <v>1.967868</v>
      </c>
      <c r="P204" s="171"/>
      <c r="Q204" s="171"/>
      <c r="R204" s="171"/>
      <c r="S204" s="171"/>
      <c r="T204" s="171"/>
      <c r="U204" s="171"/>
    </row>
    <row r="205" spans="2:21" s="205" customFormat="1" ht="15.75" customHeight="1">
      <c r="B205" s="934"/>
      <c r="C205" s="215" t="s">
        <v>484</v>
      </c>
      <c r="D205" s="181">
        <v>78.058762999999999</v>
      </c>
      <c r="E205" s="203">
        <v>0</v>
      </c>
      <c r="F205" s="202">
        <v>62.918551000000001</v>
      </c>
      <c r="G205" s="181">
        <v>28.018231</v>
      </c>
      <c r="H205" s="203">
        <v>0</v>
      </c>
      <c r="I205" s="224">
        <v>0.87339699999999998</v>
      </c>
      <c r="J205" s="181">
        <v>77.106656000000001</v>
      </c>
      <c r="K205" s="203">
        <v>0</v>
      </c>
      <c r="L205" s="202">
        <v>63.324120999999998</v>
      </c>
      <c r="M205" s="181">
        <v>28.107312</v>
      </c>
      <c r="N205" s="203">
        <v>0</v>
      </c>
      <c r="O205" s="240">
        <v>0.59520200000000001</v>
      </c>
      <c r="P205" s="171"/>
      <c r="Q205" s="171"/>
      <c r="R205" s="171"/>
      <c r="S205" s="171"/>
      <c r="T205" s="171"/>
      <c r="U205" s="171"/>
    </row>
    <row r="206" spans="2:21" s="205" customFormat="1" ht="15.75" customHeight="1">
      <c r="B206" s="934"/>
      <c r="C206" s="215" t="s">
        <v>485</v>
      </c>
      <c r="D206" s="181">
        <v>0</v>
      </c>
      <c r="E206" s="203">
        <v>0</v>
      </c>
      <c r="F206" s="202">
        <v>0</v>
      </c>
      <c r="G206" s="181">
        <v>0</v>
      </c>
      <c r="H206" s="203">
        <v>0</v>
      </c>
      <c r="I206" s="224">
        <v>0</v>
      </c>
      <c r="J206" s="181">
        <v>0</v>
      </c>
      <c r="K206" s="203">
        <v>0</v>
      </c>
      <c r="L206" s="202">
        <v>0</v>
      </c>
      <c r="M206" s="181">
        <v>0</v>
      </c>
      <c r="N206" s="203">
        <v>0</v>
      </c>
      <c r="O206" s="240">
        <v>0</v>
      </c>
      <c r="P206" s="171"/>
      <c r="Q206" s="171"/>
      <c r="R206" s="171"/>
      <c r="S206" s="171"/>
      <c r="T206" s="171"/>
      <c r="U206" s="171"/>
    </row>
    <row r="207" spans="2:21" s="205" customFormat="1" ht="15.75" customHeight="1">
      <c r="B207" s="934"/>
      <c r="C207" s="214" t="s">
        <v>463</v>
      </c>
      <c r="D207" s="181">
        <v>0.156584</v>
      </c>
      <c r="E207" s="203">
        <v>1.8224000000000001E-2</v>
      </c>
      <c r="F207" s="202">
        <v>0.15487100000000001</v>
      </c>
      <c r="G207" s="181">
        <v>4.4205000000000001E-2</v>
      </c>
      <c r="H207" s="203">
        <v>3.7690000000000002E-3</v>
      </c>
      <c r="I207" s="224">
        <v>1.0588999999999999E-2</v>
      </c>
      <c r="J207" s="181">
        <v>0.16288</v>
      </c>
      <c r="K207" s="203">
        <v>2.7515000000000001E-2</v>
      </c>
      <c r="L207" s="202">
        <v>0.16118199999999999</v>
      </c>
      <c r="M207" s="181">
        <v>3.7333999999999999E-2</v>
      </c>
      <c r="N207" s="203">
        <v>5.1330000000000004E-3</v>
      </c>
      <c r="O207" s="240">
        <v>1.468E-2</v>
      </c>
      <c r="P207" s="171"/>
      <c r="Q207" s="171"/>
      <c r="R207" s="171"/>
      <c r="S207" s="171"/>
      <c r="T207" s="171"/>
      <c r="U207" s="171"/>
    </row>
    <row r="208" spans="2:21" s="205" customFormat="1" ht="15.75" customHeight="1">
      <c r="B208" s="934"/>
      <c r="C208" s="218" t="s">
        <v>486</v>
      </c>
      <c r="D208" s="181">
        <v>6.2937999999999994E-2</v>
      </c>
      <c r="E208" s="203">
        <v>0</v>
      </c>
      <c r="F208" s="202">
        <v>6.2937999999999994E-2</v>
      </c>
      <c r="G208" s="181">
        <v>3.0119999999999999E-3</v>
      </c>
      <c r="H208" s="203">
        <v>0</v>
      </c>
      <c r="I208" s="224">
        <v>1.2E-5</v>
      </c>
      <c r="J208" s="181">
        <v>1.9144000000000001E-2</v>
      </c>
      <c r="K208" s="203">
        <v>0</v>
      </c>
      <c r="L208" s="202">
        <v>1.9144000000000001E-2</v>
      </c>
      <c r="M208" s="181">
        <v>8.2999999999999998E-5</v>
      </c>
      <c r="N208" s="203">
        <v>0</v>
      </c>
      <c r="O208" s="240">
        <v>0</v>
      </c>
      <c r="P208" s="171"/>
      <c r="Q208" s="171"/>
      <c r="R208" s="171"/>
      <c r="S208" s="171"/>
      <c r="T208" s="171"/>
      <c r="U208" s="171"/>
    </row>
    <row r="209" spans="2:21" s="205" customFormat="1" ht="15.75" customHeight="1">
      <c r="B209" s="934"/>
      <c r="C209" s="219" t="s">
        <v>487</v>
      </c>
      <c r="D209" s="181">
        <v>0</v>
      </c>
      <c r="E209" s="203">
        <v>0</v>
      </c>
      <c r="F209" s="202">
        <v>0</v>
      </c>
      <c r="G209" s="181">
        <v>0</v>
      </c>
      <c r="H209" s="203">
        <v>0</v>
      </c>
      <c r="I209" s="224">
        <v>0</v>
      </c>
      <c r="J209" s="181">
        <v>0</v>
      </c>
      <c r="K209" s="203">
        <v>0</v>
      </c>
      <c r="L209" s="202">
        <v>0</v>
      </c>
      <c r="M209" s="181">
        <v>0</v>
      </c>
      <c r="N209" s="203">
        <v>0</v>
      </c>
      <c r="O209" s="240">
        <v>0</v>
      </c>
      <c r="P209" s="171"/>
      <c r="Q209" s="171"/>
      <c r="R209" s="171"/>
      <c r="S209" s="171"/>
      <c r="T209" s="171"/>
      <c r="U209" s="171"/>
    </row>
    <row r="210" spans="2:21" s="205" customFormat="1" ht="15.75" customHeight="1">
      <c r="B210" s="934"/>
      <c r="C210" s="219" t="s">
        <v>488</v>
      </c>
      <c r="D210" s="181">
        <v>6.2937999999999994E-2</v>
      </c>
      <c r="E210" s="203">
        <v>0</v>
      </c>
      <c r="F210" s="202">
        <v>6.2937999999999994E-2</v>
      </c>
      <c r="G210" s="181">
        <v>3.0119999999999999E-3</v>
      </c>
      <c r="H210" s="203">
        <v>0</v>
      </c>
      <c r="I210" s="224">
        <v>1.2E-5</v>
      </c>
      <c r="J210" s="181">
        <v>1.9144000000000001E-2</v>
      </c>
      <c r="K210" s="203">
        <v>0</v>
      </c>
      <c r="L210" s="202">
        <v>1.9144000000000001E-2</v>
      </c>
      <c r="M210" s="181">
        <v>8.2999999999999998E-5</v>
      </c>
      <c r="N210" s="203">
        <v>0</v>
      </c>
      <c r="O210" s="240">
        <v>0</v>
      </c>
      <c r="P210" s="171"/>
      <c r="Q210" s="171"/>
      <c r="R210" s="171"/>
      <c r="S210" s="171"/>
      <c r="T210" s="171"/>
      <c r="U210" s="171"/>
    </row>
    <row r="211" spans="2:21" s="205" customFormat="1" ht="15.75" customHeight="1">
      <c r="B211" s="934"/>
      <c r="C211" s="218" t="s">
        <v>489</v>
      </c>
      <c r="D211" s="181">
        <v>0</v>
      </c>
      <c r="E211" s="203">
        <v>0</v>
      </c>
      <c r="F211" s="202">
        <v>0</v>
      </c>
      <c r="G211" s="181">
        <v>0</v>
      </c>
      <c r="H211" s="203">
        <v>0</v>
      </c>
      <c r="I211" s="224">
        <v>0</v>
      </c>
      <c r="J211" s="181">
        <v>0</v>
      </c>
      <c r="K211" s="203">
        <v>0</v>
      </c>
      <c r="L211" s="202">
        <v>0</v>
      </c>
      <c r="M211" s="181">
        <v>0</v>
      </c>
      <c r="N211" s="203">
        <v>0</v>
      </c>
      <c r="O211" s="240">
        <v>0</v>
      </c>
      <c r="P211" s="171"/>
      <c r="Q211" s="171"/>
      <c r="R211" s="171"/>
      <c r="S211" s="171"/>
      <c r="T211" s="171"/>
      <c r="U211" s="171"/>
    </row>
    <row r="212" spans="2:21" s="205" customFormat="1" ht="15.75" customHeight="1">
      <c r="B212" s="934"/>
      <c r="C212" s="218" t="s">
        <v>490</v>
      </c>
      <c r="D212" s="181">
        <v>9.3645999999999993E-2</v>
      </c>
      <c r="E212" s="203">
        <v>1.8224000000000001E-2</v>
      </c>
      <c r="F212" s="202">
        <v>9.1933000000000001E-2</v>
      </c>
      <c r="G212" s="181">
        <v>4.1193E-2</v>
      </c>
      <c r="H212" s="203">
        <v>3.7690000000000002E-3</v>
      </c>
      <c r="I212" s="224">
        <v>1.0577E-2</v>
      </c>
      <c r="J212" s="181">
        <v>0.143736</v>
      </c>
      <c r="K212" s="203">
        <v>2.7515000000000001E-2</v>
      </c>
      <c r="L212" s="202">
        <v>0.142038</v>
      </c>
      <c r="M212" s="181">
        <v>3.7250999999999999E-2</v>
      </c>
      <c r="N212" s="203">
        <v>5.1330000000000004E-3</v>
      </c>
      <c r="O212" s="240">
        <v>1.468E-2</v>
      </c>
      <c r="P212" s="171"/>
      <c r="Q212" s="171"/>
      <c r="R212" s="171"/>
      <c r="S212" s="171"/>
      <c r="T212" s="171"/>
      <c r="U212" s="171"/>
    </row>
    <row r="213" spans="2:21" s="205" customFormat="1" ht="15.75" customHeight="1">
      <c r="B213" s="934"/>
      <c r="C213" s="219" t="s">
        <v>491</v>
      </c>
      <c r="D213" s="181">
        <v>1.9900000000000001E-4</v>
      </c>
      <c r="E213" s="203">
        <v>5.5000000000000002E-5</v>
      </c>
      <c r="F213" s="202">
        <v>1.9900000000000001E-4</v>
      </c>
      <c r="G213" s="181">
        <v>6.4400000000000004E-4</v>
      </c>
      <c r="H213" s="203">
        <v>1.0399999999999999E-4</v>
      </c>
      <c r="I213" s="224">
        <v>7.7999999999999999E-5</v>
      </c>
      <c r="J213" s="181">
        <v>2.05E-4</v>
      </c>
      <c r="K213" s="203">
        <v>5.5000000000000002E-5</v>
      </c>
      <c r="L213" s="202">
        <v>2.05E-4</v>
      </c>
      <c r="M213" s="181">
        <v>6.9499999999999998E-4</v>
      </c>
      <c r="N213" s="203">
        <v>1.3200000000000001E-4</v>
      </c>
      <c r="O213" s="240">
        <v>7.7999999999999999E-5</v>
      </c>
      <c r="P213" s="171"/>
      <c r="Q213" s="171"/>
      <c r="R213" s="171"/>
      <c r="S213" s="171"/>
      <c r="T213" s="171"/>
      <c r="U213" s="171"/>
    </row>
    <row r="214" spans="2:21" s="205" customFormat="1" ht="15.75" customHeight="1">
      <c r="B214" s="934"/>
      <c r="C214" s="220" t="s">
        <v>492</v>
      </c>
      <c r="D214" s="181">
        <v>9.3447000000000002E-2</v>
      </c>
      <c r="E214" s="203">
        <v>1.8169000000000001E-2</v>
      </c>
      <c r="F214" s="202">
        <v>9.1733999999999996E-2</v>
      </c>
      <c r="G214" s="181">
        <v>4.0549000000000002E-2</v>
      </c>
      <c r="H214" s="203">
        <v>3.6649999999999999E-3</v>
      </c>
      <c r="I214" s="224">
        <v>1.0499E-2</v>
      </c>
      <c r="J214" s="181">
        <v>0.14353099999999999</v>
      </c>
      <c r="K214" s="203">
        <v>2.7459999999999998E-2</v>
      </c>
      <c r="L214" s="202">
        <v>0.14183299999999999</v>
      </c>
      <c r="M214" s="181">
        <v>3.6555999999999998E-2</v>
      </c>
      <c r="N214" s="203">
        <v>5.0010000000000002E-3</v>
      </c>
      <c r="O214" s="240">
        <v>1.4602E-2</v>
      </c>
      <c r="P214" s="171"/>
      <c r="Q214" s="171"/>
      <c r="R214" s="171"/>
      <c r="S214" s="171"/>
      <c r="T214" s="171"/>
      <c r="U214" s="171"/>
    </row>
    <row r="215" spans="2:21" s="205" customFormat="1" ht="15.75" customHeight="1">
      <c r="B215" s="934"/>
      <c r="C215" s="214" t="s">
        <v>470</v>
      </c>
      <c r="D215" s="181">
        <v>0</v>
      </c>
      <c r="E215" s="203">
        <v>0</v>
      </c>
      <c r="F215" s="202">
        <v>0</v>
      </c>
      <c r="G215" s="181">
        <v>0</v>
      </c>
      <c r="H215" s="203">
        <v>0</v>
      </c>
      <c r="I215" s="224">
        <v>0</v>
      </c>
      <c r="J215" s="181">
        <v>0</v>
      </c>
      <c r="K215" s="203">
        <v>0</v>
      </c>
      <c r="L215" s="202">
        <v>0</v>
      </c>
      <c r="M215" s="181">
        <v>0</v>
      </c>
      <c r="N215" s="203">
        <v>0</v>
      </c>
      <c r="O215" s="240">
        <v>0</v>
      </c>
      <c r="P215" s="171"/>
      <c r="Q215" s="171"/>
      <c r="R215" s="171"/>
      <c r="S215" s="171"/>
      <c r="T215" s="171"/>
      <c r="U215" s="171"/>
    </row>
    <row r="216" spans="2:21" s="241" customFormat="1" ht="15.75" hidden="1" customHeight="1">
      <c r="B216" s="934"/>
      <c r="C216" s="223"/>
      <c r="D216" s="181"/>
      <c r="E216" s="203"/>
      <c r="F216" s="202"/>
      <c r="G216" s="181"/>
      <c r="H216" s="203"/>
      <c r="I216" s="224"/>
      <c r="J216" s="181"/>
      <c r="K216" s="203"/>
      <c r="L216" s="202"/>
      <c r="M216" s="181"/>
      <c r="N216" s="203"/>
      <c r="O216" s="240"/>
      <c r="P216" s="171"/>
      <c r="Q216" s="171"/>
      <c r="R216" s="171"/>
      <c r="S216" s="171"/>
      <c r="T216" s="171"/>
      <c r="U216" s="171"/>
    </row>
    <row r="217" spans="2:21" s="205" customFormat="1" ht="15.75" customHeight="1">
      <c r="B217" s="934"/>
      <c r="C217" s="226" t="s">
        <v>494</v>
      </c>
      <c r="D217" s="242"/>
      <c r="E217" s="243"/>
      <c r="F217" s="244"/>
      <c r="G217" s="242"/>
      <c r="H217" s="243"/>
      <c r="I217" s="229"/>
      <c r="J217" s="242"/>
      <c r="K217" s="243"/>
      <c r="L217" s="244"/>
      <c r="M217" s="242"/>
      <c r="N217" s="243"/>
      <c r="O217" s="245"/>
      <c r="P217" s="171"/>
      <c r="Q217" s="171"/>
      <c r="R217" s="171"/>
      <c r="S217" s="171"/>
      <c r="T217" s="171"/>
      <c r="U217" s="171"/>
    </row>
    <row r="218" spans="2:21" s="205" customFormat="1" ht="19.5" customHeight="1" thickBot="1">
      <c r="B218" s="935"/>
      <c r="C218" s="231" t="s">
        <v>498</v>
      </c>
      <c r="D218" s="246"/>
      <c r="E218" s="247"/>
      <c r="F218" s="248"/>
      <c r="G218" s="246"/>
      <c r="H218" s="247"/>
      <c r="I218" s="236"/>
      <c r="J218" s="246"/>
      <c r="K218" s="247"/>
      <c r="L218" s="248"/>
      <c r="M218" s="246"/>
      <c r="N218" s="247"/>
      <c r="O218" s="249"/>
      <c r="P218" s="171"/>
      <c r="Q218" s="171"/>
      <c r="R218" s="171"/>
      <c r="S218" s="171"/>
      <c r="T218" s="171"/>
      <c r="U218" s="171"/>
    </row>
    <row r="219" spans="2:21" s="251" customFormat="1" ht="14.25">
      <c r="B219" s="250"/>
      <c r="C219" s="238"/>
      <c r="D219" s="250" t="s">
        <v>473</v>
      </c>
      <c r="E219" s="238"/>
      <c r="F219" s="238"/>
      <c r="G219" s="238"/>
      <c r="H219" s="238"/>
      <c r="I219" s="238"/>
      <c r="J219" s="238"/>
      <c r="K219" s="238"/>
      <c r="L219" s="238"/>
      <c r="M219" s="238"/>
      <c r="N219" s="238"/>
      <c r="O219" s="238"/>
      <c r="P219" s="171"/>
      <c r="Q219" s="171"/>
      <c r="R219" s="171"/>
      <c r="S219" s="171"/>
      <c r="T219" s="171"/>
      <c r="U219" s="171"/>
    </row>
    <row r="220" spans="2:21" s="205" customFormat="1" ht="22.5">
      <c r="B220" s="252"/>
      <c r="D220" s="206"/>
      <c r="E220" s="206"/>
      <c r="F220" s="206"/>
      <c r="G220" s="206"/>
      <c r="H220" s="206"/>
      <c r="I220" s="206"/>
      <c r="J220" s="206"/>
      <c r="K220" s="206"/>
      <c r="L220" s="206"/>
      <c r="M220" s="206"/>
      <c r="N220" s="206"/>
      <c r="O220" s="206"/>
      <c r="P220" s="171"/>
      <c r="Q220" s="171"/>
      <c r="R220" s="171"/>
      <c r="S220" s="171"/>
      <c r="T220" s="171"/>
      <c r="U220" s="171"/>
    </row>
    <row r="221" spans="2:21" s="205" customFormat="1" ht="23.25" thickBot="1">
      <c r="B221" s="252"/>
      <c r="D221" s="206"/>
      <c r="E221" s="206"/>
      <c r="F221" s="206"/>
      <c r="G221" s="206"/>
      <c r="H221" s="206"/>
      <c r="I221" s="206"/>
      <c r="J221" s="206"/>
      <c r="K221" s="206"/>
      <c r="L221" s="206"/>
      <c r="M221" s="206"/>
      <c r="N221" s="206"/>
      <c r="O221" s="206"/>
      <c r="P221" s="171"/>
      <c r="Q221" s="171"/>
      <c r="R221" s="171"/>
      <c r="S221" s="171"/>
      <c r="T221" s="171"/>
      <c r="U221" s="171"/>
    </row>
    <row r="222" spans="2:21" s="205" customFormat="1" ht="32.25" customHeight="1" thickBot="1">
      <c r="B222" s="170"/>
      <c r="C222" s="173"/>
      <c r="D222" s="940" t="s">
        <v>480</v>
      </c>
      <c r="E222" s="941"/>
      <c r="F222" s="941"/>
      <c r="G222" s="941"/>
      <c r="H222" s="941"/>
      <c r="I222" s="941"/>
      <c r="J222" s="941"/>
      <c r="K222" s="941"/>
      <c r="L222" s="941"/>
      <c r="M222" s="941"/>
      <c r="N222" s="941"/>
      <c r="O222" s="941"/>
      <c r="P222" s="171"/>
      <c r="Q222" s="171"/>
      <c r="R222" s="171"/>
      <c r="S222" s="171"/>
      <c r="T222" s="171"/>
      <c r="U222" s="171"/>
    </row>
    <row r="223" spans="2:21" s="205" customFormat="1" ht="32.25" customHeight="1" thickBot="1">
      <c r="B223" s="170"/>
      <c r="C223" s="173"/>
      <c r="D223" s="940" t="s">
        <v>12</v>
      </c>
      <c r="E223" s="941"/>
      <c r="F223" s="941"/>
      <c r="G223" s="941"/>
      <c r="H223" s="941"/>
      <c r="I223" s="942"/>
      <c r="J223" s="940" t="s">
        <v>13</v>
      </c>
      <c r="K223" s="941"/>
      <c r="L223" s="941"/>
      <c r="M223" s="941"/>
      <c r="N223" s="941"/>
      <c r="O223" s="942"/>
      <c r="P223" s="171"/>
      <c r="Q223" s="171"/>
      <c r="R223" s="171"/>
      <c r="S223" s="171"/>
      <c r="T223" s="171"/>
      <c r="U223" s="171"/>
    </row>
    <row r="224" spans="2:21" s="205" customFormat="1" ht="51" customHeight="1">
      <c r="B224" s="174"/>
      <c r="C224" s="173"/>
      <c r="D224" s="936" t="s">
        <v>450</v>
      </c>
      <c r="E224" s="957"/>
      <c r="F224" s="958" t="s">
        <v>451</v>
      </c>
      <c r="G224" s="953" t="s">
        <v>452</v>
      </c>
      <c r="H224" s="954"/>
      <c r="I224" s="955" t="s">
        <v>453</v>
      </c>
      <c r="J224" s="936" t="s">
        <v>450</v>
      </c>
      <c r="K224" s="957"/>
      <c r="L224" s="958" t="s">
        <v>451</v>
      </c>
      <c r="M224" s="953" t="s">
        <v>452</v>
      </c>
      <c r="N224" s="954"/>
      <c r="O224" s="955" t="s">
        <v>453</v>
      </c>
      <c r="P224" s="171"/>
      <c r="Q224" s="171"/>
      <c r="R224" s="171"/>
      <c r="S224" s="171"/>
      <c r="T224" s="171"/>
      <c r="U224" s="171"/>
    </row>
    <row r="225" spans="2:21" s="205" customFormat="1" ht="33" customHeight="1" thickBot="1">
      <c r="B225" s="239">
        <v>9</v>
      </c>
      <c r="C225" s="209" t="s">
        <v>11</v>
      </c>
      <c r="D225" s="210"/>
      <c r="E225" s="211" t="s">
        <v>481</v>
      </c>
      <c r="F225" s="959"/>
      <c r="G225" s="210"/>
      <c r="H225" s="211" t="s">
        <v>481</v>
      </c>
      <c r="I225" s="956"/>
      <c r="J225" s="210"/>
      <c r="K225" s="211" t="s">
        <v>481</v>
      </c>
      <c r="L225" s="959"/>
      <c r="M225" s="210"/>
      <c r="N225" s="211" t="s">
        <v>481</v>
      </c>
      <c r="O225" s="956"/>
      <c r="P225" s="171"/>
      <c r="Q225" s="171"/>
      <c r="R225" s="171"/>
      <c r="S225" s="171"/>
      <c r="T225" s="171"/>
      <c r="U225" s="171"/>
    </row>
    <row r="226" spans="2:21" s="205" customFormat="1" ht="15.75" customHeight="1">
      <c r="B226" s="933" t="s">
        <v>687</v>
      </c>
      <c r="C226" s="212" t="s">
        <v>482</v>
      </c>
      <c r="D226" s="181">
        <v>0</v>
      </c>
      <c r="E226" s="203">
        <v>0</v>
      </c>
      <c r="F226" s="317">
        <v>0</v>
      </c>
      <c r="G226" s="309">
        <v>0</v>
      </c>
      <c r="H226" s="319">
        <v>0</v>
      </c>
      <c r="I226" s="321">
        <v>0</v>
      </c>
      <c r="J226" s="181">
        <v>0</v>
      </c>
      <c r="K226" s="203">
        <v>0</v>
      </c>
      <c r="L226" s="317">
        <v>0</v>
      </c>
      <c r="M226" s="309">
        <v>0</v>
      </c>
      <c r="N226" s="319">
        <v>0</v>
      </c>
      <c r="O226" s="322">
        <v>0</v>
      </c>
      <c r="P226" s="171"/>
      <c r="Q226" s="171"/>
      <c r="R226" s="171"/>
      <c r="S226" s="171"/>
      <c r="T226" s="171"/>
      <c r="U226" s="171"/>
    </row>
    <row r="227" spans="2:21" s="205" customFormat="1" ht="15.75" customHeight="1">
      <c r="B227" s="934"/>
      <c r="C227" s="213" t="s">
        <v>460</v>
      </c>
      <c r="D227" s="181">
        <v>273.83066300000002</v>
      </c>
      <c r="E227" s="203">
        <v>0</v>
      </c>
      <c r="F227" s="202">
        <v>188.43773200000001</v>
      </c>
      <c r="G227" s="181">
        <v>18.279454999999999</v>
      </c>
      <c r="H227" s="203">
        <v>0</v>
      </c>
      <c r="I227" s="224">
        <v>1.9432000000000001E-2</v>
      </c>
      <c r="J227" s="181">
        <v>262.398618</v>
      </c>
      <c r="K227" s="203">
        <v>0</v>
      </c>
      <c r="L227" s="202">
        <v>168.38645600000001</v>
      </c>
      <c r="M227" s="181">
        <v>62.958196000000001</v>
      </c>
      <c r="N227" s="203">
        <v>0</v>
      </c>
      <c r="O227" s="240">
        <v>0.19573499999999999</v>
      </c>
      <c r="P227" s="171"/>
      <c r="Q227" s="171"/>
      <c r="R227" s="171"/>
      <c r="S227" s="171"/>
      <c r="T227" s="171"/>
      <c r="U227" s="171"/>
    </row>
    <row r="228" spans="2:21" s="205" customFormat="1" ht="15.75" customHeight="1">
      <c r="B228" s="934"/>
      <c r="C228" s="214" t="s">
        <v>483</v>
      </c>
      <c r="D228" s="181">
        <v>6563.0452110000006</v>
      </c>
      <c r="E228" s="203">
        <v>0.98094899999999996</v>
      </c>
      <c r="F228" s="202">
        <v>4400.455363</v>
      </c>
      <c r="G228" s="181">
        <v>2470.3256369999999</v>
      </c>
      <c r="H228" s="203">
        <v>0.235428</v>
      </c>
      <c r="I228" s="224">
        <v>14.879657999999999</v>
      </c>
      <c r="J228" s="181">
        <v>6595.8810310000008</v>
      </c>
      <c r="K228" s="203">
        <v>48.751635999999998</v>
      </c>
      <c r="L228" s="202">
        <v>4605.8803859999998</v>
      </c>
      <c r="M228" s="181">
        <v>2432.5493670000001</v>
      </c>
      <c r="N228" s="203">
        <v>11.700393</v>
      </c>
      <c r="O228" s="240">
        <v>35.721114</v>
      </c>
      <c r="P228" s="171"/>
      <c r="Q228" s="171"/>
      <c r="R228" s="171"/>
      <c r="S228" s="171"/>
      <c r="T228" s="171"/>
      <c r="U228" s="171"/>
    </row>
    <row r="229" spans="2:21" s="205" customFormat="1" ht="15.75" customHeight="1">
      <c r="B229" s="934"/>
      <c r="C229" s="215" t="s">
        <v>484</v>
      </c>
      <c r="D229" s="181">
        <v>291.60467599999998</v>
      </c>
      <c r="E229" s="203">
        <v>0</v>
      </c>
      <c r="F229" s="202">
        <v>277.01279899999997</v>
      </c>
      <c r="G229" s="181">
        <v>144.379019</v>
      </c>
      <c r="H229" s="203">
        <v>0</v>
      </c>
      <c r="I229" s="224">
        <v>0.689608</v>
      </c>
      <c r="J229" s="181">
        <v>240.33442700000001</v>
      </c>
      <c r="K229" s="203">
        <v>0</v>
      </c>
      <c r="L229" s="202">
        <v>225.96999700000001</v>
      </c>
      <c r="M229" s="181">
        <v>102.60839900000001</v>
      </c>
      <c r="N229" s="203">
        <v>0</v>
      </c>
      <c r="O229" s="240">
        <v>0.61251999999999995</v>
      </c>
      <c r="P229" s="171"/>
      <c r="Q229" s="171"/>
      <c r="R229" s="171"/>
      <c r="S229" s="171"/>
      <c r="T229" s="171"/>
      <c r="U229" s="171"/>
    </row>
    <row r="230" spans="2:21" s="205" customFormat="1" ht="15.75" customHeight="1">
      <c r="B230" s="934"/>
      <c r="C230" s="215" t="s">
        <v>485</v>
      </c>
      <c r="D230" s="181">
        <v>126.35291599999999</v>
      </c>
      <c r="E230" s="203">
        <v>0</v>
      </c>
      <c r="F230" s="202">
        <v>126.35291599999999</v>
      </c>
      <c r="G230" s="181">
        <v>177.257419</v>
      </c>
      <c r="H230" s="203">
        <v>0</v>
      </c>
      <c r="I230" s="224">
        <v>0.78515599999999997</v>
      </c>
      <c r="J230" s="181">
        <v>126.72538</v>
      </c>
      <c r="K230" s="203">
        <v>0</v>
      </c>
      <c r="L230" s="202">
        <v>126.72538</v>
      </c>
      <c r="M230" s="181">
        <v>220.99911499999999</v>
      </c>
      <c r="N230" s="203">
        <v>0</v>
      </c>
      <c r="O230" s="240">
        <v>3.0834239999999999</v>
      </c>
      <c r="P230" s="171"/>
      <c r="Q230" s="171"/>
      <c r="R230" s="171"/>
      <c r="S230" s="171"/>
      <c r="T230" s="171"/>
      <c r="U230" s="171"/>
    </row>
    <row r="231" spans="2:21" s="205" customFormat="1" ht="15.75" customHeight="1">
      <c r="B231" s="934"/>
      <c r="C231" s="214" t="s">
        <v>463</v>
      </c>
      <c r="D231" s="181">
        <v>9.9722559999999998</v>
      </c>
      <c r="E231" s="203">
        <v>0.10935400000000001</v>
      </c>
      <c r="F231" s="202">
        <v>9.9515989999999999</v>
      </c>
      <c r="G231" s="181">
        <v>1.758597</v>
      </c>
      <c r="H231" s="203">
        <v>4.1474999999999998E-2</v>
      </c>
      <c r="I231" s="224">
        <v>3.1033000000000002E-2</v>
      </c>
      <c r="J231" s="181">
        <v>9.6223899999999993</v>
      </c>
      <c r="K231" s="203">
        <v>0.109407</v>
      </c>
      <c r="L231" s="202">
        <v>9.6089149999999997</v>
      </c>
      <c r="M231" s="181">
        <v>1.7155009999999999</v>
      </c>
      <c r="N231" s="203">
        <v>4.1478000000000001E-2</v>
      </c>
      <c r="O231" s="240">
        <v>4.0556000000000002E-2</v>
      </c>
      <c r="P231" s="171"/>
      <c r="Q231" s="171"/>
      <c r="R231" s="171"/>
      <c r="S231" s="171"/>
      <c r="T231" s="171"/>
      <c r="U231" s="171"/>
    </row>
    <row r="232" spans="2:21" s="205" customFormat="1" ht="15.75" customHeight="1">
      <c r="B232" s="934"/>
      <c r="C232" s="218" t="s">
        <v>486</v>
      </c>
      <c r="D232" s="181">
        <v>9.0008169999999996</v>
      </c>
      <c r="E232" s="203">
        <v>0.109109</v>
      </c>
      <c r="F232" s="202">
        <v>9.0008169999999996</v>
      </c>
      <c r="G232" s="181">
        <v>1.6403509999999999</v>
      </c>
      <c r="H232" s="203">
        <v>4.1456E-2</v>
      </c>
      <c r="I232" s="224">
        <v>3.0522000000000001E-2</v>
      </c>
      <c r="J232" s="181">
        <v>8.6476019999999991</v>
      </c>
      <c r="K232" s="203">
        <v>0.10911</v>
      </c>
      <c r="L232" s="202">
        <v>8.6476019999999991</v>
      </c>
      <c r="M232" s="181">
        <v>1.5959540000000001</v>
      </c>
      <c r="N232" s="203">
        <v>4.1456E-2</v>
      </c>
      <c r="O232" s="240">
        <v>3.9305E-2</v>
      </c>
      <c r="P232" s="171"/>
      <c r="Q232" s="171"/>
      <c r="R232" s="171"/>
      <c r="S232" s="171"/>
      <c r="T232" s="171"/>
      <c r="U232" s="171"/>
    </row>
    <row r="233" spans="2:21" s="205" customFormat="1" ht="15.75" customHeight="1">
      <c r="B233" s="934"/>
      <c r="C233" s="219" t="s">
        <v>487</v>
      </c>
      <c r="D233" s="181">
        <v>2.1475999999999999E-2</v>
      </c>
      <c r="E233" s="203">
        <v>2.1475999999999999E-2</v>
      </c>
      <c r="F233" s="202">
        <v>2.1475999999999999E-2</v>
      </c>
      <c r="G233" s="181">
        <v>3.0070000000000001E-3</v>
      </c>
      <c r="H233" s="203">
        <v>3.0070000000000001E-3</v>
      </c>
      <c r="I233" s="224">
        <v>1.0681E-2</v>
      </c>
      <c r="J233" s="181">
        <v>2.1475999999999999E-2</v>
      </c>
      <c r="K233" s="203">
        <v>2.1475999999999999E-2</v>
      </c>
      <c r="L233" s="202">
        <v>2.1475999999999999E-2</v>
      </c>
      <c r="M233" s="181">
        <v>3.0070000000000001E-3</v>
      </c>
      <c r="N233" s="203">
        <v>3.0070000000000001E-3</v>
      </c>
      <c r="O233" s="240">
        <v>1.0581999999999999E-2</v>
      </c>
      <c r="P233" s="171"/>
      <c r="Q233" s="171"/>
      <c r="R233" s="171"/>
      <c r="S233" s="171"/>
      <c r="T233" s="171"/>
      <c r="U233" s="171"/>
    </row>
    <row r="234" spans="2:21" s="205" customFormat="1" ht="15.75" customHeight="1">
      <c r="B234" s="934"/>
      <c r="C234" s="219" t="s">
        <v>488</v>
      </c>
      <c r="D234" s="181">
        <v>8.9793409999999998</v>
      </c>
      <c r="E234" s="203">
        <v>8.7633000000000003E-2</v>
      </c>
      <c r="F234" s="202">
        <v>8.9793409999999998</v>
      </c>
      <c r="G234" s="181">
        <v>1.6373439999999999</v>
      </c>
      <c r="H234" s="203">
        <v>3.8448999999999997E-2</v>
      </c>
      <c r="I234" s="224">
        <v>1.9841000000000001E-2</v>
      </c>
      <c r="J234" s="181">
        <v>8.6261259999999993</v>
      </c>
      <c r="K234" s="203">
        <v>8.7634000000000004E-2</v>
      </c>
      <c r="L234" s="202">
        <v>8.6261259999999993</v>
      </c>
      <c r="M234" s="181">
        <v>1.5929469999999999</v>
      </c>
      <c r="N234" s="203">
        <v>3.8448999999999997E-2</v>
      </c>
      <c r="O234" s="240">
        <v>2.8722999999999999E-2</v>
      </c>
      <c r="P234" s="171"/>
      <c r="Q234" s="171"/>
      <c r="R234" s="171"/>
      <c r="S234" s="171"/>
      <c r="T234" s="171"/>
      <c r="U234" s="171"/>
    </row>
    <row r="235" spans="2:21" s="205" customFormat="1" ht="15.75" customHeight="1">
      <c r="B235" s="934"/>
      <c r="C235" s="218" t="s">
        <v>489</v>
      </c>
      <c r="D235" s="181">
        <v>0</v>
      </c>
      <c r="E235" s="203">
        <v>0</v>
      </c>
      <c r="F235" s="202">
        <v>0</v>
      </c>
      <c r="G235" s="181">
        <v>0</v>
      </c>
      <c r="H235" s="203">
        <v>0</v>
      </c>
      <c r="I235" s="224">
        <v>0</v>
      </c>
      <c r="J235" s="181">
        <v>0</v>
      </c>
      <c r="K235" s="203">
        <v>0</v>
      </c>
      <c r="L235" s="202">
        <v>0</v>
      </c>
      <c r="M235" s="181">
        <v>0</v>
      </c>
      <c r="N235" s="203">
        <v>0</v>
      </c>
      <c r="O235" s="240">
        <v>0</v>
      </c>
      <c r="P235" s="171"/>
      <c r="Q235" s="171"/>
      <c r="R235" s="171"/>
      <c r="S235" s="171"/>
      <c r="T235" s="171"/>
      <c r="U235" s="171"/>
    </row>
    <row r="236" spans="2:21" s="205" customFormat="1" ht="15.75" customHeight="1">
      <c r="B236" s="934"/>
      <c r="C236" s="218" t="s">
        <v>490</v>
      </c>
      <c r="D236" s="181">
        <v>0.97143900000000005</v>
      </c>
      <c r="E236" s="203">
        <v>2.4499999999999999E-4</v>
      </c>
      <c r="F236" s="202">
        <v>0.95078200000000002</v>
      </c>
      <c r="G236" s="181">
        <v>0.118246</v>
      </c>
      <c r="H236" s="203">
        <v>1.9000000000000001E-5</v>
      </c>
      <c r="I236" s="224">
        <v>5.1099999999999995E-4</v>
      </c>
      <c r="J236" s="181">
        <v>0.97478799999999999</v>
      </c>
      <c r="K236" s="203">
        <v>2.9700000000000001E-4</v>
      </c>
      <c r="L236" s="202">
        <v>0.96131299999999997</v>
      </c>
      <c r="M236" s="181">
        <v>0.119547</v>
      </c>
      <c r="N236" s="203">
        <v>2.1999999999999999E-5</v>
      </c>
      <c r="O236" s="240">
        <v>1.2509999999999999E-3</v>
      </c>
      <c r="P236" s="171"/>
      <c r="Q236" s="171"/>
      <c r="R236" s="171"/>
      <c r="S236" s="171"/>
      <c r="T236" s="171"/>
      <c r="U236" s="171"/>
    </row>
    <row r="237" spans="2:21" s="205" customFormat="1" ht="15.75" customHeight="1">
      <c r="B237" s="934"/>
      <c r="C237" s="219" t="s">
        <v>491</v>
      </c>
      <c r="D237" s="181">
        <v>0</v>
      </c>
      <c r="E237" s="203">
        <v>0</v>
      </c>
      <c r="F237" s="202">
        <v>0</v>
      </c>
      <c r="G237" s="181">
        <v>0</v>
      </c>
      <c r="H237" s="203">
        <v>0</v>
      </c>
      <c r="I237" s="224">
        <v>0</v>
      </c>
      <c r="J237" s="181">
        <v>0</v>
      </c>
      <c r="K237" s="203">
        <v>0</v>
      </c>
      <c r="L237" s="202">
        <v>0</v>
      </c>
      <c r="M237" s="181">
        <v>0</v>
      </c>
      <c r="N237" s="203">
        <v>0</v>
      </c>
      <c r="O237" s="240">
        <v>0</v>
      </c>
      <c r="P237" s="171"/>
      <c r="Q237" s="171"/>
      <c r="R237" s="171"/>
      <c r="S237" s="171"/>
      <c r="T237" s="171"/>
      <c r="U237" s="171"/>
    </row>
    <row r="238" spans="2:21" s="205" customFormat="1" ht="15.75" customHeight="1">
      <c r="B238" s="934"/>
      <c r="C238" s="220" t="s">
        <v>492</v>
      </c>
      <c r="D238" s="181">
        <v>0.97143900000000005</v>
      </c>
      <c r="E238" s="203">
        <v>2.4499999999999999E-4</v>
      </c>
      <c r="F238" s="202">
        <v>0.95078200000000002</v>
      </c>
      <c r="G238" s="181">
        <v>0.118246</v>
      </c>
      <c r="H238" s="203">
        <v>1.9000000000000001E-5</v>
      </c>
      <c r="I238" s="224">
        <v>5.1099999999999995E-4</v>
      </c>
      <c r="J238" s="181">
        <v>0.97478799999999999</v>
      </c>
      <c r="K238" s="203">
        <v>2.9700000000000001E-4</v>
      </c>
      <c r="L238" s="202">
        <v>0.96131299999999997</v>
      </c>
      <c r="M238" s="181">
        <v>0.119547</v>
      </c>
      <c r="N238" s="203">
        <v>2.1999999999999999E-5</v>
      </c>
      <c r="O238" s="240">
        <v>1.2509999999999999E-3</v>
      </c>
      <c r="P238" s="171"/>
      <c r="Q238" s="171"/>
      <c r="R238" s="171"/>
      <c r="S238" s="171"/>
      <c r="T238" s="171"/>
      <c r="U238" s="171"/>
    </row>
    <row r="239" spans="2:21" s="205" customFormat="1" ht="15.75" customHeight="1">
      <c r="B239" s="934"/>
      <c r="C239" s="214" t="s">
        <v>470</v>
      </c>
      <c r="D239" s="181">
        <v>41.079495999999999</v>
      </c>
      <c r="E239" s="203">
        <v>9.9999999999999995E-7</v>
      </c>
      <c r="F239" s="202">
        <v>41.079495999999999</v>
      </c>
      <c r="G239" s="181">
        <v>151.99413100000001</v>
      </c>
      <c r="H239" s="203">
        <v>0</v>
      </c>
      <c r="I239" s="224">
        <v>0</v>
      </c>
      <c r="J239" s="181">
        <v>8.4223809999999997</v>
      </c>
      <c r="K239" s="203">
        <v>9.9999999999999995E-7</v>
      </c>
      <c r="L239" s="202">
        <v>8.4223809999999997</v>
      </c>
      <c r="M239" s="181">
        <v>31.162806</v>
      </c>
      <c r="N239" s="203">
        <v>0</v>
      </c>
      <c r="O239" s="240">
        <v>0</v>
      </c>
      <c r="P239" s="171"/>
      <c r="Q239" s="171"/>
      <c r="R239" s="171"/>
      <c r="S239" s="171"/>
      <c r="T239" s="171"/>
      <c r="U239" s="171"/>
    </row>
    <row r="240" spans="2:21" s="241" customFormat="1" ht="15.75" hidden="1" customHeight="1">
      <c r="B240" s="934"/>
      <c r="C240" s="223"/>
      <c r="D240" s="181"/>
      <c r="E240" s="203"/>
      <c r="F240" s="202"/>
      <c r="G240" s="181"/>
      <c r="H240" s="203"/>
      <c r="I240" s="224"/>
      <c r="J240" s="181"/>
      <c r="K240" s="203"/>
      <c r="L240" s="202"/>
      <c r="M240" s="181"/>
      <c r="N240" s="203"/>
      <c r="O240" s="240"/>
      <c r="P240" s="171"/>
      <c r="Q240" s="171"/>
      <c r="R240" s="171"/>
      <c r="S240" s="171"/>
      <c r="T240" s="171"/>
      <c r="U240" s="171"/>
    </row>
    <row r="241" spans="2:21" s="205" customFormat="1" ht="15.75" customHeight="1">
      <c r="B241" s="934"/>
      <c r="C241" s="226" t="s">
        <v>494</v>
      </c>
      <c r="D241" s="242"/>
      <c r="E241" s="243"/>
      <c r="F241" s="244"/>
      <c r="G241" s="242"/>
      <c r="H241" s="243"/>
      <c r="I241" s="229"/>
      <c r="J241" s="242"/>
      <c r="K241" s="243"/>
      <c r="L241" s="244"/>
      <c r="M241" s="242"/>
      <c r="N241" s="243"/>
      <c r="O241" s="245"/>
      <c r="P241" s="171"/>
      <c r="Q241" s="171"/>
      <c r="R241" s="171"/>
      <c r="S241" s="171"/>
      <c r="T241" s="171"/>
      <c r="U241" s="171"/>
    </row>
    <row r="242" spans="2:21" s="205" customFormat="1" ht="19.5" customHeight="1" thickBot="1">
      <c r="B242" s="935"/>
      <c r="C242" s="231" t="s">
        <v>498</v>
      </c>
      <c r="D242" s="246"/>
      <c r="E242" s="247"/>
      <c r="F242" s="248"/>
      <c r="G242" s="246"/>
      <c r="H242" s="247"/>
      <c r="I242" s="236"/>
      <c r="J242" s="246"/>
      <c r="K242" s="247"/>
      <c r="L242" s="248"/>
      <c r="M242" s="246"/>
      <c r="N242" s="247"/>
      <c r="O242" s="249"/>
      <c r="P242" s="171"/>
      <c r="Q242" s="171"/>
      <c r="R242" s="171"/>
      <c r="S242" s="171"/>
      <c r="T242" s="171"/>
      <c r="U242" s="171"/>
    </row>
    <row r="243" spans="2:21" s="251" customFormat="1" ht="14.25">
      <c r="B243" s="250"/>
      <c r="C243" s="238"/>
      <c r="D243" s="250" t="s">
        <v>473</v>
      </c>
      <c r="E243" s="238"/>
      <c r="F243" s="238"/>
      <c r="G243" s="238"/>
      <c r="H243" s="238"/>
      <c r="I243" s="238"/>
      <c r="J243" s="238"/>
      <c r="K243" s="238"/>
      <c r="L243" s="238"/>
      <c r="M243" s="238"/>
      <c r="N243" s="238"/>
      <c r="O243" s="238"/>
      <c r="P243" s="171"/>
      <c r="Q243" s="171"/>
      <c r="R243" s="171"/>
      <c r="S243" s="171"/>
      <c r="T243" s="171"/>
      <c r="U243" s="171"/>
    </row>
    <row r="244" spans="2:21" s="205" customFormat="1" ht="22.5">
      <c r="B244" s="252"/>
      <c r="D244" s="206"/>
      <c r="E244" s="206"/>
      <c r="F244" s="206"/>
      <c r="G244" s="206"/>
      <c r="H244" s="206"/>
      <c r="I244" s="206"/>
      <c r="J244" s="206"/>
      <c r="K244" s="206"/>
      <c r="L244" s="206"/>
      <c r="M244" s="206"/>
      <c r="N244" s="206"/>
      <c r="O244" s="206"/>
      <c r="P244" s="171"/>
      <c r="Q244" s="171"/>
      <c r="R244" s="171"/>
      <c r="S244" s="171"/>
      <c r="T244" s="171"/>
      <c r="U244" s="171"/>
    </row>
    <row r="245" spans="2:21" s="205" customFormat="1" ht="23.25" thickBot="1">
      <c r="B245" s="252"/>
      <c r="D245" s="206"/>
      <c r="E245" s="206"/>
      <c r="F245" s="206"/>
      <c r="G245" s="206"/>
      <c r="H245" s="206"/>
      <c r="I245" s="206"/>
      <c r="J245" s="206"/>
      <c r="K245" s="206"/>
      <c r="L245" s="206"/>
      <c r="M245" s="206"/>
      <c r="N245" s="206"/>
      <c r="O245" s="206"/>
      <c r="P245" s="171"/>
      <c r="Q245" s="171"/>
      <c r="R245" s="171"/>
      <c r="S245" s="171"/>
      <c r="T245" s="171"/>
      <c r="U245" s="171"/>
    </row>
    <row r="246" spans="2:21" s="205" customFormat="1" ht="32.25" customHeight="1" thickBot="1">
      <c r="B246" s="170"/>
      <c r="C246" s="173"/>
      <c r="D246" s="940" t="s">
        <v>480</v>
      </c>
      <c r="E246" s="941"/>
      <c r="F246" s="941"/>
      <c r="G246" s="941"/>
      <c r="H246" s="941"/>
      <c r="I246" s="941"/>
      <c r="J246" s="941"/>
      <c r="K246" s="941"/>
      <c r="L246" s="941"/>
      <c r="M246" s="941"/>
      <c r="N246" s="941"/>
      <c r="O246" s="941"/>
      <c r="P246" s="171"/>
      <c r="Q246" s="171"/>
      <c r="R246" s="171"/>
      <c r="S246" s="171"/>
      <c r="T246" s="171"/>
      <c r="U246" s="171"/>
    </row>
    <row r="247" spans="2:21" s="205" customFormat="1" ht="32.25" customHeight="1" thickBot="1">
      <c r="B247" s="170"/>
      <c r="C247" s="173"/>
      <c r="D247" s="940" t="s">
        <v>12</v>
      </c>
      <c r="E247" s="941"/>
      <c r="F247" s="941"/>
      <c r="G247" s="941"/>
      <c r="H247" s="941"/>
      <c r="I247" s="942"/>
      <c r="J247" s="940" t="s">
        <v>13</v>
      </c>
      <c r="K247" s="941"/>
      <c r="L247" s="941"/>
      <c r="M247" s="941"/>
      <c r="N247" s="941"/>
      <c r="O247" s="942"/>
      <c r="P247" s="171"/>
      <c r="Q247" s="171"/>
      <c r="R247" s="171"/>
      <c r="S247" s="171"/>
      <c r="T247" s="171"/>
      <c r="U247" s="171"/>
    </row>
    <row r="248" spans="2:21" s="205" customFormat="1" ht="51" customHeight="1">
      <c r="B248" s="174"/>
      <c r="C248" s="173"/>
      <c r="D248" s="936" t="s">
        <v>450</v>
      </c>
      <c r="E248" s="957"/>
      <c r="F248" s="958" t="s">
        <v>451</v>
      </c>
      <c r="G248" s="953" t="s">
        <v>452</v>
      </c>
      <c r="H248" s="954"/>
      <c r="I248" s="955" t="s">
        <v>453</v>
      </c>
      <c r="J248" s="936" t="s">
        <v>450</v>
      </c>
      <c r="K248" s="957"/>
      <c r="L248" s="958" t="s">
        <v>451</v>
      </c>
      <c r="M248" s="953" t="s">
        <v>452</v>
      </c>
      <c r="N248" s="954"/>
      <c r="O248" s="955" t="s">
        <v>453</v>
      </c>
      <c r="P248" s="171"/>
      <c r="Q248" s="171"/>
      <c r="R248" s="171"/>
      <c r="S248" s="171"/>
      <c r="T248" s="171"/>
      <c r="U248" s="171"/>
    </row>
    <row r="249" spans="2:21" s="205" customFormat="1" ht="33" customHeight="1" thickBot="1">
      <c r="B249" s="239">
        <v>10</v>
      </c>
      <c r="C249" s="209" t="s">
        <v>11</v>
      </c>
      <c r="D249" s="210"/>
      <c r="E249" s="211" t="s">
        <v>481</v>
      </c>
      <c r="F249" s="959"/>
      <c r="G249" s="210"/>
      <c r="H249" s="211" t="s">
        <v>481</v>
      </c>
      <c r="I249" s="956"/>
      <c r="J249" s="210"/>
      <c r="K249" s="211" t="s">
        <v>481</v>
      </c>
      <c r="L249" s="959"/>
      <c r="M249" s="210"/>
      <c r="N249" s="211" t="s">
        <v>481</v>
      </c>
      <c r="O249" s="956"/>
      <c r="P249" s="171"/>
      <c r="Q249" s="171"/>
      <c r="R249" s="171"/>
      <c r="S249" s="171"/>
      <c r="T249" s="171"/>
      <c r="U249" s="171"/>
    </row>
    <row r="250" spans="2:21" s="205" customFormat="1" ht="15.75" customHeight="1">
      <c r="B250" s="933" t="s">
        <v>688</v>
      </c>
      <c r="C250" s="212" t="s">
        <v>482</v>
      </c>
      <c r="D250" s="181">
        <v>0</v>
      </c>
      <c r="E250" s="203">
        <v>0</v>
      </c>
      <c r="F250" s="317">
        <v>0</v>
      </c>
      <c r="G250" s="309">
        <v>0</v>
      </c>
      <c r="H250" s="319">
        <v>0</v>
      </c>
      <c r="I250" s="321">
        <v>0</v>
      </c>
      <c r="J250" s="181">
        <v>0</v>
      </c>
      <c r="K250" s="203">
        <v>0</v>
      </c>
      <c r="L250" s="317">
        <v>0</v>
      </c>
      <c r="M250" s="309">
        <v>0</v>
      </c>
      <c r="N250" s="319">
        <v>0</v>
      </c>
      <c r="O250" s="322">
        <v>0</v>
      </c>
      <c r="P250" s="171"/>
      <c r="Q250" s="171"/>
      <c r="R250" s="171"/>
      <c r="S250" s="171"/>
      <c r="T250" s="171"/>
      <c r="U250" s="171"/>
    </row>
    <row r="251" spans="2:21" s="205" customFormat="1" ht="15.75" customHeight="1">
      <c r="B251" s="934"/>
      <c r="C251" s="213" t="s">
        <v>460</v>
      </c>
      <c r="D251" s="181">
        <v>524.50350700000001</v>
      </c>
      <c r="E251" s="203">
        <v>0</v>
      </c>
      <c r="F251" s="202">
        <v>261.873695</v>
      </c>
      <c r="G251" s="181">
        <v>133.69060899999999</v>
      </c>
      <c r="H251" s="203">
        <v>0</v>
      </c>
      <c r="I251" s="224">
        <v>1.0444880000000001</v>
      </c>
      <c r="J251" s="181">
        <v>948.26049599999999</v>
      </c>
      <c r="K251" s="203">
        <v>0</v>
      </c>
      <c r="L251" s="202">
        <v>301.25267300000002</v>
      </c>
      <c r="M251" s="181">
        <v>169.04141100000001</v>
      </c>
      <c r="N251" s="203">
        <v>0</v>
      </c>
      <c r="O251" s="240">
        <v>1.2574730000000001</v>
      </c>
      <c r="P251" s="171"/>
      <c r="Q251" s="171"/>
      <c r="R251" s="171"/>
      <c r="S251" s="171"/>
      <c r="T251" s="171"/>
      <c r="U251" s="171"/>
    </row>
    <row r="252" spans="2:21" s="205" customFormat="1" ht="15.75" customHeight="1">
      <c r="B252" s="934"/>
      <c r="C252" s="214" t="s">
        <v>483</v>
      </c>
      <c r="D252" s="181">
        <v>5640.1837480000004</v>
      </c>
      <c r="E252" s="203">
        <v>6.7299999999999999E-3</v>
      </c>
      <c r="F252" s="202">
        <v>3232.5832580000001</v>
      </c>
      <c r="G252" s="181">
        <v>1535.7812610000001</v>
      </c>
      <c r="H252" s="203">
        <v>1.6149999999999999E-3</v>
      </c>
      <c r="I252" s="224">
        <v>3.1781709999999999</v>
      </c>
      <c r="J252" s="181">
        <v>5778.213334</v>
      </c>
      <c r="K252" s="203">
        <v>6.7990000000000004E-3</v>
      </c>
      <c r="L252" s="202">
        <v>3320.2019399999999</v>
      </c>
      <c r="M252" s="181">
        <v>1553.332598</v>
      </c>
      <c r="N252" s="203">
        <v>1.632E-3</v>
      </c>
      <c r="O252" s="240">
        <v>7.9116650000000002</v>
      </c>
      <c r="P252" s="171"/>
      <c r="Q252" s="171"/>
      <c r="R252" s="171"/>
      <c r="S252" s="171"/>
      <c r="T252" s="171"/>
      <c r="U252" s="171"/>
    </row>
    <row r="253" spans="2:21" s="205" customFormat="1" ht="15.75" customHeight="1">
      <c r="B253" s="934"/>
      <c r="C253" s="215" t="s">
        <v>484</v>
      </c>
      <c r="D253" s="181">
        <v>314.49578000000002</v>
      </c>
      <c r="E253" s="203">
        <v>0</v>
      </c>
      <c r="F253" s="202">
        <v>249.16596699999999</v>
      </c>
      <c r="G253" s="181">
        <v>101.801762</v>
      </c>
      <c r="H253" s="203">
        <v>0</v>
      </c>
      <c r="I253" s="224">
        <v>1.0868549999999999</v>
      </c>
      <c r="J253" s="181">
        <v>371.810226</v>
      </c>
      <c r="K253" s="203">
        <v>0</v>
      </c>
      <c r="L253" s="202">
        <v>306.94188500000001</v>
      </c>
      <c r="M253" s="181">
        <v>131.03347099999999</v>
      </c>
      <c r="N253" s="203">
        <v>0</v>
      </c>
      <c r="O253" s="240">
        <v>1.4933000000000001</v>
      </c>
      <c r="P253" s="171"/>
      <c r="Q253" s="171"/>
      <c r="R253" s="171"/>
      <c r="S253" s="171"/>
      <c r="T253" s="171"/>
      <c r="U253" s="171"/>
    </row>
    <row r="254" spans="2:21" s="205" customFormat="1" ht="15.75" customHeight="1">
      <c r="B254" s="934"/>
      <c r="C254" s="215" t="s">
        <v>485</v>
      </c>
      <c r="D254" s="181">
        <v>0</v>
      </c>
      <c r="E254" s="203">
        <v>0</v>
      </c>
      <c r="F254" s="202">
        <v>0</v>
      </c>
      <c r="G254" s="181">
        <v>0</v>
      </c>
      <c r="H254" s="203">
        <v>0</v>
      </c>
      <c r="I254" s="224">
        <v>0</v>
      </c>
      <c r="J254" s="181">
        <v>0</v>
      </c>
      <c r="K254" s="203">
        <v>0</v>
      </c>
      <c r="L254" s="202">
        <v>0</v>
      </c>
      <c r="M254" s="181">
        <v>0</v>
      </c>
      <c r="N254" s="203">
        <v>0</v>
      </c>
      <c r="O254" s="240">
        <v>0</v>
      </c>
      <c r="P254" s="171"/>
      <c r="Q254" s="171"/>
      <c r="R254" s="171"/>
      <c r="S254" s="171"/>
      <c r="T254" s="171"/>
      <c r="U254" s="171"/>
    </row>
    <row r="255" spans="2:21" s="205" customFormat="1" ht="15.75" customHeight="1">
      <c r="B255" s="934"/>
      <c r="C255" s="214" t="s">
        <v>463</v>
      </c>
      <c r="D255" s="181">
        <v>15.914116999999999</v>
      </c>
      <c r="E255" s="203">
        <v>0.36981700000000001</v>
      </c>
      <c r="F255" s="202">
        <v>15.382930999999999</v>
      </c>
      <c r="G255" s="181">
        <v>3.1411159999999998</v>
      </c>
      <c r="H255" s="203">
        <v>0.14585699999999999</v>
      </c>
      <c r="I255" s="224">
        <v>6.7684999999999995E-2</v>
      </c>
      <c r="J255" s="181">
        <v>15.750391</v>
      </c>
      <c r="K255" s="203">
        <v>0.36125699999999999</v>
      </c>
      <c r="L255" s="202">
        <v>15.221029</v>
      </c>
      <c r="M255" s="181">
        <v>3.4512320000000001</v>
      </c>
      <c r="N255" s="203">
        <v>0.14391599999999999</v>
      </c>
      <c r="O255" s="240">
        <v>7.8616000000000005E-2</v>
      </c>
      <c r="P255" s="171"/>
      <c r="Q255" s="171"/>
      <c r="R255" s="171"/>
      <c r="S255" s="171"/>
      <c r="T255" s="171"/>
      <c r="U255" s="171"/>
    </row>
    <row r="256" spans="2:21" s="205" customFormat="1" ht="15.75" customHeight="1">
      <c r="B256" s="934"/>
      <c r="C256" s="218" t="s">
        <v>486</v>
      </c>
      <c r="D256" s="181">
        <v>15.017492000000001</v>
      </c>
      <c r="E256" s="203">
        <v>0.36744700000000002</v>
      </c>
      <c r="F256" s="202">
        <v>14.502015</v>
      </c>
      <c r="G256" s="181">
        <v>2.8785630000000002</v>
      </c>
      <c r="H256" s="203">
        <v>0.145422</v>
      </c>
      <c r="I256" s="224">
        <v>6.4655000000000004E-2</v>
      </c>
      <c r="J256" s="181">
        <v>14.860454000000001</v>
      </c>
      <c r="K256" s="203">
        <v>0.35863600000000001</v>
      </c>
      <c r="L256" s="202">
        <v>14.344977</v>
      </c>
      <c r="M256" s="181">
        <v>3.1736420000000001</v>
      </c>
      <c r="N256" s="203">
        <v>0.14346400000000001</v>
      </c>
      <c r="O256" s="240">
        <v>7.4162000000000006E-2</v>
      </c>
      <c r="P256" s="171"/>
      <c r="Q256" s="171"/>
      <c r="R256" s="171"/>
      <c r="S256" s="171"/>
      <c r="T256" s="171"/>
      <c r="U256" s="171"/>
    </row>
    <row r="257" spans="2:21" s="205" customFormat="1" ht="15.75" customHeight="1">
      <c r="B257" s="934"/>
      <c r="C257" s="219" t="s">
        <v>487</v>
      </c>
      <c r="D257" s="181">
        <v>0</v>
      </c>
      <c r="E257" s="203">
        <v>0</v>
      </c>
      <c r="F257" s="202">
        <v>0</v>
      </c>
      <c r="G257" s="181">
        <v>0</v>
      </c>
      <c r="H257" s="203">
        <v>0</v>
      </c>
      <c r="I257" s="224">
        <v>0</v>
      </c>
      <c r="J257" s="181">
        <v>0</v>
      </c>
      <c r="K257" s="203">
        <v>0</v>
      </c>
      <c r="L257" s="202">
        <v>0</v>
      </c>
      <c r="M257" s="181">
        <v>0</v>
      </c>
      <c r="N257" s="203">
        <v>0</v>
      </c>
      <c r="O257" s="240">
        <v>0</v>
      </c>
      <c r="P257" s="171"/>
      <c r="Q257" s="171"/>
      <c r="R257" s="171"/>
      <c r="S257" s="171"/>
      <c r="T257" s="171"/>
      <c r="U257" s="171"/>
    </row>
    <row r="258" spans="2:21" s="205" customFormat="1" ht="15.75" customHeight="1">
      <c r="B258" s="934"/>
      <c r="C258" s="219" t="s">
        <v>488</v>
      </c>
      <c r="D258" s="181">
        <v>15.017492000000001</v>
      </c>
      <c r="E258" s="203">
        <v>0.36744700000000002</v>
      </c>
      <c r="F258" s="202">
        <v>14.502015</v>
      </c>
      <c r="G258" s="181">
        <v>2.8785630000000002</v>
      </c>
      <c r="H258" s="203">
        <v>0.145422</v>
      </c>
      <c r="I258" s="224">
        <v>6.4655000000000004E-2</v>
      </c>
      <c r="J258" s="181">
        <v>14.860454000000001</v>
      </c>
      <c r="K258" s="203">
        <v>0.35863600000000001</v>
      </c>
      <c r="L258" s="202">
        <v>14.344977</v>
      </c>
      <c r="M258" s="181">
        <v>3.1736420000000001</v>
      </c>
      <c r="N258" s="203">
        <v>0.14346400000000001</v>
      </c>
      <c r="O258" s="240">
        <v>7.4162000000000006E-2</v>
      </c>
      <c r="P258" s="171"/>
      <c r="Q258" s="171"/>
      <c r="R258" s="171"/>
      <c r="S258" s="171"/>
      <c r="T258" s="171"/>
      <c r="U258" s="171"/>
    </row>
    <row r="259" spans="2:21" s="205" customFormat="1" ht="15.75" customHeight="1">
      <c r="B259" s="934"/>
      <c r="C259" s="218" t="s">
        <v>489</v>
      </c>
      <c r="D259" s="181">
        <v>0</v>
      </c>
      <c r="E259" s="203">
        <v>0</v>
      </c>
      <c r="F259" s="202">
        <v>0</v>
      </c>
      <c r="G259" s="181">
        <v>0</v>
      </c>
      <c r="H259" s="203">
        <v>0</v>
      </c>
      <c r="I259" s="224">
        <v>0</v>
      </c>
      <c r="J259" s="181">
        <v>0</v>
      </c>
      <c r="K259" s="203">
        <v>0</v>
      </c>
      <c r="L259" s="202">
        <v>0</v>
      </c>
      <c r="M259" s="181">
        <v>0</v>
      </c>
      <c r="N259" s="203">
        <v>0</v>
      </c>
      <c r="O259" s="240">
        <v>0</v>
      </c>
      <c r="P259" s="171"/>
      <c r="Q259" s="171"/>
      <c r="R259" s="171"/>
      <c r="S259" s="171"/>
      <c r="T259" s="171"/>
      <c r="U259" s="171"/>
    </row>
    <row r="260" spans="2:21" s="205" customFormat="1" ht="15.75" customHeight="1">
      <c r="B260" s="934"/>
      <c r="C260" s="218" t="s">
        <v>490</v>
      </c>
      <c r="D260" s="181">
        <v>0.89662500000000001</v>
      </c>
      <c r="E260" s="203">
        <v>2.3700000000000001E-3</v>
      </c>
      <c r="F260" s="202">
        <v>0.88091600000000003</v>
      </c>
      <c r="G260" s="181">
        <v>0.26255299999999998</v>
      </c>
      <c r="H260" s="203">
        <v>4.35E-4</v>
      </c>
      <c r="I260" s="224">
        <v>3.0300000000000001E-3</v>
      </c>
      <c r="J260" s="181">
        <v>0.88993699999999998</v>
      </c>
      <c r="K260" s="203">
        <v>2.6210000000000001E-3</v>
      </c>
      <c r="L260" s="202">
        <v>0.87605200000000005</v>
      </c>
      <c r="M260" s="181">
        <v>0.27759099999999998</v>
      </c>
      <c r="N260" s="203">
        <v>4.5199999999999998E-4</v>
      </c>
      <c r="O260" s="240">
        <v>4.4549999999999998E-3</v>
      </c>
      <c r="P260" s="171"/>
      <c r="Q260" s="171"/>
      <c r="R260" s="171"/>
      <c r="S260" s="171"/>
      <c r="T260" s="171"/>
      <c r="U260" s="171"/>
    </row>
    <row r="261" spans="2:21" s="205" customFormat="1" ht="15.75" customHeight="1">
      <c r="B261" s="934"/>
      <c r="C261" s="219" t="s">
        <v>491</v>
      </c>
      <c r="D261" s="181">
        <v>6.9999999999999999E-6</v>
      </c>
      <c r="E261" s="203">
        <v>6.9999999999999999E-6</v>
      </c>
      <c r="F261" s="202">
        <v>6.9999999999999999E-6</v>
      </c>
      <c r="G261" s="181">
        <v>1.7E-5</v>
      </c>
      <c r="H261" s="203">
        <v>1.7E-5</v>
      </c>
      <c r="I261" s="224">
        <v>5.0000000000000004E-6</v>
      </c>
      <c r="J261" s="181">
        <v>6.9999999999999999E-6</v>
      </c>
      <c r="K261" s="203">
        <v>6.9999999999999999E-6</v>
      </c>
      <c r="L261" s="202">
        <v>6.9999999999999999E-6</v>
      </c>
      <c r="M261" s="181">
        <v>2.0999999999999999E-5</v>
      </c>
      <c r="N261" s="203">
        <v>2.0999999999999999E-5</v>
      </c>
      <c r="O261" s="240">
        <v>5.0000000000000004E-6</v>
      </c>
      <c r="P261" s="171"/>
      <c r="Q261" s="171"/>
      <c r="R261" s="171"/>
      <c r="S261" s="171"/>
      <c r="T261" s="171"/>
      <c r="U261" s="171"/>
    </row>
    <row r="262" spans="2:21" s="205" customFormat="1" ht="15.75" customHeight="1">
      <c r="B262" s="934"/>
      <c r="C262" s="220" t="s">
        <v>492</v>
      </c>
      <c r="D262" s="181">
        <v>0.89661800000000003</v>
      </c>
      <c r="E262" s="203">
        <v>2.3630000000000001E-3</v>
      </c>
      <c r="F262" s="202">
        <v>0.88090900000000005</v>
      </c>
      <c r="G262" s="181">
        <v>0.26253599999999999</v>
      </c>
      <c r="H262" s="203">
        <v>4.1800000000000002E-4</v>
      </c>
      <c r="I262" s="224">
        <v>3.0249999999999999E-3</v>
      </c>
      <c r="J262" s="181">
        <v>0.88993</v>
      </c>
      <c r="K262" s="203">
        <v>2.614E-3</v>
      </c>
      <c r="L262" s="202">
        <v>0.87604499999999996</v>
      </c>
      <c r="M262" s="181">
        <v>0.27756999999999998</v>
      </c>
      <c r="N262" s="203">
        <v>4.3100000000000001E-4</v>
      </c>
      <c r="O262" s="240">
        <v>4.45E-3</v>
      </c>
      <c r="P262" s="171"/>
      <c r="Q262" s="171"/>
      <c r="R262" s="171"/>
      <c r="S262" s="171"/>
      <c r="T262" s="171"/>
      <c r="U262" s="171"/>
    </row>
    <row r="263" spans="2:21" s="205" customFormat="1" ht="15.75" customHeight="1">
      <c r="B263" s="934"/>
      <c r="C263" s="214" t="s">
        <v>470</v>
      </c>
      <c r="D263" s="181">
        <v>0</v>
      </c>
      <c r="E263" s="203">
        <v>0</v>
      </c>
      <c r="F263" s="202">
        <v>0</v>
      </c>
      <c r="G263" s="181">
        <v>0</v>
      </c>
      <c r="H263" s="203">
        <v>0</v>
      </c>
      <c r="I263" s="224">
        <v>0</v>
      </c>
      <c r="J263" s="181">
        <v>0</v>
      </c>
      <c r="K263" s="203">
        <v>0</v>
      </c>
      <c r="L263" s="202">
        <v>0</v>
      </c>
      <c r="M263" s="181">
        <v>0</v>
      </c>
      <c r="N263" s="203">
        <v>0</v>
      </c>
      <c r="O263" s="240">
        <v>0</v>
      </c>
      <c r="P263" s="171"/>
      <c r="Q263" s="171"/>
      <c r="R263" s="171"/>
      <c r="S263" s="171"/>
      <c r="T263" s="171"/>
      <c r="U263" s="171"/>
    </row>
    <row r="264" spans="2:21" s="241" customFormat="1" ht="15.75" hidden="1" customHeight="1">
      <c r="B264" s="934"/>
      <c r="C264" s="223"/>
      <c r="D264" s="181"/>
      <c r="E264" s="203"/>
      <c r="F264" s="202"/>
      <c r="G264" s="181"/>
      <c r="H264" s="203"/>
      <c r="I264" s="224"/>
      <c r="J264" s="181"/>
      <c r="K264" s="203"/>
      <c r="L264" s="202"/>
      <c r="M264" s="181"/>
      <c r="N264" s="203"/>
      <c r="O264" s="240"/>
      <c r="P264" s="171"/>
      <c r="Q264" s="171"/>
      <c r="R264" s="171"/>
      <c r="S264" s="171"/>
      <c r="T264" s="171"/>
      <c r="U264" s="171"/>
    </row>
    <row r="265" spans="2:21" s="205" customFormat="1" ht="15.75" customHeight="1">
      <c r="B265" s="934"/>
      <c r="C265" s="226" t="s">
        <v>494</v>
      </c>
      <c r="D265" s="242"/>
      <c r="E265" s="243"/>
      <c r="F265" s="244"/>
      <c r="G265" s="242"/>
      <c r="H265" s="243"/>
      <c r="I265" s="229"/>
      <c r="J265" s="242"/>
      <c r="K265" s="243"/>
      <c r="L265" s="244"/>
      <c r="M265" s="242"/>
      <c r="N265" s="243"/>
      <c r="O265" s="245"/>
      <c r="P265" s="171"/>
      <c r="Q265" s="171"/>
      <c r="R265" s="171"/>
      <c r="S265" s="171"/>
      <c r="T265" s="171"/>
      <c r="U265" s="171"/>
    </row>
    <row r="266" spans="2:21" s="205" customFormat="1" ht="19.5" customHeight="1" thickBot="1">
      <c r="B266" s="935"/>
      <c r="C266" s="231" t="s">
        <v>498</v>
      </c>
      <c r="D266" s="246"/>
      <c r="E266" s="247"/>
      <c r="F266" s="248"/>
      <c r="G266" s="246"/>
      <c r="H266" s="247"/>
      <c r="I266" s="236"/>
      <c r="J266" s="246"/>
      <c r="K266" s="247"/>
      <c r="L266" s="248"/>
      <c r="M266" s="246"/>
      <c r="N266" s="247"/>
      <c r="O266" s="249"/>
      <c r="P266" s="171"/>
      <c r="Q266" s="171"/>
      <c r="R266" s="171"/>
      <c r="S266" s="171"/>
      <c r="T266" s="171"/>
      <c r="U266" s="171"/>
    </row>
    <row r="267" spans="2:21" s="251" customFormat="1" ht="14.25">
      <c r="B267" s="250"/>
      <c r="C267" s="238"/>
      <c r="D267" s="250" t="s">
        <v>473</v>
      </c>
      <c r="E267" s="238"/>
      <c r="F267" s="238"/>
      <c r="G267" s="238"/>
      <c r="H267" s="238"/>
      <c r="I267" s="238"/>
      <c r="J267" s="238"/>
      <c r="K267" s="238"/>
      <c r="L267" s="238"/>
      <c r="M267" s="238"/>
      <c r="N267" s="238"/>
      <c r="O267" s="238"/>
    </row>
    <row r="268" spans="2:21" ht="22.5">
      <c r="B268" s="253"/>
    </row>
    <row r="269" spans="2:21" ht="22.5">
      <c r="B269" s="253"/>
    </row>
    <row r="270" spans="2:21" ht="22.5">
      <c r="B270" s="253"/>
    </row>
    <row r="271" spans="2:21" ht="22.5">
      <c r="B271" s="253"/>
    </row>
    <row r="272" spans="2:21" ht="22.5">
      <c r="B272" s="253"/>
    </row>
    <row r="273" spans="2:2" ht="22.5">
      <c r="B273" s="253"/>
    </row>
  </sheetData>
  <sheetProtection algorithmName="SHA-512" hashValue="qvgVib/IP7/mV5GAUYuJwp7Z9S+opZHMKf4GJ60yAetQjMsF4hmgCZYY6jjdZaA0mlaRBvSwRyAyCsI0+4SSZQ==" saltValue="lxF/o1MD4J55myFXT4loPQ==" spinCount="100000" sheet="1" objects="1" scenarios="1" formatCells="0" formatColumns="0" formatRows="0"/>
  <mergeCells count="135">
    <mergeCell ref="D2:O2"/>
    <mergeCell ref="D3:O3"/>
    <mergeCell ref="D4:O4"/>
    <mergeCell ref="D6:O6"/>
    <mergeCell ref="D7:I7"/>
    <mergeCell ref="J7:O7"/>
    <mergeCell ref="M8:N8"/>
    <mergeCell ref="O8:O9"/>
    <mergeCell ref="B10:B26"/>
    <mergeCell ref="D30:O30"/>
    <mergeCell ref="D31:I31"/>
    <mergeCell ref="J31:O31"/>
    <mergeCell ref="D8:E8"/>
    <mergeCell ref="F8:F9"/>
    <mergeCell ref="G8:H8"/>
    <mergeCell ref="I8:I9"/>
    <mergeCell ref="J8:K8"/>
    <mergeCell ref="L8:L9"/>
    <mergeCell ref="M32:N32"/>
    <mergeCell ref="O32:O33"/>
    <mergeCell ref="B34:B50"/>
    <mergeCell ref="D54:O54"/>
    <mergeCell ref="D55:I55"/>
    <mergeCell ref="J55:O55"/>
    <mergeCell ref="D32:E32"/>
    <mergeCell ref="F32:F33"/>
    <mergeCell ref="G32:H32"/>
    <mergeCell ref="I32:I33"/>
    <mergeCell ref="J32:K32"/>
    <mergeCell ref="L32:L33"/>
    <mergeCell ref="M56:N56"/>
    <mergeCell ref="O56:O57"/>
    <mergeCell ref="B58:B74"/>
    <mergeCell ref="D78:O78"/>
    <mergeCell ref="D79:I79"/>
    <mergeCell ref="J79:O79"/>
    <mergeCell ref="D56:E56"/>
    <mergeCell ref="F56:F57"/>
    <mergeCell ref="G56:H56"/>
    <mergeCell ref="I56:I57"/>
    <mergeCell ref="J56:K56"/>
    <mergeCell ref="L56:L57"/>
    <mergeCell ref="M80:N80"/>
    <mergeCell ref="O80:O81"/>
    <mergeCell ref="B82:B98"/>
    <mergeCell ref="D102:O102"/>
    <mergeCell ref="D103:I103"/>
    <mergeCell ref="J103:O103"/>
    <mergeCell ref="D80:E80"/>
    <mergeCell ref="F80:F81"/>
    <mergeCell ref="G80:H80"/>
    <mergeCell ref="I80:I81"/>
    <mergeCell ref="J80:K80"/>
    <mergeCell ref="L80:L81"/>
    <mergeCell ref="M104:N104"/>
    <mergeCell ref="O104:O105"/>
    <mergeCell ref="B106:B122"/>
    <mergeCell ref="D126:O126"/>
    <mergeCell ref="D127:I127"/>
    <mergeCell ref="J127:O127"/>
    <mergeCell ref="D104:E104"/>
    <mergeCell ref="F104:F105"/>
    <mergeCell ref="G104:H104"/>
    <mergeCell ref="I104:I105"/>
    <mergeCell ref="J104:K104"/>
    <mergeCell ref="L104:L105"/>
    <mergeCell ref="M128:N128"/>
    <mergeCell ref="O128:O129"/>
    <mergeCell ref="B130:B146"/>
    <mergeCell ref="D150:O150"/>
    <mergeCell ref="D151:I151"/>
    <mergeCell ref="J151:O151"/>
    <mergeCell ref="D128:E128"/>
    <mergeCell ref="F128:F129"/>
    <mergeCell ref="G128:H128"/>
    <mergeCell ref="I128:I129"/>
    <mergeCell ref="J128:K128"/>
    <mergeCell ref="L128:L129"/>
    <mergeCell ref="M152:N152"/>
    <mergeCell ref="O152:O153"/>
    <mergeCell ref="B154:B170"/>
    <mergeCell ref="D174:O174"/>
    <mergeCell ref="D175:I175"/>
    <mergeCell ref="J175:O175"/>
    <mergeCell ref="D152:E152"/>
    <mergeCell ref="F152:F153"/>
    <mergeCell ref="G152:H152"/>
    <mergeCell ref="I152:I153"/>
    <mergeCell ref="J152:K152"/>
    <mergeCell ref="L152:L153"/>
    <mergeCell ref="M176:N176"/>
    <mergeCell ref="O176:O177"/>
    <mergeCell ref="B178:B194"/>
    <mergeCell ref="D198:O198"/>
    <mergeCell ref="D199:I199"/>
    <mergeCell ref="J199:O199"/>
    <mergeCell ref="D176:E176"/>
    <mergeCell ref="F176:F177"/>
    <mergeCell ref="G176:H176"/>
    <mergeCell ref="I176:I177"/>
    <mergeCell ref="J176:K176"/>
    <mergeCell ref="L176:L177"/>
    <mergeCell ref="M200:N200"/>
    <mergeCell ref="O200:O201"/>
    <mergeCell ref="B202:B218"/>
    <mergeCell ref="D222:O222"/>
    <mergeCell ref="D223:I223"/>
    <mergeCell ref="J223:O223"/>
    <mergeCell ref="D200:E200"/>
    <mergeCell ref="F200:F201"/>
    <mergeCell ref="G200:H200"/>
    <mergeCell ref="I200:I201"/>
    <mergeCell ref="J200:K200"/>
    <mergeCell ref="L200:L201"/>
    <mergeCell ref="M224:N224"/>
    <mergeCell ref="O224:O225"/>
    <mergeCell ref="B226:B242"/>
    <mergeCell ref="D246:O246"/>
    <mergeCell ref="D247:I247"/>
    <mergeCell ref="J247:O247"/>
    <mergeCell ref="D224:E224"/>
    <mergeCell ref="F224:F225"/>
    <mergeCell ref="G224:H224"/>
    <mergeCell ref="I224:I225"/>
    <mergeCell ref="J224:K224"/>
    <mergeCell ref="L224:L225"/>
    <mergeCell ref="M248:N248"/>
    <mergeCell ref="O248:O249"/>
    <mergeCell ref="B250:B266"/>
    <mergeCell ref="D248:E248"/>
    <mergeCell ref="F248:F249"/>
    <mergeCell ref="G248:H248"/>
    <mergeCell ref="I248:I249"/>
    <mergeCell ref="J248:K248"/>
    <mergeCell ref="L248:L249"/>
  </mergeCells>
  <dataValidations count="1">
    <dataValidation type="custom" showInputMessage="1" showErrorMessage="1" error="This value must be a number &gt;= 0. _x000a_" sqref="D241:O241 D265:O265 D217:O217 D193:O193 D169:O169 D145:O145 D121:O121 D97:O97 D73:O73 D49:O49">
      <formula1>AND(D49&gt;=0,ISNUMBER(D49))</formula1>
    </dataValidation>
  </dataValidations>
  <pageMargins left="0.70866141732283472" right="0.70866141732283472" top="0.74803149606299213" bottom="0.74803149606299213" header="0.31496062992125984" footer="0.31496062992125984"/>
  <pageSetup paperSize="9" scale="20" fitToHeight="2" orientation="portrait" r:id="rId1"/>
  <rowBreaks count="2" manualBreakCount="2">
    <brk id="123" max="14" man="1"/>
    <brk id="268" max="2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3"/>
  <sheetViews>
    <sheetView showGridLines="0" topLeftCell="C1" zoomScale="90" zoomScaleNormal="90" workbookViewId="0">
      <selection activeCell="C2" sqref="C2:O2"/>
    </sheetView>
  </sheetViews>
  <sheetFormatPr defaultColWidth="9.140625" defaultRowHeight="11.25"/>
  <cols>
    <col min="1" max="1" width="22.85546875" style="257" customWidth="1"/>
    <col min="2" max="2" width="24.28515625" style="257" customWidth="1"/>
    <col min="3" max="3" width="40.140625" style="258" customWidth="1"/>
    <col min="4" max="8" width="27.140625" style="258" customWidth="1"/>
    <col min="9" max="9" width="26.42578125" style="258" customWidth="1"/>
    <col min="10" max="10" width="20.42578125" style="258" customWidth="1"/>
    <col min="11" max="11" width="20.7109375" style="258" customWidth="1"/>
    <col min="12" max="12" width="23" style="258" customWidth="1"/>
    <col min="13" max="13" width="20.140625" style="258" bestFit="1" customWidth="1"/>
    <col min="14" max="15" width="20.7109375" style="258" bestFit="1" customWidth="1"/>
    <col min="16" max="16384" width="9.140625" style="258"/>
  </cols>
  <sheetData>
    <row r="1" spans="1:15" s="256" customFormat="1" ht="62.25" customHeight="1">
      <c r="A1" s="254"/>
      <c r="B1" s="254"/>
      <c r="C1" s="255">
        <v>202006</v>
      </c>
      <c r="D1" s="255">
        <v>202006</v>
      </c>
      <c r="E1" s="255">
        <v>202006</v>
      </c>
      <c r="F1" s="255">
        <v>202006</v>
      </c>
      <c r="G1" s="255">
        <v>202006</v>
      </c>
      <c r="H1" s="255">
        <v>202006</v>
      </c>
      <c r="I1" s="255">
        <v>202006</v>
      </c>
      <c r="J1" s="255">
        <v>202006</v>
      </c>
      <c r="K1" s="255">
        <v>202006</v>
      </c>
      <c r="L1" s="255">
        <v>202006</v>
      </c>
      <c r="M1" s="255">
        <v>202006</v>
      </c>
      <c r="N1" s="255">
        <v>202006</v>
      </c>
      <c r="O1" s="255">
        <v>202006</v>
      </c>
    </row>
    <row r="2" spans="1:15" ht="24.75" customHeight="1">
      <c r="C2" s="986" t="s">
        <v>1</v>
      </c>
      <c r="D2" s="986"/>
      <c r="E2" s="986"/>
      <c r="F2" s="986"/>
      <c r="G2" s="986"/>
      <c r="H2" s="986"/>
      <c r="I2" s="986"/>
      <c r="J2" s="986"/>
      <c r="K2" s="986"/>
      <c r="L2" s="986"/>
      <c r="M2" s="986"/>
      <c r="N2" s="986"/>
      <c r="O2" s="986"/>
    </row>
    <row r="3" spans="1:15" ht="36" customHeight="1">
      <c r="B3" s="593"/>
      <c r="C3" s="987" t="s">
        <v>499</v>
      </c>
      <c r="D3" s="987"/>
      <c r="E3" s="987"/>
      <c r="F3" s="987"/>
      <c r="G3" s="987"/>
      <c r="H3" s="987"/>
      <c r="I3" s="987"/>
      <c r="J3" s="987"/>
      <c r="K3" s="987"/>
      <c r="L3" s="987"/>
      <c r="M3" s="987"/>
      <c r="N3" s="987"/>
      <c r="O3" s="987"/>
    </row>
    <row r="4" spans="1:15" ht="30" customHeight="1" thickBot="1">
      <c r="B4" s="594"/>
      <c r="C4" s="988" t="str">
        <f>Cover!C5</f>
        <v>Intesa Sanpaolo S.p.A.</v>
      </c>
      <c r="D4" s="988"/>
      <c r="E4" s="988"/>
      <c r="F4" s="988"/>
      <c r="G4" s="988"/>
      <c r="H4" s="988"/>
      <c r="I4" s="988"/>
      <c r="J4" s="988"/>
      <c r="K4" s="988"/>
      <c r="L4" s="988"/>
      <c r="M4" s="988"/>
      <c r="N4" s="988"/>
      <c r="O4" s="988"/>
    </row>
    <row r="5" spans="1:15" s="259" customFormat="1" ht="28.5" customHeight="1" thickBot="1">
      <c r="A5" s="254"/>
      <c r="C5" s="989" t="s">
        <v>13</v>
      </c>
      <c r="D5" s="990"/>
      <c r="E5" s="990"/>
      <c r="F5" s="990"/>
      <c r="G5" s="990"/>
      <c r="H5" s="990"/>
      <c r="I5" s="990"/>
      <c r="J5" s="990"/>
      <c r="K5" s="990"/>
      <c r="L5" s="990"/>
      <c r="M5" s="990"/>
      <c r="N5" s="990"/>
      <c r="O5" s="991"/>
    </row>
    <row r="6" spans="1:15" s="259" customFormat="1" ht="28.5" customHeight="1" thickBot="1">
      <c r="A6" s="254"/>
      <c r="B6" s="260"/>
      <c r="C6" s="989" t="s">
        <v>500</v>
      </c>
      <c r="D6" s="990"/>
      <c r="E6" s="990"/>
      <c r="F6" s="990"/>
      <c r="G6" s="990"/>
      <c r="H6" s="990"/>
      <c r="I6" s="990"/>
      <c r="J6" s="990"/>
      <c r="K6" s="990"/>
      <c r="L6" s="990"/>
      <c r="M6" s="990"/>
      <c r="N6" s="991"/>
      <c r="O6" s="983" t="s">
        <v>501</v>
      </c>
    </row>
    <row r="7" spans="1:15" s="259" customFormat="1" ht="28.5" customHeight="1" thickBot="1">
      <c r="A7" s="254"/>
      <c r="B7" s="260" t="s">
        <v>281</v>
      </c>
      <c r="C7" s="989" t="s">
        <v>502</v>
      </c>
      <c r="D7" s="990"/>
      <c r="E7" s="990"/>
      <c r="F7" s="990"/>
      <c r="G7" s="990"/>
      <c r="H7" s="991"/>
      <c r="I7" s="989" t="s">
        <v>399</v>
      </c>
      <c r="J7" s="990"/>
      <c r="K7" s="990"/>
      <c r="L7" s="991"/>
      <c r="M7" s="989" t="s">
        <v>503</v>
      </c>
      <c r="N7" s="991"/>
      <c r="O7" s="992"/>
    </row>
    <row r="8" spans="1:15" s="256" customFormat="1" ht="54.75" customHeight="1" thickBot="1">
      <c r="A8" s="964" t="s">
        <v>504</v>
      </c>
      <c r="B8" s="980" t="s">
        <v>505</v>
      </c>
      <c r="C8" s="964" t="s">
        <v>506</v>
      </c>
      <c r="D8" s="964" t="s">
        <v>507</v>
      </c>
      <c r="E8" s="261"/>
      <c r="F8" s="261"/>
      <c r="G8" s="261"/>
      <c r="H8" s="262"/>
      <c r="I8" s="964" t="s">
        <v>508</v>
      </c>
      <c r="J8" s="983"/>
      <c r="K8" s="964" t="s">
        <v>509</v>
      </c>
      <c r="L8" s="983"/>
      <c r="M8" s="824" t="s">
        <v>510</v>
      </c>
      <c r="N8" s="825"/>
      <c r="O8" s="992"/>
    </row>
    <row r="9" spans="1:15" s="256" customFormat="1" ht="65.25" customHeight="1">
      <c r="A9" s="978"/>
      <c r="B9" s="981"/>
      <c r="C9" s="965"/>
      <c r="D9" s="965"/>
      <c r="E9" s="263"/>
      <c r="F9" s="263"/>
      <c r="G9" s="263"/>
      <c r="H9" s="264"/>
      <c r="I9" s="984"/>
      <c r="J9" s="985"/>
      <c r="K9" s="984"/>
      <c r="L9" s="985"/>
      <c r="M9" s="964" t="s">
        <v>511</v>
      </c>
      <c r="N9" s="967" t="s">
        <v>379</v>
      </c>
      <c r="O9" s="992"/>
    </row>
    <row r="10" spans="1:15" s="256" customFormat="1" ht="47.25" customHeight="1">
      <c r="A10" s="978"/>
      <c r="B10" s="981"/>
      <c r="C10" s="965"/>
      <c r="D10" s="965" t="s">
        <v>512</v>
      </c>
      <c r="E10" s="970" t="s">
        <v>513</v>
      </c>
      <c r="F10" s="972" t="s">
        <v>514</v>
      </c>
      <c r="G10" s="972" t="s">
        <v>515</v>
      </c>
      <c r="H10" s="970" t="s">
        <v>516</v>
      </c>
      <c r="I10" s="974" t="s">
        <v>326</v>
      </c>
      <c r="J10" s="976" t="s">
        <v>517</v>
      </c>
      <c r="K10" s="974" t="s">
        <v>326</v>
      </c>
      <c r="L10" s="976" t="s">
        <v>517</v>
      </c>
      <c r="M10" s="965"/>
      <c r="N10" s="968"/>
      <c r="O10" s="992"/>
    </row>
    <row r="11" spans="1:15" s="256" customFormat="1" ht="143.25" customHeight="1" thickBot="1">
      <c r="A11" s="979"/>
      <c r="B11" s="982"/>
      <c r="C11" s="966"/>
      <c r="D11" s="966"/>
      <c r="E11" s="971"/>
      <c r="F11" s="973"/>
      <c r="G11" s="973"/>
      <c r="H11" s="971"/>
      <c r="I11" s="975"/>
      <c r="J11" s="977"/>
      <c r="K11" s="975"/>
      <c r="L11" s="977"/>
      <c r="M11" s="966"/>
      <c r="N11" s="969"/>
      <c r="O11" s="993"/>
    </row>
    <row r="12" spans="1:15" ht="15" customHeight="1">
      <c r="A12" s="265" t="s">
        <v>518</v>
      </c>
      <c r="B12" s="960" t="s">
        <v>519</v>
      </c>
      <c r="C12" s="323">
        <v>1.9880000000000002E-3</v>
      </c>
      <c r="D12" s="324">
        <v>1.9880000000000002E-3</v>
      </c>
      <c r="E12" s="325">
        <v>1.9880000000000002E-3</v>
      </c>
      <c r="F12" s="325">
        <v>0</v>
      </c>
      <c r="G12" s="325">
        <v>0</v>
      </c>
      <c r="H12" s="326">
        <v>0</v>
      </c>
      <c r="I12" s="327">
        <v>0</v>
      </c>
      <c r="J12" s="328">
        <v>0</v>
      </c>
      <c r="K12" s="327">
        <v>0</v>
      </c>
      <c r="L12" s="329">
        <v>0</v>
      </c>
      <c r="M12" s="327">
        <v>0</v>
      </c>
      <c r="N12" s="328">
        <v>0</v>
      </c>
      <c r="O12" s="266"/>
    </row>
    <row r="13" spans="1:15" ht="15" customHeight="1">
      <c r="A13" s="267" t="s">
        <v>520</v>
      </c>
      <c r="B13" s="961"/>
      <c r="C13" s="330">
        <v>0</v>
      </c>
      <c r="D13" s="331">
        <v>0</v>
      </c>
      <c r="E13" s="332">
        <v>0</v>
      </c>
      <c r="F13" s="332">
        <v>0</v>
      </c>
      <c r="G13" s="332">
        <v>0</v>
      </c>
      <c r="H13" s="333">
        <v>0</v>
      </c>
      <c r="I13" s="334">
        <v>0</v>
      </c>
      <c r="J13" s="335">
        <v>0</v>
      </c>
      <c r="K13" s="334">
        <v>0</v>
      </c>
      <c r="L13" s="336">
        <v>0</v>
      </c>
      <c r="M13" s="334">
        <v>0</v>
      </c>
      <c r="N13" s="335">
        <v>0</v>
      </c>
      <c r="O13" s="268"/>
    </row>
    <row r="14" spans="1:15" ht="15" customHeight="1">
      <c r="A14" s="267" t="s">
        <v>521</v>
      </c>
      <c r="B14" s="961"/>
      <c r="C14" s="330">
        <v>5.3834109999999997</v>
      </c>
      <c r="D14" s="331">
        <v>5.3833310000000001</v>
      </c>
      <c r="E14" s="332">
        <v>0</v>
      </c>
      <c r="F14" s="332">
        <v>0</v>
      </c>
      <c r="G14" s="332">
        <v>5.3833310000000001</v>
      </c>
      <c r="H14" s="333">
        <v>0</v>
      </c>
      <c r="I14" s="334">
        <v>0</v>
      </c>
      <c r="J14" s="337">
        <v>0</v>
      </c>
      <c r="K14" s="334">
        <v>0</v>
      </c>
      <c r="L14" s="337">
        <v>0</v>
      </c>
      <c r="M14" s="334">
        <v>0</v>
      </c>
      <c r="N14" s="335">
        <v>0</v>
      </c>
      <c r="O14" s="269"/>
    </row>
    <row r="15" spans="1:15" ht="15" customHeight="1">
      <c r="A15" s="267" t="s">
        <v>522</v>
      </c>
      <c r="B15" s="961"/>
      <c r="C15" s="330">
        <v>4.47E-3</v>
      </c>
      <c r="D15" s="331">
        <v>4.47E-3</v>
      </c>
      <c r="E15" s="332">
        <v>4.47E-3</v>
      </c>
      <c r="F15" s="332">
        <v>0</v>
      </c>
      <c r="G15" s="332">
        <v>0</v>
      </c>
      <c r="H15" s="333">
        <v>0</v>
      </c>
      <c r="I15" s="334">
        <v>0</v>
      </c>
      <c r="J15" s="335">
        <v>0</v>
      </c>
      <c r="K15" s="334">
        <v>0</v>
      </c>
      <c r="L15" s="336">
        <v>0</v>
      </c>
      <c r="M15" s="334">
        <v>0</v>
      </c>
      <c r="N15" s="335">
        <v>0</v>
      </c>
      <c r="O15" s="268"/>
    </row>
    <row r="16" spans="1:15" ht="15" customHeight="1">
      <c r="A16" s="267" t="s">
        <v>523</v>
      </c>
      <c r="B16" s="961"/>
      <c r="C16" s="330">
        <v>0</v>
      </c>
      <c r="D16" s="331">
        <v>0</v>
      </c>
      <c r="E16" s="332">
        <v>0</v>
      </c>
      <c r="F16" s="332">
        <v>0</v>
      </c>
      <c r="G16" s="332">
        <v>0</v>
      </c>
      <c r="H16" s="333">
        <v>0</v>
      </c>
      <c r="I16" s="334">
        <v>0</v>
      </c>
      <c r="J16" s="335">
        <v>0</v>
      </c>
      <c r="K16" s="334">
        <v>0</v>
      </c>
      <c r="L16" s="336">
        <v>0</v>
      </c>
      <c r="M16" s="334">
        <v>0</v>
      </c>
      <c r="N16" s="335">
        <v>0</v>
      </c>
      <c r="O16" s="268"/>
    </row>
    <row r="17" spans="1:15" ht="15" customHeight="1">
      <c r="A17" s="267" t="s">
        <v>524</v>
      </c>
      <c r="B17" s="961"/>
      <c r="C17" s="330">
        <v>0</v>
      </c>
      <c r="D17" s="331">
        <v>0</v>
      </c>
      <c r="E17" s="332">
        <v>0</v>
      </c>
      <c r="F17" s="332">
        <v>0</v>
      </c>
      <c r="G17" s="332">
        <v>0</v>
      </c>
      <c r="H17" s="333">
        <v>0</v>
      </c>
      <c r="I17" s="334">
        <v>0</v>
      </c>
      <c r="J17" s="335">
        <v>0</v>
      </c>
      <c r="K17" s="334">
        <v>0</v>
      </c>
      <c r="L17" s="336">
        <v>0</v>
      </c>
      <c r="M17" s="334">
        <v>0</v>
      </c>
      <c r="N17" s="335">
        <v>0</v>
      </c>
      <c r="O17" s="268"/>
    </row>
    <row r="18" spans="1:15" ht="15" customHeight="1">
      <c r="A18" s="270" t="s">
        <v>525</v>
      </c>
      <c r="B18" s="961"/>
      <c r="C18" s="338">
        <v>4.9885190000000001</v>
      </c>
      <c r="D18" s="339">
        <v>4.9885190000000001</v>
      </c>
      <c r="E18" s="340">
        <v>4.9885190000000001</v>
      </c>
      <c r="F18" s="340">
        <v>0</v>
      </c>
      <c r="G18" s="340">
        <v>0</v>
      </c>
      <c r="H18" s="341">
        <v>0</v>
      </c>
      <c r="I18" s="342">
        <v>0</v>
      </c>
      <c r="J18" s="343">
        <v>0</v>
      </c>
      <c r="K18" s="342">
        <v>0</v>
      </c>
      <c r="L18" s="344">
        <v>0</v>
      </c>
      <c r="M18" s="342">
        <v>0</v>
      </c>
      <c r="N18" s="343">
        <v>0</v>
      </c>
      <c r="O18" s="271"/>
    </row>
    <row r="19" spans="1:15" ht="12" thickBot="1">
      <c r="A19" s="272" t="s">
        <v>277</v>
      </c>
      <c r="B19" s="962"/>
      <c r="C19" s="273">
        <f t="shared" ref="C19:N19" si="0">+C12+C13+C14+C15+C16+C17+C18</f>
        <v>10.378388000000001</v>
      </c>
      <c r="D19" s="274">
        <f t="shared" si="0"/>
        <v>10.378308000000001</v>
      </c>
      <c r="E19" s="275">
        <f t="shared" si="0"/>
        <v>4.9949770000000004</v>
      </c>
      <c r="F19" s="275">
        <f t="shared" si="0"/>
        <v>0</v>
      </c>
      <c r="G19" s="275">
        <f t="shared" si="0"/>
        <v>5.3833310000000001</v>
      </c>
      <c r="H19" s="276">
        <f t="shared" si="0"/>
        <v>0</v>
      </c>
      <c r="I19" s="273">
        <f t="shared" si="0"/>
        <v>0</v>
      </c>
      <c r="J19" s="275">
        <f t="shared" si="0"/>
        <v>0</v>
      </c>
      <c r="K19" s="273">
        <f t="shared" si="0"/>
        <v>0</v>
      </c>
      <c r="L19" s="276">
        <f t="shared" si="0"/>
        <v>0</v>
      </c>
      <c r="M19" s="273">
        <f t="shared" si="0"/>
        <v>0</v>
      </c>
      <c r="N19" s="275">
        <f t="shared" si="0"/>
        <v>0</v>
      </c>
      <c r="O19" s="345">
        <v>0</v>
      </c>
    </row>
    <row r="20" spans="1:15">
      <c r="A20" s="265" t="s">
        <v>518</v>
      </c>
      <c r="B20" s="960" t="s">
        <v>526</v>
      </c>
      <c r="C20" s="346">
        <v>5.8399999999999997E-3</v>
      </c>
      <c r="D20" s="347">
        <v>5.8399999999999997E-3</v>
      </c>
      <c r="E20" s="348">
        <v>5.1919999999999996E-3</v>
      </c>
      <c r="F20" s="348">
        <v>0</v>
      </c>
      <c r="G20" s="348">
        <v>0</v>
      </c>
      <c r="H20" s="349">
        <v>6.4800000000000003E-4</v>
      </c>
      <c r="I20" s="350">
        <v>0</v>
      </c>
      <c r="J20" s="351">
        <v>0</v>
      </c>
      <c r="K20" s="350">
        <v>0</v>
      </c>
      <c r="L20" s="352">
        <v>0</v>
      </c>
      <c r="M20" s="350">
        <v>0</v>
      </c>
      <c r="N20" s="351">
        <v>0</v>
      </c>
      <c r="O20" s="266"/>
    </row>
    <row r="21" spans="1:15">
      <c r="A21" s="267" t="s">
        <v>520</v>
      </c>
      <c r="B21" s="961"/>
      <c r="C21" s="353">
        <v>0</v>
      </c>
      <c r="D21" s="354">
        <v>0</v>
      </c>
      <c r="E21" s="355">
        <v>0</v>
      </c>
      <c r="F21" s="355">
        <v>0</v>
      </c>
      <c r="G21" s="355">
        <v>0</v>
      </c>
      <c r="H21" s="356">
        <v>0</v>
      </c>
      <c r="I21" s="357">
        <v>0</v>
      </c>
      <c r="J21" s="358">
        <v>0</v>
      </c>
      <c r="K21" s="357">
        <v>0</v>
      </c>
      <c r="L21" s="359">
        <v>0</v>
      </c>
      <c r="M21" s="357">
        <v>0</v>
      </c>
      <c r="N21" s="358">
        <v>0</v>
      </c>
      <c r="O21" s="268"/>
    </row>
    <row r="22" spans="1:15">
      <c r="A22" s="267" t="s">
        <v>521</v>
      </c>
      <c r="B22" s="961"/>
      <c r="C22" s="353">
        <v>5.5076E-2</v>
      </c>
      <c r="D22" s="354">
        <v>5.5076E-2</v>
      </c>
      <c r="E22" s="355">
        <v>5.5076E-2</v>
      </c>
      <c r="F22" s="355">
        <v>0</v>
      </c>
      <c r="G22" s="355">
        <v>0</v>
      </c>
      <c r="H22" s="356">
        <v>0</v>
      </c>
      <c r="I22" s="357">
        <v>0</v>
      </c>
      <c r="J22" s="337">
        <v>0</v>
      </c>
      <c r="K22" s="357">
        <v>0</v>
      </c>
      <c r="L22" s="337">
        <v>0</v>
      </c>
      <c r="M22" s="357">
        <v>0</v>
      </c>
      <c r="N22" s="358">
        <v>0</v>
      </c>
      <c r="O22" s="269"/>
    </row>
    <row r="23" spans="1:15">
      <c r="A23" s="267" t="s">
        <v>522</v>
      </c>
      <c r="B23" s="961"/>
      <c r="C23" s="353">
        <v>5.1769000000000003E-2</v>
      </c>
      <c r="D23" s="354">
        <v>5.1769000000000003E-2</v>
      </c>
      <c r="E23" s="355">
        <v>5.1769000000000003E-2</v>
      </c>
      <c r="F23" s="355">
        <v>0</v>
      </c>
      <c r="G23" s="355">
        <v>0</v>
      </c>
      <c r="H23" s="356">
        <v>0</v>
      </c>
      <c r="I23" s="357">
        <v>0</v>
      </c>
      <c r="J23" s="358">
        <v>0</v>
      </c>
      <c r="K23" s="357">
        <v>0</v>
      </c>
      <c r="L23" s="359">
        <v>0</v>
      </c>
      <c r="M23" s="357">
        <v>0</v>
      </c>
      <c r="N23" s="358">
        <v>0</v>
      </c>
      <c r="O23" s="268"/>
    </row>
    <row r="24" spans="1:15">
      <c r="A24" s="267" t="s">
        <v>523</v>
      </c>
      <c r="B24" s="961"/>
      <c r="C24" s="353">
        <v>0</v>
      </c>
      <c r="D24" s="354">
        <v>0</v>
      </c>
      <c r="E24" s="355">
        <v>0</v>
      </c>
      <c r="F24" s="355">
        <v>0</v>
      </c>
      <c r="G24" s="355">
        <v>0</v>
      </c>
      <c r="H24" s="356">
        <v>0</v>
      </c>
      <c r="I24" s="357">
        <v>0</v>
      </c>
      <c r="J24" s="358">
        <v>0</v>
      </c>
      <c r="K24" s="357">
        <v>0</v>
      </c>
      <c r="L24" s="359">
        <v>0</v>
      </c>
      <c r="M24" s="357">
        <v>0</v>
      </c>
      <c r="N24" s="358">
        <v>0</v>
      </c>
      <c r="O24" s="268"/>
    </row>
    <row r="25" spans="1:15">
      <c r="A25" s="267" t="s">
        <v>524</v>
      </c>
      <c r="B25" s="961"/>
      <c r="C25" s="353">
        <v>986.39301699999999</v>
      </c>
      <c r="D25" s="354">
        <v>986.37817099999995</v>
      </c>
      <c r="E25" s="355">
        <v>74.944080999999997</v>
      </c>
      <c r="F25" s="355">
        <v>0</v>
      </c>
      <c r="G25" s="355">
        <v>339.55288999999999</v>
      </c>
      <c r="H25" s="356">
        <v>571.88119900000004</v>
      </c>
      <c r="I25" s="357">
        <v>0</v>
      </c>
      <c r="J25" s="358">
        <v>0</v>
      </c>
      <c r="K25" s="357">
        <v>0</v>
      </c>
      <c r="L25" s="359">
        <v>0</v>
      </c>
      <c r="M25" s="357">
        <v>0</v>
      </c>
      <c r="N25" s="358">
        <v>0</v>
      </c>
      <c r="O25" s="268"/>
    </row>
    <row r="26" spans="1:15">
      <c r="A26" s="270" t="s">
        <v>525</v>
      </c>
      <c r="B26" s="961"/>
      <c r="C26" s="360">
        <v>1539.8443649999999</v>
      </c>
      <c r="D26" s="361">
        <v>1539.824337</v>
      </c>
      <c r="E26" s="362">
        <v>65.083046999999993</v>
      </c>
      <c r="F26" s="362">
        <v>0</v>
      </c>
      <c r="G26" s="362">
        <v>689.64437299999997</v>
      </c>
      <c r="H26" s="363">
        <v>785.09691699999996</v>
      </c>
      <c r="I26" s="364">
        <v>0</v>
      </c>
      <c r="J26" s="365">
        <v>0</v>
      </c>
      <c r="K26" s="364">
        <v>0</v>
      </c>
      <c r="L26" s="366">
        <v>0</v>
      </c>
      <c r="M26" s="364">
        <v>0</v>
      </c>
      <c r="N26" s="365">
        <v>0</v>
      </c>
      <c r="O26" s="271"/>
    </row>
    <row r="27" spans="1:15" ht="12" thickBot="1">
      <c r="A27" s="272" t="s">
        <v>277</v>
      </c>
      <c r="B27" s="962"/>
      <c r="C27" s="273">
        <f t="shared" ref="C27:N27" si="1">+C20+C21+C22+C23+C24+C25+C26</f>
        <v>2526.3500669999999</v>
      </c>
      <c r="D27" s="274">
        <f t="shared" si="1"/>
        <v>2526.3151929999999</v>
      </c>
      <c r="E27" s="275">
        <f t="shared" si="1"/>
        <v>140.13916499999999</v>
      </c>
      <c r="F27" s="275">
        <f t="shared" si="1"/>
        <v>0</v>
      </c>
      <c r="G27" s="275">
        <f t="shared" si="1"/>
        <v>1029.197263</v>
      </c>
      <c r="H27" s="276">
        <f t="shared" si="1"/>
        <v>1356.978764</v>
      </c>
      <c r="I27" s="273">
        <f t="shared" si="1"/>
        <v>0</v>
      </c>
      <c r="J27" s="275">
        <f t="shared" si="1"/>
        <v>0</v>
      </c>
      <c r="K27" s="273">
        <f t="shared" si="1"/>
        <v>0</v>
      </c>
      <c r="L27" s="276">
        <f t="shared" si="1"/>
        <v>0</v>
      </c>
      <c r="M27" s="273">
        <f t="shared" si="1"/>
        <v>0</v>
      </c>
      <c r="N27" s="275">
        <f t="shared" si="1"/>
        <v>0</v>
      </c>
      <c r="O27" s="345">
        <v>1.25E-4</v>
      </c>
    </row>
    <row r="28" spans="1:15">
      <c r="A28" s="265" t="s">
        <v>518</v>
      </c>
      <c r="B28" s="960" t="s">
        <v>527</v>
      </c>
      <c r="C28" s="367">
        <v>0</v>
      </c>
      <c r="D28" s="368">
        <v>0</v>
      </c>
      <c r="E28" s="369">
        <v>0</v>
      </c>
      <c r="F28" s="369">
        <v>0</v>
      </c>
      <c r="G28" s="369">
        <v>0</v>
      </c>
      <c r="H28" s="370">
        <v>0</v>
      </c>
      <c r="I28" s="371">
        <v>0</v>
      </c>
      <c r="J28" s="372">
        <v>0</v>
      </c>
      <c r="K28" s="371">
        <v>0</v>
      </c>
      <c r="L28" s="373">
        <v>0</v>
      </c>
      <c r="M28" s="371">
        <v>0</v>
      </c>
      <c r="N28" s="372">
        <v>0</v>
      </c>
      <c r="O28" s="374"/>
    </row>
    <row r="29" spans="1:15">
      <c r="A29" s="267" t="s">
        <v>520</v>
      </c>
      <c r="B29" s="961"/>
      <c r="C29" s="375">
        <v>0</v>
      </c>
      <c r="D29" s="376">
        <v>0</v>
      </c>
      <c r="E29" s="377">
        <v>0</v>
      </c>
      <c r="F29" s="377">
        <v>0</v>
      </c>
      <c r="G29" s="377">
        <v>0</v>
      </c>
      <c r="H29" s="378">
        <v>0</v>
      </c>
      <c r="I29" s="379">
        <v>0</v>
      </c>
      <c r="J29" s="380">
        <v>0</v>
      </c>
      <c r="K29" s="379">
        <v>0</v>
      </c>
      <c r="L29" s="381">
        <v>0</v>
      </c>
      <c r="M29" s="379">
        <v>0</v>
      </c>
      <c r="N29" s="380">
        <v>0</v>
      </c>
      <c r="O29" s="382"/>
    </row>
    <row r="30" spans="1:15">
      <c r="A30" s="267" t="s">
        <v>521</v>
      </c>
      <c r="B30" s="961"/>
      <c r="C30" s="375">
        <v>0</v>
      </c>
      <c r="D30" s="376">
        <v>0</v>
      </c>
      <c r="E30" s="377">
        <v>0</v>
      </c>
      <c r="F30" s="377">
        <v>0</v>
      </c>
      <c r="G30" s="377">
        <v>0</v>
      </c>
      <c r="H30" s="378">
        <v>0</v>
      </c>
      <c r="I30" s="379">
        <v>0</v>
      </c>
      <c r="J30" s="383">
        <v>0</v>
      </c>
      <c r="K30" s="379">
        <v>0</v>
      </c>
      <c r="L30" s="383">
        <v>0</v>
      </c>
      <c r="M30" s="379">
        <v>0</v>
      </c>
      <c r="N30" s="380">
        <v>0</v>
      </c>
      <c r="O30" s="384"/>
    </row>
    <row r="31" spans="1:15">
      <c r="A31" s="267" t="s">
        <v>522</v>
      </c>
      <c r="B31" s="961"/>
      <c r="C31" s="375">
        <v>0</v>
      </c>
      <c r="D31" s="376">
        <v>0</v>
      </c>
      <c r="E31" s="377">
        <v>0</v>
      </c>
      <c r="F31" s="377">
        <v>0</v>
      </c>
      <c r="G31" s="377">
        <v>0</v>
      </c>
      <c r="H31" s="378">
        <v>0</v>
      </c>
      <c r="I31" s="379">
        <v>0</v>
      </c>
      <c r="J31" s="380">
        <v>0</v>
      </c>
      <c r="K31" s="379">
        <v>0</v>
      </c>
      <c r="L31" s="381">
        <v>0</v>
      </c>
      <c r="M31" s="379">
        <v>0</v>
      </c>
      <c r="N31" s="380">
        <v>0</v>
      </c>
      <c r="O31" s="382"/>
    </row>
    <row r="32" spans="1:15">
      <c r="A32" s="267" t="s">
        <v>523</v>
      </c>
      <c r="B32" s="961"/>
      <c r="C32" s="375">
        <v>0</v>
      </c>
      <c r="D32" s="376">
        <v>0</v>
      </c>
      <c r="E32" s="377">
        <v>0</v>
      </c>
      <c r="F32" s="377">
        <v>0</v>
      </c>
      <c r="G32" s="377">
        <v>0</v>
      </c>
      <c r="H32" s="378">
        <v>0</v>
      </c>
      <c r="I32" s="379">
        <v>0</v>
      </c>
      <c r="J32" s="380">
        <v>0</v>
      </c>
      <c r="K32" s="379">
        <v>0</v>
      </c>
      <c r="L32" s="381">
        <v>0</v>
      </c>
      <c r="M32" s="379">
        <v>0</v>
      </c>
      <c r="N32" s="380">
        <v>0</v>
      </c>
      <c r="O32" s="382"/>
    </row>
    <row r="33" spans="1:15">
      <c r="A33" s="267" t="s">
        <v>524</v>
      </c>
      <c r="B33" s="961"/>
      <c r="C33" s="375">
        <v>0</v>
      </c>
      <c r="D33" s="376">
        <v>0</v>
      </c>
      <c r="E33" s="377">
        <v>0</v>
      </c>
      <c r="F33" s="377">
        <v>0</v>
      </c>
      <c r="G33" s="377">
        <v>0</v>
      </c>
      <c r="H33" s="378">
        <v>0</v>
      </c>
      <c r="I33" s="379">
        <v>0</v>
      </c>
      <c r="J33" s="380">
        <v>0</v>
      </c>
      <c r="K33" s="379">
        <v>0</v>
      </c>
      <c r="L33" s="381">
        <v>0</v>
      </c>
      <c r="M33" s="379">
        <v>0</v>
      </c>
      <c r="N33" s="380">
        <v>0</v>
      </c>
      <c r="O33" s="382"/>
    </row>
    <row r="34" spans="1:15">
      <c r="A34" s="270" t="s">
        <v>525</v>
      </c>
      <c r="B34" s="961"/>
      <c r="C34" s="385">
        <v>0</v>
      </c>
      <c r="D34" s="386">
        <v>0</v>
      </c>
      <c r="E34" s="387">
        <v>0</v>
      </c>
      <c r="F34" s="387">
        <v>0</v>
      </c>
      <c r="G34" s="387">
        <v>0</v>
      </c>
      <c r="H34" s="388">
        <v>0</v>
      </c>
      <c r="I34" s="389">
        <v>0</v>
      </c>
      <c r="J34" s="390">
        <v>0</v>
      </c>
      <c r="K34" s="389">
        <v>0</v>
      </c>
      <c r="L34" s="391">
        <v>0</v>
      </c>
      <c r="M34" s="389">
        <v>0</v>
      </c>
      <c r="N34" s="390">
        <v>0</v>
      </c>
      <c r="O34" s="392"/>
    </row>
    <row r="35" spans="1:15" ht="12" thickBot="1">
      <c r="A35" s="272" t="s">
        <v>277</v>
      </c>
      <c r="B35" s="962"/>
      <c r="C35" s="393">
        <f t="shared" ref="C35:N35" si="2">+C28+C29+C30+C31+C32+C33+C34</f>
        <v>0</v>
      </c>
      <c r="D35" s="394">
        <f t="shared" si="2"/>
        <v>0</v>
      </c>
      <c r="E35" s="395">
        <f t="shared" si="2"/>
        <v>0</v>
      </c>
      <c r="F35" s="395">
        <f t="shared" si="2"/>
        <v>0</v>
      </c>
      <c r="G35" s="395">
        <f t="shared" si="2"/>
        <v>0</v>
      </c>
      <c r="H35" s="396">
        <f t="shared" si="2"/>
        <v>0</v>
      </c>
      <c r="I35" s="393">
        <f t="shared" si="2"/>
        <v>0</v>
      </c>
      <c r="J35" s="395">
        <f t="shared" si="2"/>
        <v>0</v>
      </c>
      <c r="K35" s="393">
        <f t="shared" si="2"/>
        <v>0</v>
      </c>
      <c r="L35" s="396">
        <f t="shared" si="2"/>
        <v>0</v>
      </c>
      <c r="M35" s="393">
        <f t="shared" si="2"/>
        <v>0</v>
      </c>
      <c r="N35" s="395">
        <f t="shared" si="2"/>
        <v>0</v>
      </c>
      <c r="O35" s="397">
        <v>0</v>
      </c>
    </row>
    <row r="36" spans="1:15">
      <c r="A36" s="265" t="s">
        <v>518</v>
      </c>
      <c r="B36" s="960" t="s">
        <v>528</v>
      </c>
      <c r="C36" s="367">
        <v>0</v>
      </c>
      <c r="D36" s="368">
        <v>0</v>
      </c>
      <c r="E36" s="369">
        <v>0</v>
      </c>
      <c r="F36" s="369">
        <v>0</v>
      </c>
      <c r="G36" s="369">
        <v>0</v>
      </c>
      <c r="H36" s="370">
        <v>0</v>
      </c>
      <c r="I36" s="371">
        <v>0</v>
      </c>
      <c r="J36" s="372">
        <v>0</v>
      </c>
      <c r="K36" s="371">
        <v>0</v>
      </c>
      <c r="L36" s="373">
        <v>0</v>
      </c>
      <c r="M36" s="371">
        <v>0</v>
      </c>
      <c r="N36" s="372">
        <v>0</v>
      </c>
      <c r="O36" s="374"/>
    </row>
    <row r="37" spans="1:15">
      <c r="A37" s="267" t="s">
        <v>520</v>
      </c>
      <c r="B37" s="961"/>
      <c r="C37" s="375">
        <v>0</v>
      </c>
      <c r="D37" s="376">
        <v>0</v>
      </c>
      <c r="E37" s="377">
        <v>0</v>
      </c>
      <c r="F37" s="377">
        <v>0</v>
      </c>
      <c r="G37" s="377">
        <v>0</v>
      </c>
      <c r="H37" s="378">
        <v>0</v>
      </c>
      <c r="I37" s="379">
        <v>0</v>
      </c>
      <c r="J37" s="380">
        <v>0</v>
      </c>
      <c r="K37" s="379">
        <v>0</v>
      </c>
      <c r="L37" s="381">
        <v>0</v>
      </c>
      <c r="M37" s="379">
        <v>0</v>
      </c>
      <c r="N37" s="380">
        <v>0</v>
      </c>
      <c r="O37" s="382"/>
    </row>
    <row r="38" spans="1:15">
      <c r="A38" s="267" t="s">
        <v>521</v>
      </c>
      <c r="B38" s="961"/>
      <c r="C38" s="375">
        <v>0</v>
      </c>
      <c r="D38" s="376">
        <v>0</v>
      </c>
      <c r="E38" s="377">
        <v>0</v>
      </c>
      <c r="F38" s="377">
        <v>0</v>
      </c>
      <c r="G38" s="377">
        <v>0</v>
      </c>
      <c r="H38" s="378">
        <v>0</v>
      </c>
      <c r="I38" s="379">
        <v>0</v>
      </c>
      <c r="J38" s="383">
        <v>0</v>
      </c>
      <c r="K38" s="379">
        <v>0</v>
      </c>
      <c r="L38" s="383">
        <v>0</v>
      </c>
      <c r="M38" s="379">
        <v>0</v>
      </c>
      <c r="N38" s="380">
        <v>0</v>
      </c>
      <c r="O38" s="384"/>
    </row>
    <row r="39" spans="1:15">
      <c r="A39" s="267" t="s">
        <v>522</v>
      </c>
      <c r="B39" s="961"/>
      <c r="C39" s="375">
        <v>0</v>
      </c>
      <c r="D39" s="376">
        <v>0</v>
      </c>
      <c r="E39" s="377">
        <v>0</v>
      </c>
      <c r="F39" s="377">
        <v>0</v>
      </c>
      <c r="G39" s="377">
        <v>0</v>
      </c>
      <c r="H39" s="378">
        <v>0</v>
      </c>
      <c r="I39" s="379">
        <v>0</v>
      </c>
      <c r="J39" s="380">
        <v>0</v>
      </c>
      <c r="K39" s="379">
        <v>0</v>
      </c>
      <c r="L39" s="381">
        <v>0</v>
      </c>
      <c r="M39" s="379">
        <v>0</v>
      </c>
      <c r="N39" s="380">
        <v>0</v>
      </c>
      <c r="O39" s="382"/>
    </row>
    <row r="40" spans="1:15">
      <c r="A40" s="267" t="s">
        <v>523</v>
      </c>
      <c r="B40" s="961"/>
      <c r="C40" s="375">
        <v>0</v>
      </c>
      <c r="D40" s="376">
        <v>0</v>
      </c>
      <c r="E40" s="377">
        <v>0</v>
      </c>
      <c r="F40" s="377">
        <v>0</v>
      </c>
      <c r="G40" s="377">
        <v>0</v>
      </c>
      <c r="H40" s="378">
        <v>0</v>
      </c>
      <c r="I40" s="379">
        <v>0</v>
      </c>
      <c r="J40" s="380">
        <v>0</v>
      </c>
      <c r="K40" s="379">
        <v>0</v>
      </c>
      <c r="L40" s="381">
        <v>0</v>
      </c>
      <c r="M40" s="379">
        <v>0</v>
      </c>
      <c r="N40" s="380">
        <v>0</v>
      </c>
      <c r="O40" s="382"/>
    </row>
    <row r="41" spans="1:15">
      <c r="A41" s="267" t="s">
        <v>524</v>
      </c>
      <c r="B41" s="961"/>
      <c r="C41" s="375">
        <v>0</v>
      </c>
      <c r="D41" s="376">
        <v>0</v>
      </c>
      <c r="E41" s="377">
        <v>0</v>
      </c>
      <c r="F41" s="377">
        <v>0</v>
      </c>
      <c r="G41" s="377">
        <v>0</v>
      </c>
      <c r="H41" s="378">
        <v>0</v>
      </c>
      <c r="I41" s="379">
        <v>0</v>
      </c>
      <c r="J41" s="380">
        <v>0</v>
      </c>
      <c r="K41" s="379">
        <v>0</v>
      </c>
      <c r="L41" s="381">
        <v>0</v>
      </c>
      <c r="M41" s="379">
        <v>0</v>
      </c>
      <c r="N41" s="380">
        <v>0</v>
      </c>
      <c r="O41" s="382"/>
    </row>
    <row r="42" spans="1:15">
      <c r="A42" s="270" t="s">
        <v>525</v>
      </c>
      <c r="B42" s="961"/>
      <c r="C42" s="385">
        <v>0</v>
      </c>
      <c r="D42" s="386">
        <v>0</v>
      </c>
      <c r="E42" s="387">
        <v>0</v>
      </c>
      <c r="F42" s="387">
        <v>0</v>
      </c>
      <c r="G42" s="387">
        <v>0</v>
      </c>
      <c r="H42" s="388">
        <v>0</v>
      </c>
      <c r="I42" s="389">
        <v>0</v>
      </c>
      <c r="J42" s="390">
        <v>0</v>
      </c>
      <c r="K42" s="389">
        <v>0</v>
      </c>
      <c r="L42" s="391">
        <v>0</v>
      </c>
      <c r="M42" s="389">
        <v>0</v>
      </c>
      <c r="N42" s="390">
        <v>0</v>
      </c>
      <c r="O42" s="392"/>
    </row>
    <row r="43" spans="1:15" ht="12" thickBot="1">
      <c r="A43" s="272" t="s">
        <v>277</v>
      </c>
      <c r="B43" s="962"/>
      <c r="C43" s="393">
        <f t="shared" ref="C43:N43" si="3">+C36+C37+C38+C39+C40+C41+C42</f>
        <v>0</v>
      </c>
      <c r="D43" s="394">
        <f t="shared" si="3"/>
        <v>0</v>
      </c>
      <c r="E43" s="395">
        <f t="shared" si="3"/>
        <v>0</v>
      </c>
      <c r="F43" s="395">
        <f t="shared" si="3"/>
        <v>0</v>
      </c>
      <c r="G43" s="395">
        <f t="shared" si="3"/>
        <v>0</v>
      </c>
      <c r="H43" s="396">
        <f t="shared" si="3"/>
        <v>0</v>
      </c>
      <c r="I43" s="393">
        <f t="shared" si="3"/>
        <v>0</v>
      </c>
      <c r="J43" s="395">
        <f t="shared" si="3"/>
        <v>0</v>
      </c>
      <c r="K43" s="393">
        <f t="shared" si="3"/>
        <v>0</v>
      </c>
      <c r="L43" s="396">
        <f t="shared" si="3"/>
        <v>0</v>
      </c>
      <c r="M43" s="393">
        <f t="shared" si="3"/>
        <v>0</v>
      </c>
      <c r="N43" s="395">
        <f t="shared" si="3"/>
        <v>0</v>
      </c>
      <c r="O43" s="397">
        <v>0</v>
      </c>
    </row>
    <row r="44" spans="1:15">
      <c r="A44" s="265" t="s">
        <v>518</v>
      </c>
      <c r="B44" s="960" t="s">
        <v>529</v>
      </c>
      <c r="C44" s="367">
        <v>0</v>
      </c>
      <c r="D44" s="368">
        <v>0</v>
      </c>
      <c r="E44" s="369">
        <v>0</v>
      </c>
      <c r="F44" s="369">
        <v>0</v>
      </c>
      <c r="G44" s="369">
        <v>0</v>
      </c>
      <c r="H44" s="370">
        <v>0</v>
      </c>
      <c r="I44" s="371">
        <v>0</v>
      </c>
      <c r="J44" s="372">
        <v>0</v>
      </c>
      <c r="K44" s="371">
        <v>0</v>
      </c>
      <c r="L44" s="373">
        <v>0</v>
      </c>
      <c r="M44" s="371">
        <v>0</v>
      </c>
      <c r="N44" s="372">
        <v>0</v>
      </c>
      <c r="O44" s="374"/>
    </row>
    <row r="45" spans="1:15">
      <c r="A45" s="267" t="s">
        <v>520</v>
      </c>
      <c r="B45" s="961"/>
      <c r="C45" s="375">
        <v>0</v>
      </c>
      <c r="D45" s="376">
        <v>0</v>
      </c>
      <c r="E45" s="377">
        <v>0</v>
      </c>
      <c r="F45" s="377">
        <v>0</v>
      </c>
      <c r="G45" s="377">
        <v>0</v>
      </c>
      <c r="H45" s="378">
        <v>0</v>
      </c>
      <c r="I45" s="379">
        <v>0</v>
      </c>
      <c r="J45" s="380">
        <v>0</v>
      </c>
      <c r="K45" s="379">
        <v>0</v>
      </c>
      <c r="L45" s="381">
        <v>0</v>
      </c>
      <c r="M45" s="379">
        <v>0</v>
      </c>
      <c r="N45" s="380">
        <v>0</v>
      </c>
      <c r="O45" s="382"/>
    </row>
    <row r="46" spans="1:15">
      <c r="A46" s="267" t="s">
        <v>521</v>
      </c>
      <c r="B46" s="961"/>
      <c r="C46" s="375">
        <v>0</v>
      </c>
      <c r="D46" s="376">
        <v>0</v>
      </c>
      <c r="E46" s="377">
        <v>0</v>
      </c>
      <c r="F46" s="377">
        <v>0</v>
      </c>
      <c r="G46" s="377">
        <v>0</v>
      </c>
      <c r="H46" s="378">
        <v>0</v>
      </c>
      <c r="I46" s="379">
        <v>0</v>
      </c>
      <c r="J46" s="383">
        <v>0</v>
      </c>
      <c r="K46" s="379">
        <v>0</v>
      </c>
      <c r="L46" s="383">
        <v>0</v>
      </c>
      <c r="M46" s="379">
        <v>0</v>
      </c>
      <c r="N46" s="380">
        <v>0</v>
      </c>
      <c r="O46" s="384"/>
    </row>
    <row r="47" spans="1:15">
      <c r="A47" s="267" t="s">
        <v>522</v>
      </c>
      <c r="B47" s="961"/>
      <c r="C47" s="375">
        <v>0</v>
      </c>
      <c r="D47" s="376">
        <v>0</v>
      </c>
      <c r="E47" s="377">
        <v>0</v>
      </c>
      <c r="F47" s="377">
        <v>0</v>
      </c>
      <c r="G47" s="377">
        <v>0</v>
      </c>
      <c r="H47" s="378">
        <v>0</v>
      </c>
      <c r="I47" s="379">
        <v>0</v>
      </c>
      <c r="J47" s="380">
        <v>0</v>
      </c>
      <c r="K47" s="379">
        <v>0</v>
      </c>
      <c r="L47" s="381">
        <v>0</v>
      </c>
      <c r="M47" s="379">
        <v>0</v>
      </c>
      <c r="N47" s="380">
        <v>0</v>
      </c>
      <c r="O47" s="382"/>
    </row>
    <row r="48" spans="1:15">
      <c r="A48" s="267" t="s">
        <v>523</v>
      </c>
      <c r="B48" s="961"/>
      <c r="C48" s="375">
        <v>0</v>
      </c>
      <c r="D48" s="376">
        <v>0</v>
      </c>
      <c r="E48" s="377">
        <v>0</v>
      </c>
      <c r="F48" s="377">
        <v>0</v>
      </c>
      <c r="G48" s="377">
        <v>0</v>
      </c>
      <c r="H48" s="378">
        <v>0</v>
      </c>
      <c r="I48" s="379">
        <v>0</v>
      </c>
      <c r="J48" s="380">
        <v>0</v>
      </c>
      <c r="K48" s="379">
        <v>0</v>
      </c>
      <c r="L48" s="381">
        <v>0</v>
      </c>
      <c r="M48" s="379">
        <v>0</v>
      </c>
      <c r="N48" s="380">
        <v>0</v>
      </c>
      <c r="O48" s="382"/>
    </row>
    <row r="49" spans="1:15">
      <c r="A49" s="267" t="s">
        <v>524</v>
      </c>
      <c r="B49" s="961"/>
      <c r="C49" s="375">
        <v>0</v>
      </c>
      <c r="D49" s="376">
        <v>0</v>
      </c>
      <c r="E49" s="377">
        <v>0</v>
      </c>
      <c r="F49" s="377">
        <v>0</v>
      </c>
      <c r="G49" s="377">
        <v>0</v>
      </c>
      <c r="H49" s="378">
        <v>0</v>
      </c>
      <c r="I49" s="379">
        <v>0</v>
      </c>
      <c r="J49" s="380">
        <v>0</v>
      </c>
      <c r="K49" s="379">
        <v>0</v>
      </c>
      <c r="L49" s="381">
        <v>0</v>
      </c>
      <c r="M49" s="379">
        <v>0</v>
      </c>
      <c r="N49" s="380">
        <v>0</v>
      </c>
      <c r="O49" s="382"/>
    </row>
    <row r="50" spans="1:15">
      <c r="A50" s="270" t="s">
        <v>525</v>
      </c>
      <c r="B50" s="961"/>
      <c r="C50" s="385">
        <v>0</v>
      </c>
      <c r="D50" s="386">
        <v>0</v>
      </c>
      <c r="E50" s="387">
        <v>0</v>
      </c>
      <c r="F50" s="387">
        <v>0</v>
      </c>
      <c r="G50" s="387">
        <v>0</v>
      </c>
      <c r="H50" s="388">
        <v>0</v>
      </c>
      <c r="I50" s="389">
        <v>0</v>
      </c>
      <c r="J50" s="390">
        <v>0</v>
      </c>
      <c r="K50" s="389">
        <v>0</v>
      </c>
      <c r="L50" s="391">
        <v>0</v>
      </c>
      <c r="M50" s="389">
        <v>0</v>
      </c>
      <c r="N50" s="390">
        <v>0</v>
      </c>
      <c r="O50" s="392"/>
    </row>
    <row r="51" spans="1:15" ht="12" thickBot="1">
      <c r="A51" s="272" t="s">
        <v>277</v>
      </c>
      <c r="B51" s="962"/>
      <c r="C51" s="393">
        <f t="shared" ref="C51:N51" si="4">+C44+C45+C46+C47+C48+C49+C50</f>
        <v>0</v>
      </c>
      <c r="D51" s="394">
        <f t="shared" si="4"/>
        <v>0</v>
      </c>
      <c r="E51" s="395">
        <f t="shared" si="4"/>
        <v>0</v>
      </c>
      <c r="F51" s="395">
        <f t="shared" si="4"/>
        <v>0</v>
      </c>
      <c r="G51" s="395">
        <f t="shared" si="4"/>
        <v>0</v>
      </c>
      <c r="H51" s="396">
        <f t="shared" si="4"/>
        <v>0</v>
      </c>
      <c r="I51" s="393">
        <f t="shared" si="4"/>
        <v>0</v>
      </c>
      <c r="J51" s="395">
        <f t="shared" si="4"/>
        <v>0</v>
      </c>
      <c r="K51" s="393">
        <f t="shared" si="4"/>
        <v>0</v>
      </c>
      <c r="L51" s="396">
        <f t="shared" si="4"/>
        <v>0</v>
      </c>
      <c r="M51" s="393">
        <f t="shared" si="4"/>
        <v>0</v>
      </c>
      <c r="N51" s="395">
        <f t="shared" si="4"/>
        <v>0</v>
      </c>
      <c r="O51" s="397">
        <v>0</v>
      </c>
    </row>
    <row r="52" spans="1:15">
      <c r="A52" s="265" t="s">
        <v>518</v>
      </c>
      <c r="B52" s="960" t="s">
        <v>530</v>
      </c>
      <c r="C52" s="367">
        <v>0</v>
      </c>
      <c r="D52" s="368">
        <v>0</v>
      </c>
      <c r="E52" s="369">
        <v>0</v>
      </c>
      <c r="F52" s="369">
        <v>0</v>
      </c>
      <c r="G52" s="369">
        <v>0</v>
      </c>
      <c r="H52" s="370">
        <v>0</v>
      </c>
      <c r="I52" s="371">
        <v>0</v>
      </c>
      <c r="J52" s="372">
        <v>0</v>
      </c>
      <c r="K52" s="371">
        <v>0</v>
      </c>
      <c r="L52" s="373">
        <v>0</v>
      </c>
      <c r="M52" s="371">
        <v>0</v>
      </c>
      <c r="N52" s="372">
        <v>0</v>
      </c>
      <c r="O52" s="374"/>
    </row>
    <row r="53" spans="1:15">
      <c r="A53" s="267" t="s">
        <v>520</v>
      </c>
      <c r="B53" s="961"/>
      <c r="C53" s="375">
        <v>0</v>
      </c>
      <c r="D53" s="376">
        <v>0</v>
      </c>
      <c r="E53" s="377">
        <v>0</v>
      </c>
      <c r="F53" s="377">
        <v>0</v>
      </c>
      <c r="G53" s="377">
        <v>0</v>
      </c>
      <c r="H53" s="378">
        <v>0</v>
      </c>
      <c r="I53" s="379">
        <v>0</v>
      </c>
      <c r="J53" s="380">
        <v>0</v>
      </c>
      <c r="K53" s="379">
        <v>0</v>
      </c>
      <c r="L53" s="381">
        <v>0</v>
      </c>
      <c r="M53" s="379">
        <v>0</v>
      </c>
      <c r="N53" s="380">
        <v>0</v>
      </c>
      <c r="O53" s="382"/>
    </row>
    <row r="54" spans="1:15">
      <c r="A54" s="267" t="s">
        <v>521</v>
      </c>
      <c r="B54" s="961"/>
      <c r="C54" s="375">
        <v>0</v>
      </c>
      <c r="D54" s="376">
        <v>0</v>
      </c>
      <c r="E54" s="377">
        <v>0</v>
      </c>
      <c r="F54" s="377">
        <v>0</v>
      </c>
      <c r="G54" s="377">
        <v>0</v>
      </c>
      <c r="H54" s="378">
        <v>0</v>
      </c>
      <c r="I54" s="379">
        <v>0</v>
      </c>
      <c r="J54" s="383">
        <v>0</v>
      </c>
      <c r="K54" s="379">
        <v>0</v>
      </c>
      <c r="L54" s="383">
        <v>0</v>
      </c>
      <c r="M54" s="379">
        <v>0</v>
      </c>
      <c r="N54" s="380">
        <v>0</v>
      </c>
      <c r="O54" s="384"/>
    </row>
    <row r="55" spans="1:15">
      <c r="A55" s="267" t="s">
        <v>522</v>
      </c>
      <c r="B55" s="961"/>
      <c r="C55" s="375">
        <v>0</v>
      </c>
      <c r="D55" s="376">
        <v>0</v>
      </c>
      <c r="E55" s="377">
        <v>0</v>
      </c>
      <c r="F55" s="377">
        <v>0</v>
      </c>
      <c r="G55" s="377">
        <v>0</v>
      </c>
      <c r="H55" s="378">
        <v>0</v>
      </c>
      <c r="I55" s="379">
        <v>0</v>
      </c>
      <c r="J55" s="380">
        <v>0</v>
      </c>
      <c r="K55" s="379">
        <v>0</v>
      </c>
      <c r="L55" s="381">
        <v>0</v>
      </c>
      <c r="M55" s="379">
        <v>0</v>
      </c>
      <c r="N55" s="380">
        <v>0</v>
      </c>
      <c r="O55" s="382"/>
    </row>
    <row r="56" spans="1:15">
      <c r="A56" s="267" t="s">
        <v>523</v>
      </c>
      <c r="B56" s="961"/>
      <c r="C56" s="375">
        <v>0</v>
      </c>
      <c r="D56" s="376">
        <v>0</v>
      </c>
      <c r="E56" s="377">
        <v>0</v>
      </c>
      <c r="F56" s="377">
        <v>0</v>
      </c>
      <c r="G56" s="377">
        <v>0</v>
      </c>
      <c r="H56" s="378">
        <v>0</v>
      </c>
      <c r="I56" s="379">
        <v>0</v>
      </c>
      <c r="J56" s="380">
        <v>0</v>
      </c>
      <c r="K56" s="379">
        <v>0</v>
      </c>
      <c r="L56" s="381">
        <v>0</v>
      </c>
      <c r="M56" s="379">
        <v>0</v>
      </c>
      <c r="N56" s="380">
        <v>0</v>
      </c>
      <c r="O56" s="382"/>
    </row>
    <row r="57" spans="1:15">
      <c r="A57" s="267" t="s">
        <v>524</v>
      </c>
      <c r="B57" s="961"/>
      <c r="C57" s="375">
        <v>0</v>
      </c>
      <c r="D57" s="376">
        <v>0</v>
      </c>
      <c r="E57" s="377">
        <v>0</v>
      </c>
      <c r="F57" s="377">
        <v>0</v>
      </c>
      <c r="G57" s="377">
        <v>0</v>
      </c>
      <c r="H57" s="378">
        <v>0</v>
      </c>
      <c r="I57" s="379">
        <v>0</v>
      </c>
      <c r="J57" s="380">
        <v>0</v>
      </c>
      <c r="K57" s="379">
        <v>0</v>
      </c>
      <c r="L57" s="381">
        <v>0</v>
      </c>
      <c r="M57" s="379">
        <v>0</v>
      </c>
      <c r="N57" s="380">
        <v>0</v>
      </c>
      <c r="O57" s="382"/>
    </row>
    <row r="58" spans="1:15">
      <c r="A58" s="270" t="s">
        <v>525</v>
      </c>
      <c r="B58" s="961"/>
      <c r="C58" s="385">
        <v>0</v>
      </c>
      <c r="D58" s="386">
        <v>0</v>
      </c>
      <c r="E58" s="387">
        <v>0</v>
      </c>
      <c r="F58" s="387">
        <v>0</v>
      </c>
      <c r="G58" s="387">
        <v>0</v>
      </c>
      <c r="H58" s="388">
        <v>0</v>
      </c>
      <c r="I58" s="389">
        <v>0</v>
      </c>
      <c r="J58" s="390">
        <v>0</v>
      </c>
      <c r="K58" s="389">
        <v>0</v>
      </c>
      <c r="L58" s="391">
        <v>0</v>
      </c>
      <c r="M58" s="389">
        <v>0</v>
      </c>
      <c r="N58" s="390">
        <v>0</v>
      </c>
      <c r="O58" s="392"/>
    </row>
    <row r="59" spans="1:15" ht="12" thickBot="1">
      <c r="A59" s="272" t="s">
        <v>277</v>
      </c>
      <c r="B59" s="962"/>
      <c r="C59" s="393">
        <f t="shared" ref="C59:N59" si="5">+C52+C53+C54+C55+C56+C57+C58</f>
        <v>0</v>
      </c>
      <c r="D59" s="394">
        <f t="shared" si="5"/>
        <v>0</v>
      </c>
      <c r="E59" s="395">
        <f t="shared" si="5"/>
        <v>0</v>
      </c>
      <c r="F59" s="395">
        <f t="shared" si="5"/>
        <v>0</v>
      </c>
      <c r="G59" s="395">
        <f t="shared" si="5"/>
        <v>0</v>
      </c>
      <c r="H59" s="396">
        <f t="shared" si="5"/>
        <v>0</v>
      </c>
      <c r="I59" s="393">
        <f t="shared" si="5"/>
        <v>0</v>
      </c>
      <c r="J59" s="395">
        <f t="shared" si="5"/>
        <v>0</v>
      </c>
      <c r="K59" s="393">
        <f t="shared" si="5"/>
        <v>0</v>
      </c>
      <c r="L59" s="396">
        <f t="shared" si="5"/>
        <v>0</v>
      </c>
      <c r="M59" s="393">
        <f t="shared" si="5"/>
        <v>0</v>
      </c>
      <c r="N59" s="395">
        <f t="shared" si="5"/>
        <v>0</v>
      </c>
      <c r="O59" s="397">
        <v>0</v>
      </c>
    </row>
    <row r="60" spans="1:15">
      <c r="A60" s="265" t="s">
        <v>518</v>
      </c>
      <c r="B60" s="960" t="s">
        <v>531</v>
      </c>
      <c r="C60" s="367">
        <v>0</v>
      </c>
      <c r="D60" s="368">
        <v>0</v>
      </c>
      <c r="E60" s="369">
        <v>0</v>
      </c>
      <c r="F60" s="369">
        <v>0</v>
      </c>
      <c r="G60" s="369">
        <v>0</v>
      </c>
      <c r="H60" s="370">
        <v>0</v>
      </c>
      <c r="I60" s="371">
        <v>0</v>
      </c>
      <c r="J60" s="372">
        <v>0</v>
      </c>
      <c r="K60" s="371">
        <v>0</v>
      </c>
      <c r="L60" s="373">
        <v>0</v>
      </c>
      <c r="M60" s="371">
        <v>0</v>
      </c>
      <c r="N60" s="372">
        <v>0</v>
      </c>
      <c r="O60" s="374"/>
    </row>
    <row r="61" spans="1:15">
      <c r="A61" s="267" t="s">
        <v>520</v>
      </c>
      <c r="B61" s="961"/>
      <c r="C61" s="375">
        <v>0</v>
      </c>
      <c r="D61" s="376">
        <v>0</v>
      </c>
      <c r="E61" s="377">
        <v>0</v>
      </c>
      <c r="F61" s="377">
        <v>0</v>
      </c>
      <c r="G61" s="377">
        <v>0</v>
      </c>
      <c r="H61" s="378">
        <v>0</v>
      </c>
      <c r="I61" s="379">
        <v>0</v>
      </c>
      <c r="J61" s="380">
        <v>0</v>
      </c>
      <c r="K61" s="379">
        <v>0</v>
      </c>
      <c r="L61" s="381">
        <v>0</v>
      </c>
      <c r="M61" s="379">
        <v>0</v>
      </c>
      <c r="N61" s="380">
        <v>0</v>
      </c>
      <c r="O61" s="382"/>
    </row>
    <row r="62" spans="1:15">
      <c r="A62" s="267" t="s">
        <v>521</v>
      </c>
      <c r="B62" s="961"/>
      <c r="C62" s="375">
        <v>0</v>
      </c>
      <c r="D62" s="376">
        <v>0</v>
      </c>
      <c r="E62" s="377">
        <v>0</v>
      </c>
      <c r="F62" s="377">
        <v>0</v>
      </c>
      <c r="G62" s="377">
        <v>0</v>
      </c>
      <c r="H62" s="378">
        <v>0</v>
      </c>
      <c r="I62" s="379">
        <v>0</v>
      </c>
      <c r="J62" s="383">
        <v>0</v>
      </c>
      <c r="K62" s="379">
        <v>0</v>
      </c>
      <c r="L62" s="383">
        <v>0</v>
      </c>
      <c r="M62" s="379">
        <v>0</v>
      </c>
      <c r="N62" s="380">
        <v>0</v>
      </c>
      <c r="O62" s="384"/>
    </row>
    <row r="63" spans="1:15">
      <c r="A63" s="267" t="s">
        <v>522</v>
      </c>
      <c r="B63" s="961"/>
      <c r="C63" s="375">
        <v>0</v>
      </c>
      <c r="D63" s="376">
        <v>0</v>
      </c>
      <c r="E63" s="377">
        <v>0</v>
      </c>
      <c r="F63" s="377">
        <v>0</v>
      </c>
      <c r="G63" s="377">
        <v>0</v>
      </c>
      <c r="H63" s="378">
        <v>0</v>
      </c>
      <c r="I63" s="379">
        <v>0</v>
      </c>
      <c r="J63" s="380">
        <v>0</v>
      </c>
      <c r="K63" s="379">
        <v>0</v>
      </c>
      <c r="L63" s="381">
        <v>0</v>
      </c>
      <c r="M63" s="379">
        <v>0</v>
      </c>
      <c r="N63" s="380">
        <v>0</v>
      </c>
      <c r="O63" s="382"/>
    </row>
    <row r="64" spans="1:15">
      <c r="A64" s="267" t="s">
        <v>523</v>
      </c>
      <c r="B64" s="961"/>
      <c r="C64" s="375">
        <v>0</v>
      </c>
      <c r="D64" s="376">
        <v>0</v>
      </c>
      <c r="E64" s="377">
        <v>0</v>
      </c>
      <c r="F64" s="377">
        <v>0</v>
      </c>
      <c r="G64" s="377">
        <v>0</v>
      </c>
      <c r="H64" s="378">
        <v>0</v>
      </c>
      <c r="I64" s="379">
        <v>0</v>
      </c>
      <c r="J64" s="380">
        <v>0</v>
      </c>
      <c r="K64" s="379">
        <v>0</v>
      </c>
      <c r="L64" s="381">
        <v>0</v>
      </c>
      <c r="M64" s="379">
        <v>0</v>
      </c>
      <c r="N64" s="380">
        <v>0</v>
      </c>
      <c r="O64" s="382"/>
    </row>
    <row r="65" spans="1:15">
      <c r="A65" s="267" t="s">
        <v>524</v>
      </c>
      <c r="B65" s="961"/>
      <c r="C65" s="375">
        <v>0</v>
      </c>
      <c r="D65" s="376">
        <v>0</v>
      </c>
      <c r="E65" s="377">
        <v>0</v>
      </c>
      <c r="F65" s="377">
        <v>0</v>
      </c>
      <c r="G65" s="377">
        <v>0</v>
      </c>
      <c r="H65" s="378">
        <v>0</v>
      </c>
      <c r="I65" s="379">
        <v>0</v>
      </c>
      <c r="J65" s="380">
        <v>0</v>
      </c>
      <c r="K65" s="379">
        <v>0</v>
      </c>
      <c r="L65" s="381">
        <v>0</v>
      </c>
      <c r="M65" s="379">
        <v>0</v>
      </c>
      <c r="N65" s="380">
        <v>0</v>
      </c>
      <c r="O65" s="382"/>
    </row>
    <row r="66" spans="1:15">
      <c r="A66" s="270" t="s">
        <v>525</v>
      </c>
      <c r="B66" s="961"/>
      <c r="C66" s="385">
        <v>0</v>
      </c>
      <c r="D66" s="386">
        <v>0</v>
      </c>
      <c r="E66" s="387">
        <v>0</v>
      </c>
      <c r="F66" s="387">
        <v>0</v>
      </c>
      <c r="G66" s="387">
        <v>0</v>
      </c>
      <c r="H66" s="388">
        <v>0</v>
      </c>
      <c r="I66" s="389">
        <v>0</v>
      </c>
      <c r="J66" s="390">
        <v>0</v>
      </c>
      <c r="K66" s="389">
        <v>0</v>
      </c>
      <c r="L66" s="391">
        <v>0</v>
      </c>
      <c r="M66" s="389">
        <v>0</v>
      </c>
      <c r="N66" s="390">
        <v>0</v>
      </c>
      <c r="O66" s="392"/>
    </row>
    <row r="67" spans="1:15" ht="12" thickBot="1">
      <c r="A67" s="272" t="s">
        <v>277</v>
      </c>
      <c r="B67" s="962"/>
      <c r="C67" s="393">
        <f t="shared" ref="C67:N67" si="6">+C60+C61+C62+C63+C64+C65+C66</f>
        <v>0</v>
      </c>
      <c r="D67" s="394">
        <f t="shared" si="6"/>
        <v>0</v>
      </c>
      <c r="E67" s="395">
        <f t="shared" si="6"/>
        <v>0</v>
      </c>
      <c r="F67" s="395">
        <f t="shared" si="6"/>
        <v>0</v>
      </c>
      <c r="G67" s="395">
        <f t="shared" si="6"/>
        <v>0</v>
      </c>
      <c r="H67" s="396">
        <f t="shared" si="6"/>
        <v>0</v>
      </c>
      <c r="I67" s="393">
        <f t="shared" si="6"/>
        <v>0</v>
      </c>
      <c r="J67" s="395">
        <f t="shared" si="6"/>
        <v>0</v>
      </c>
      <c r="K67" s="393">
        <f t="shared" si="6"/>
        <v>0</v>
      </c>
      <c r="L67" s="396">
        <f t="shared" si="6"/>
        <v>0</v>
      </c>
      <c r="M67" s="393">
        <f t="shared" si="6"/>
        <v>0</v>
      </c>
      <c r="N67" s="395">
        <f t="shared" si="6"/>
        <v>0</v>
      </c>
      <c r="O67" s="397">
        <v>0</v>
      </c>
    </row>
    <row r="68" spans="1:15">
      <c r="A68" s="265" t="s">
        <v>518</v>
      </c>
      <c r="B68" s="960" t="s">
        <v>532</v>
      </c>
      <c r="C68" s="346">
        <v>0</v>
      </c>
      <c r="D68" s="347">
        <v>0</v>
      </c>
      <c r="E68" s="348">
        <v>0</v>
      </c>
      <c r="F68" s="348">
        <v>0</v>
      </c>
      <c r="G68" s="348">
        <v>0</v>
      </c>
      <c r="H68" s="349">
        <v>0</v>
      </c>
      <c r="I68" s="350">
        <v>0</v>
      </c>
      <c r="J68" s="351">
        <v>0</v>
      </c>
      <c r="K68" s="350">
        <v>0</v>
      </c>
      <c r="L68" s="352">
        <v>0</v>
      </c>
      <c r="M68" s="350">
        <v>0</v>
      </c>
      <c r="N68" s="351">
        <v>0</v>
      </c>
      <c r="O68" s="266"/>
    </row>
    <row r="69" spans="1:15">
      <c r="A69" s="267" t="s">
        <v>520</v>
      </c>
      <c r="B69" s="961"/>
      <c r="C69" s="353">
        <v>30.134968000000001</v>
      </c>
      <c r="D69" s="354">
        <v>30.134858000000001</v>
      </c>
      <c r="E69" s="355">
        <v>0</v>
      </c>
      <c r="F69" s="355">
        <v>0</v>
      </c>
      <c r="G69" s="355">
        <v>30.134858000000001</v>
      </c>
      <c r="H69" s="356">
        <v>0</v>
      </c>
      <c r="I69" s="357">
        <v>0</v>
      </c>
      <c r="J69" s="358">
        <v>0</v>
      </c>
      <c r="K69" s="357">
        <v>0</v>
      </c>
      <c r="L69" s="359">
        <v>0</v>
      </c>
      <c r="M69" s="357">
        <v>0</v>
      </c>
      <c r="N69" s="358">
        <v>0</v>
      </c>
      <c r="O69" s="268"/>
    </row>
    <row r="70" spans="1:15">
      <c r="A70" s="267" t="s">
        <v>521</v>
      </c>
      <c r="B70" s="961"/>
      <c r="C70" s="353">
        <v>0</v>
      </c>
      <c r="D70" s="354">
        <v>0</v>
      </c>
      <c r="E70" s="355">
        <v>0</v>
      </c>
      <c r="F70" s="355">
        <v>0</v>
      </c>
      <c r="G70" s="355">
        <v>0</v>
      </c>
      <c r="H70" s="356">
        <v>0</v>
      </c>
      <c r="I70" s="357">
        <v>0</v>
      </c>
      <c r="J70" s="337">
        <v>0</v>
      </c>
      <c r="K70" s="357">
        <v>0</v>
      </c>
      <c r="L70" s="337">
        <v>0</v>
      </c>
      <c r="M70" s="357">
        <v>0</v>
      </c>
      <c r="N70" s="358">
        <v>0</v>
      </c>
      <c r="O70" s="269"/>
    </row>
    <row r="71" spans="1:15">
      <c r="A71" s="267" t="s">
        <v>522</v>
      </c>
      <c r="B71" s="961"/>
      <c r="C71" s="353">
        <v>0</v>
      </c>
      <c r="D71" s="354">
        <v>0</v>
      </c>
      <c r="E71" s="355">
        <v>0</v>
      </c>
      <c r="F71" s="355">
        <v>0</v>
      </c>
      <c r="G71" s="355">
        <v>0</v>
      </c>
      <c r="H71" s="356">
        <v>0</v>
      </c>
      <c r="I71" s="357">
        <v>0</v>
      </c>
      <c r="J71" s="358">
        <v>0</v>
      </c>
      <c r="K71" s="357">
        <v>0</v>
      </c>
      <c r="L71" s="359">
        <v>0</v>
      </c>
      <c r="M71" s="357">
        <v>0</v>
      </c>
      <c r="N71" s="358">
        <v>0</v>
      </c>
      <c r="O71" s="268"/>
    </row>
    <row r="72" spans="1:15">
      <c r="A72" s="267" t="s">
        <v>523</v>
      </c>
      <c r="B72" s="961"/>
      <c r="C72" s="353">
        <v>0</v>
      </c>
      <c r="D72" s="354">
        <v>0</v>
      </c>
      <c r="E72" s="355">
        <v>0</v>
      </c>
      <c r="F72" s="355">
        <v>0</v>
      </c>
      <c r="G72" s="355">
        <v>0</v>
      </c>
      <c r="H72" s="356">
        <v>0</v>
      </c>
      <c r="I72" s="357">
        <v>0</v>
      </c>
      <c r="J72" s="358">
        <v>0</v>
      </c>
      <c r="K72" s="357">
        <v>0</v>
      </c>
      <c r="L72" s="359">
        <v>0</v>
      </c>
      <c r="M72" s="357">
        <v>0</v>
      </c>
      <c r="N72" s="358">
        <v>0</v>
      </c>
      <c r="O72" s="268"/>
    </row>
    <row r="73" spans="1:15">
      <c r="A73" s="267" t="s">
        <v>524</v>
      </c>
      <c r="B73" s="961"/>
      <c r="C73" s="353">
        <v>0</v>
      </c>
      <c r="D73" s="354">
        <v>0</v>
      </c>
      <c r="E73" s="355">
        <v>0</v>
      </c>
      <c r="F73" s="355">
        <v>0</v>
      </c>
      <c r="G73" s="355">
        <v>0</v>
      </c>
      <c r="H73" s="356">
        <v>0</v>
      </c>
      <c r="I73" s="357">
        <v>0</v>
      </c>
      <c r="J73" s="358">
        <v>0</v>
      </c>
      <c r="K73" s="357">
        <v>0</v>
      </c>
      <c r="L73" s="359">
        <v>0</v>
      </c>
      <c r="M73" s="357">
        <v>0</v>
      </c>
      <c r="N73" s="358">
        <v>0</v>
      </c>
      <c r="O73" s="268"/>
    </row>
    <row r="74" spans="1:15">
      <c r="A74" s="270" t="s">
        <v>525</v>
      </c>
      <c r="B74" s="961"/>
      <c r="C74" s="360">
        <v>15.205392</v>
      </c>
      <c r="D74" s="361">
        <v>15.205189000000001</v>
      </c>
      <c r="E74" s="362">
        <v>0</v>
      </c>
      <c r="F74" s="362">
        <v>0</v>
      </c>
      <c r="G74" s="362">
        <v>15.205189000000001</v>
      </c>
      <c r="H74" s="363">
        <v>0</v>
      </c>
      <c r="I74" s="364">
        <v>0</v>
      </c>
      <c r="J74" s="365">
        <v>0</v>
      </c>
      <c r="K74" s="364">
        <v>0</v>
      </c>
      <c r="L74" s="366">
        <v>0</v>
      </c>
      <c r="M74" s="364">
        <v>0</v>
      </c>
      <c r="N74" s="365">
        <v>0</v>
      </c>
      <c r="O74" s="271"/>
    </row>
    <row r="75" spans="1:15" ht="12" thickBot="1">
      <c r="A75" s="272" t="s">
        <v>277</v>
      </c>
      <c r="B75" s="962"/>
      <c r="C75" s="273">
        <f t="shared" ref="C75:N75" si="7">+C68+C69+C70+C71+C72+C73+C74</f>
        <v>45.340360000000004</v>
      </c>
      <c r="D75" s="274">
        <f t="shared" si="7"/>
        <v>45.340046999999998</v>
      </c>
      <c r="E75" s="275">
        <f t="shared" si="7"/>
        <v>0</v>
      </c>
      <c r="F75" s="275">
        <f t="shared" si="7"/>
        <v>0</v>
      </c>
      <c r="G75" s="275">
        <f t="shared" si="7"/>
        <v>45.340046999999998</v>
      </c>
      <c r="H75" s="276">
        <f t="shared" si="7"/>
        <v>0</v>
      </c>
      <c r="I75" s="273">
        <f t="shared" si="7"/>
        <v>0</v>
      </c>
      <c r="J75" s="275">
        <f t="shared" si="7"/>
        <v>0</v>
      </c>
      <c r="K75" s="273">
        <f t="shared" si="7"/>
        <v>0</v>
      </c>
      <c r="L75" s="276">
        <f t="shared" si="7"/>
        <v>0</v>
      </c>
      <c r="M75" s="273">
        <f t="shared" si="7"/>
        <v>0</v>
      </c>
      <c r="N75" s="275">
        <f t="shared" si="7"/>
        <v>0</v>
      </c>
      <c r="O75" s="345">
        <v>0</v>
      </c>
    </row>
    <row r="76" spans="1:15">
      <c r="A76" s="265" t="s">
        <v>518</v>
      </c>
      <c r="B76" s="960" t="s">
        <v>533</v>
      </c>
      <c r="C76" s="346">
        <v>4.6788670000000003</v>
      </c>
      <c r="D76" s="347">
        <v>4.6788670000000003</v>
      </c>
      <c r="E76" s="348">
        <v>4.6788670000000003</v>
      </c>
      <c r="F76" s="348">
        <v>0</v>
      </c>
      <c r="G76" s="348">
        <v>0</v>
      </c>
      <c r="H76" s="349">
        <v>0</v>
      </c>
      <c r="I76" s="350">
        <v>0</v>
      </c>
      <c r="J76" s="351">
        <v>0</v>
      </c>
      <c r="K76" s="350">
        <v>0</v>
      </c>
      <c r="L76" s="352">
        <v>0</v>
      </c>
      <c r="M76" s="350">
        <v>0</v>
      </c>
      <c r="N76" s="351">
        <v>0</v>
      </c>
      <c r="O76" s="266"/>
    </row>
    <row r="77" spans="1:15">
      <c r="A77" s="267" t="s">
        <v>520</v>
      </c>
      <c r="B77" s="961"/>
      <c r="C77" s="353">
        <v>6.3681809999999999</v>
      </c>
      <c r="D77" s="354">
        <v>6.3681809999999999</v>
      </c>
      <c r="E77" s="355">
        <v>6.3681809999999999</v>
      </c>
      <c r="F77" s="355">
        <v>0</v>
      </c>
      <c r="G77" s="355">
        <v>0</v>
      </c>
      <c r="H77" s="356">
        <v>0</v>
      </c>
      <c r="I77" s="357">
        <v>0</v>
      </c>
      <c r="J77" s="358">
        <v>0</v>
      </c>
      <c r="K77" s="357">
        <v>0</v>
      </c>
      <c r="L77" s="359">
        <v>0</v>
      </c>
      <c r="M77" s="357">
        <v>0</v>
      </c>
      <c r="N77" s="358">
        <v>0</v>
      </c>
      <c r="O77" s="268"/>
    </row>
    <row r="78" spans="1:15">
      <c r="A78" s="267" t="s">
        <v>521</v>
      </c>
      <c r="B78" s="961"/>
      <c r="C78" s="353">
        <v>59.538124000000003</v>
      </c>
      <c r="D78" s="354">
        <v>59.537537999999998</v>
      </c>
      <c r="E78" s="355">
        <v>6.661225</v>
      </c>
      <c r="F78" s="355">
        <v>0</v>
      </c>
      <c r="G78" s="355">
        <v>52.876313000000003</v>
      </c>
      <c r="H78" s="356">
        <v>0</v>
      </c>
      <c r="I78" s="357">
        <v>0</v>
      </c>
      <c r="J78" s="337">
        <v>0</v>
      </c>
      <c r="K78" s="357">
        <v>0</v>
      </c>
      <c r="L78" s="337">
        <v>0</v>
      </c>
      <c r="M78" s="357">
        <v>0</v>
      </c>
      <c r="N78" s="358">
        <v>0</v>
      </c>
      <c r="O78" s="269"/>
    </row>
    <row r="79" spans="1:15">
      <c r="A79" s="267" t="s">
        <v>522</v>
      </c>
      <c r="B79" s="961"/>
      <c r="C79" s="353">
        <v>543.61429599999997</v>
      </c>
      <c r="D79" s="354">
        <v>543.57905600000004</v>
      </c>
      <c r="E79" s="355">
        <v>212.404448</v>
      </c>
      <c r="F79" s="355">
        <v>0</v>
      </c>
      <c r="G79" s="355">
        <v>304.01822800000002</v>
      </c>
      <c r="H79" s="356">
        <v>27.156379999999999</v>
      </c>
      <c r="I79" s="357">
        <v>0</v>
      </c>
      <c r="J79" s="358">
        <v>0</v>
      </c>
      <c r="K79" s="357">
        <v>0</v>
      </c>
      <c r="L79" s="359">
        <v>0</v>
      </c>
      <c r="M79" s="357">
        <v>0</v>
      </c>
      <c r="N79" s="358">
        <v>0</v>
      </c>
      <c r="O79" s="268"/>
    </row>
    <row r="80" spans="1:15">
      <c r="A80" s="267" t="s">
        <v>523</v>
      </c>
      <c r="B80" s="961"/>
      <c r="C80" s="353">
        <v>200.73261400000001</v>
      </c>
      <c r="D80" s="354">
        <v>200.72603599999999</v>
      </c>
      <c r="E80" s="355">
        <v>82.896803000000006</v>
      </c>
      <c r="F80" s="355">
        <v>0</v>
      </c>
      <c r="G80" s="355">
        <v>110.34032500000001</v>
      </c>
      <c r="H80" s="356">
        <v>7.4889080000000003</v>
      </c>
      <c r="I80" s="357">
        <v>0</v>
      </c>
      <c r="J80" s="358">
        <v>0</v>
      </c>
      <c r="K80" s="357">
        <v>0</v>
      </c>
      <c r="L80" s="359">
        <v>0</v>
      </c>
      <c r="M80" s="357">
        <v>0</v>
      </c>
      <c r="N80" s="358">
        <v>0</v>
      </c>
      <c r="O80" s="268"/>
    </row>
    <row r="81" spans="1:15">
      <c r="A81" s="267" t="s">
        <v>524</v>
      </c>
      <c r="B81" s="961"/>
      <c r="C81" s="353">
        <v>2390.1111839999999</v>
      </c>
      <c r="D81" s="354">
        <v>2389.9116730000001</v>
      </c>
      <c r="E81" s="355">
        <v>105.094319</v>
      </c>
      <c r="F81" s="355">
        <v>0</v>
      </c>
      <c r="G81" s="355">
        <v>1478.223651</v>
      </c>
      <c r="H81" s="356">
        <v>806.59370200000001</v>
      </c>
      <c r="I81" s="357">
        <v>0</v>
      </c>
      <c r="J81" s="358">
        <v>0</v>
      </c>
      <c r="K81" s="357">
        <v>0</v>
      </c>
      <c r="L81" s="359">
        <v>0</v>
      </c>
      <c r="M81" s="357">
        <v>0</v>
      </c>
      <c r="N81" s="358">
        <v>0</v>
      </c>
      <c r="O81" s="268"/>
    </row>
    <row r="82" spans="1:15">
      <c r="A82" s="270" t="s">
        <v>525</v>
      </c>
      <c r="B82" s="961"/>
      <c r="C82" s="360">
        <v>2949.1576169999998</v>
      </c>
      <c r="D82" s="361">
        <v>2949.121486</v>
      </c>
      <c r="E82" s="362">
        <v>213.013563</v>
      </c>
      <c r="F82" s="362">
        <v>0</v>
      </c>
      <c r="G82" s="362">
        <v>1477.487678</v>
      </c>
      <c r="H82" s="363">
        <v>1258.6202450000001</v>
      </c>
      <c r="I82" s="364">
        <v>0</v>
      </c>
      <c r="J82" s="365">
        <v>0</v>
      </c>
      <c r="K82" s="364">
        <v>0</v>
      </c>
      <c r="L82" s="366">
        <v>0</v>
      </c>
      <c r="M82" s="364">
        <v>0</v>
      </c>
      <c r="N82" s="365">
        <v>0</v>
      </c>
      <c r="O82" s="271"/>
    </row>
    <row r="83" spans="1:15" ht="12" thickBot="1">
      <c r="A83" s="272" t="s">
        <v>277</v>
      </c>
      <c r="B83" s="962"/>
      <c r="C83" s="273">
        <f t="shared" ref="C83:N83" si="8">+C76+C77+C78+C79+C80+C81+C82</f>
        <v>6154.2008829999995</v>
      </c>
      <c r="D83" s="274">
        <f t="shared" si="8"/>
        <v>6153.9228370000001</v>
      </c>
      <c r="E83" s="275">
        <f t="shared" si="8"/>
        <v>631.11740599999996</v>
      </c>
      <c r="F83" s="275">
        <f t="shared" si="8"/>
        <v>0</v>
      </c>
      <c r="G83" s="275">
        <f t="shared" si="8"/>
        <v>3422.946195</v>
      </c>
      <c r="H83" s="276">
        <f t="shared" si="8"/>
        <v>2099.8592349999999</v>
      </c>
      <c r="I83" s="273">
        <f t="shared" si="8"/>
        <v>0</v>
      </c>
      <c r="J83" s="275">
        <f t="shared" si="8"/>
        <v>0</v>
      </c>
      <c r="K83" s="273">
        <f t="shared" si="8"/>
        <v>0</v>
      </c>
      <c r="L83" s="276">
        <f t="shared" si="8"/>
        <v>0</v>
      </c>
      <c r="M83" s="273">
        <f t="shared" si="8"/>
        <v>0</v>
      </c>
      <c r="N83" s="275">
        <f t="shared" si="8"/>
        <v>0</v>
      </c>
      <c r="O83" s="345">
        <v>24.787761</v>
      </c>
    </row>
    <row r="84" spans="1:15">
      <c r="A84" s="265" t="s">
        <v>518</v>
      </c>
      <c r="B84" s="960" t="s">
        <v>534</v>
      </c>
      <c r="C84" s="346">
        <v>4.8917669999999998</v>
      </c>
      <c r="D84" s="347">
        <v>4.8917669999999998</v>
      </c>
      <c r="E84" s="348">
        <v>4.8917669999999998</v>
      </c>
      <c r="F84" s="348">
        <v>0</v>
      </c>
      <c r="G84" s="348">
        <v>0</v>
      </c>
      <c r="H84" s="349">
        <v>0</v>
      </c>
      <c r="I84" s="350">
        <v>0</v>
      </c>
      <c r="J84" s="351">
        <v>0</v>
      </c>
      <c r="K84" s="350">
        <v>0</v>
      </c>
      <c r="L84" s="352">
        <v>0</v>
      </c>
      <c r="M84" s="350">
        <v>0</v>
      </c>
      <c r="N84" s="351">
        <v>0</v>
      </c>
      <c r="O84" s="266"/>
    </row>
    <row r="85" spans="1:15">
      <c r="A85" s="267" t="s">
        <v>520</v>
      </c>
      <c r="B85" s="961"/>
      <c r="C85" s="353">
        <v>21.570150000000002</v>
      </c>
      <c r="D85" s="354">
        <v>21.570150000000002</v>
      </c>
      <c r="E85" s="355">
        <v>21.570150000000002</v>
      </c>
      <c r="F85" s="355">
        <v>0</v>
      </c>
      <c r="G85" s="355">
        <v>0</v>
      </c>
      <c r="H85" s="356">
        <v>0</v>
      </c>
      <c r="I85" s="357">
        <v>0</v>
      </c>
      <c r="J85" s="358">
        <v>0</v>
      </c>
      <c r="K85" s="357">
        <v>0</v>
      </c>
      <c r="L85" s="359">
        <v>0</v>
      </c>
      <c r="M85" s="357">
        <v>0</v>
      </c>
      <c r="N85" s="358">
        <v>0</v>
      </c>
      <c r="O85" s="268"/>
    </row>
    <row r="86" spans="1:15">
      <c r="A86" s="267" t="s">
        <v>521</v>
      </c>
      <c r="B86" s="961"/>
      <c r="C86" s="353">
        <v>484.14224300000001</v>
      </c>
      <c r="D86" s="354">
        <v>484.13473199999999</v>
      </c>
      <c r="E86" s="355">
        <v>468.93159100000003</v>
      </c>
      <c r="F86" s="355">
        <v>0</v>
      </c>
      <c r="G86" s="355">
        <v>15.203141</v>
      </c>
      <c r="H86" s="356">
        <v>0</v>
      </c>
      <c r="I86" s="357">
        <v>0</v>
      </c>
      <c r="J86" s="337">
        <v>0</v>
      </c>
      <c r="K86" s="357">
        <v>0</v>
      </c>
      <c r="L86" s="337">
        <v>0</v>
      </c>
      <c r="M86" s="357">
        <v>0</v>
      </c>
      <c r="N86" s="358">
        <v>0</v>
      </c>
      <c r="O86" s="269"/>
    </row>
    <row r="87" spans="1:15">
      <c r="A87" s="267" t="s">
        <v>522</v>
      </c>
      <c r="B87" s="961"/>
      <c r="C87" s="353">
        <v>134.35807600000001</v>
      </c>
      <c r="D87" s="354">
        <v>134.350807</v>
      </c>
      <c r="E87" s="355">
        <v>21.030474000000002</v>
      </c>
      <c r="F87" s="355">
        <v>0</v>
      </c>
      <c r="G87" s="355">
        <v>113.32033300000001</v>
      </c>
      <c r="H87" s="356">
        <v>0</v>
      </c>
      <c r="I87" s="357">
        <v>0</v>
      </c>
      <c r="J87" s="358">
        <v>0</v>
      </c>
      <c r="K87" s="357">
        <v>0</v>
      </c>
      <c r="L87" s="359">
        <v>0</v>
      </c>
      <c r="M87" s="357">
        <v>0</v>
      </c>
      <c r="N87" s="358">
        <v>0</v>
      </c>
      <c r="O87" s="268"/>
    </row>
    <row r="88" spans="1:15">
      <c r="A88" s="267" t="s">
        <v>523</v>
      </c>
      <c r="B88" s="961"/>
      <c r="C88" s="353">
        <v>916.92681400000004</v>
      </c>
      <c r="D88" s="354">
        <v>916.72799299999997</v>
      </c>
      <c r="E88" s="355">
        <v>86.496144000000001</v>
      </c>
      <c r="F88" s="355">
        <v>0</v>
      </c>
      <c r="G88" s="355">
        <v>830.23184900000001</v>
      </c>
      <c r="H88" s="356">
        <v>0</v>
      </c>
      <c r="I88" s="357">
        <v>0</v>
      </c>
      <c r="J88" s="358">
        <v>0</v>
      </c>
      <c r="K88" s="357">
        <v>0</v>
      </c>
      <c r="L88" s="359">
        <v>0</v>
      </c>
      <c r="M88" s="357">
        <v>0</v>
      </c>
      <c r="N88" s="358">
        <v>0</v>
      </c>
      <c r="O88" s="268"/>
    </row>
    <row r="89" spans="1:15">
      <c r="A89" s="267" t="s">
        <v>524</v>
      </c>
      <c r="B89" s="961"/>
      <c r="C89" s="353">
        <v>943.95741799999996</v>
      </c>
      <c r="D89" s="354">
        <v>943.83493799999997</v>
      </c>
      <c r="E89" s="355">
        <v>26.48226</v>
      </c>
      <c r="F89" s="355">
        <v>0</v>
      </c>
      <c r="G89" s="355">
        <v>700.22807</v>
      </c>
      <c r="H89" s="356">
        <v>217.124607</v>
      </c>
      <c r="I89" s="357">
        <v>0</v>
      </c>
      <c r="J89" s="358">
        <v>0</v>
      </c>
      <c r="K89" s="357">
        <v>0</v>
      </c>
      <c r="L89" s="359">
        <v>0</v>
      </c>
      <c r="M89" s="357">
        <v>0</v>
      </c>
      <c r="N89" s="358">
        <v>0</v>
      </c>
      <c r="O89" s="268"/>
    </row>
    <row r="90" spans="1:15">
      <c r="A90" s="270" t="s">
        <v>525</v>
      </c>
      <c r="B90" s="961"/>
      <c r="C90" s="360">
        <v>668.746983</v>
      </c>
      <c r="D90" s="361">
        <v>668.74279999999999</v>
      </c>
      <c r="E90" s="362">
        <v>62.889139</v>
      </c>
      <c r="F90" s="362">
        <v>0</v>
      </c>
      <c r="G90" s="362">
        <v>286.59831300000002</v>
      </c>
      <c r="H90" s="363">
        <v>319.25534900000002</v>
      </c>
      <c r="I90" s="364">
        <v>0</v>
      </c>
      <c r="J90" s="365">
        <v>0</v>
      </c>
      <c r="K90" s="364">
        <v>0</v>
      </c>
      <c r="L90" s="366">
        <v>0</v>
      </c>
      <c r="M90" s="364">
        <v>0</v>
      </c>
      <c r="N90" s="365">
        <v>0</v>
      </c>
      <c r="O90" s="271"/>
    </row>
    <row r="91" spans="1:15" ht="12" thickBot="1">
      <c r="A91" s="272" t="s">
        <v>277</v>
      </c>
      <c r="B91" s="962"/>
      <c r="C91" s="273">
        <f t="shared" ref="C91:N91" si="9">+C84+C85+C86+C87+C88+C89+C90</f>
        <v>3174.5934509999997</v>
      </c>
      <c r="D91" s="274">
        <f t="shared" si="9"/>
        <v>3174.2531869999998</v>
      </c>
      <c r="E91" s="275">
        <f t="shared" si="9"/>
        <v>692.29152499999998</v>
      </c>
      <c r="F91" s="275">
        <f t="shared" si="9"/>
        <v>0</v>
      </c>
      <c r="G91" s="275">
        <f t="shared" si="9"/>
        <v>1945.5817059999999</v>
      </c>
      <c r="H91" s="276">
        <f t="shared" si="9"/>
        <v>536.37995599999999</v>
      </c>
      <c r="I91" s="273">
        <f t="shared" si="9"/>
        <v>0</v>
      </c>
      <c r="J91" s="275">
        <f t="shared" si="9"/>
        <v>0</v>
      </c>
      <c r="K91" s="273">
        <f t="shared" si="9"/>
        <v>0</v>
      </c>
      <c r="L91" s="276">
        <f t="shared" si="9"/>
        <v>0</v>
      </c>
      <c r="M91" s="273">
        <f t="shared" si="9"/>
        <v>0</v>
      </c>
      <c r="N91" s="275">
        <f t="shared" si="9"/>
        <v>0</v>
      </c>
      <c r="O91" s="345">
        <v>15.095076000000001</v>
      </c>
    </row>
    <row r="92" spans="1:15">
      <c r="A92" s="265" t="s">
        <v>518</v>
      </c>
      <c r="B92" s="960" t="s">
        <v>535</v>
      </c>
      <c r="C92" s="346">
        <v>23.970092000000001</v>
      </c>
      <c r="D92" s="347">
        <v>23.951203</v>
      </c>
      <c r="E92" s="348">
        <v>0.30412899999999998</v>
      </c>
      <c r="F92" s="348">
        <v>0</v>
      </c>
      <c r="G92" s="348">
        <v>0.16966000000000001</v>
      </c>
      <c r="H92" s="349">
        <v>23.465108000000001</v>
      </c>
      <c r="I92" s="350">
        <v>0</v>
      </c>
      <c r="J92" s="351">
        <v>0</v>
      </c>
      <c r="K92" s="350">
        <v>0</v>
      </c>
      <c r="L92" s="352">
        <v>0</v>
      </c>
      <c r="M92" s="350">
        <v>3.2578330000000002</v>
      </c>
      <c r="N92" s="351">
        <v>6.0769999999999999E-3</v>
      </c>
      <c r="O92" s="266"/>
    </row>
    <row r="93" spans="1:15">
      <c r="A93" s="267" t="s">
        <v>520</v>
      </c>
      <c r="B93" s="961"/>
      <c r="C93" s="353">
        <v>990.21272399999998</v>
      </c>
      <c r="D93" s="354">
        <v>987.59233300000005</v>
      </c>
      <c r="E93" s="355">
        <v>0</v>
      </c>
      <c r="F93" s="355">
        <v>0</v>
      </c>
      <c r="G93" s="355">
        <v>959.61747600000001</v>
      </c>
      <c r="H93" s="356">
        <v>27.974857</v>
      </c>
      <c r="I93" s="357">
        <v>0</v>
      </c>
      <c r="J93" s="358">
        <v>0</v>
      </c>
      <c r="K93" s="357">
        <v>0</v>
      </c>
      <c r="L93" s="359">
        <v>0</v>
      </c>
      <c r="M93" s="357">
        <v>24.435162999999999</v>
      </c>
      <c r="N93" s="358">
        <v>4.5575999999999998E-2</v>
      </c>
      <c r="O93" s="268"/>
    </row>
    <row r="94" spans="1:15">
      <c r="A94" s="267" t="s">
        <v>521</v>
      </c>
      <c r="B94" s="961"/>
      <c r="C94" s="353">
        <v>91.950248000000002</v>
      </c>
      <c r="D94" s="354">
        <v>91.850037</v>
      </c>
      <c r="E94" s="355">
        <v>0.106645</v>
      </c>
      <c r="F94" s="355">
        <v>0</v>
      </c>
      <c r="G94" s="355">
        <v>88.738338999999996</v>
      </c>
      <c r="H94" s="356">
        <v>3.0050520000000001</v>
      </c>
      <c r="I94" s="357">
        <v>0</v>
      </c>
      <c r="J94" s="337">
        <v>0</v>
      </c>
      <c r="K94" s="357">
        <v>0</v>
      </c>
      <c r="L94" s="337">
        <v>0</v>
      </c>
      <c r="M94" s="357">
        <v>0.22752900000000001</v>
      </c>
      <c r="N94" s="358">
        <v>4.2200000000000001E-4</v>
      </c>
      <c r="O94" s="269"/>
    </row>
    <row r="95" spans="1:15">
      <c r="A95" s="267" t="s">
        <v>522</v>
      </c>
      <c r="B95" s="961"/>
      <c r="C95" s="353">
        <v>46.015669000000003</v>
      </c>
      <c r="D95" s="354">
        <v>45.957836</v>
      </c>
      <c r="E95" s="355">
        <v>0</v>
      </c>
      <c r="F95" s="355">
        <v>0</v>
      </c>
      <c r="G95" s="355">
        <v>1.671716</v>
      </c>
      <c r="H95" s="356">
        <v>44.286119999999997</v>
      </c>
      <c r="I95" s="357">
        <v>0</v>
      </c>
      <c r="J95" s="358">
        <v>0</v>
      </c>
      <c r="K95" s="357">
        <v>0</v>
      </c>
      <c r="L95" s="359">
        <v>0</v>
      </c>
      <c r="M95" s="357">
        <v>0</v>
      </c>
      <c r="N95" s="358">
        <v>0</v>
      </c>
      <c r="O95" s="268"/>
    </row>
    <row r="96" spans="1:15">
      <c r="A96" s="267" t="s">
        <v>523</v>
      </c>
      <c r="B96" s="961"/>
      <c r="C96" s="353">
        <v>567.541786</v>
      </c>
      <c r="D96" s="354">
        <v>566.89324899999997</v>
      </c>
      <c r="E96" s="355">
        <v>0.97509199999999996</v>
      </c>
      <c r="F96" s="355">
        <v>0</v>
      </c>
      <c r="G96" s="355">
        <v>103.130323</v>
      </c>
      <c r="H96" s="356">
        <v>462.78783399999998</v>
      </c>
      <c r="I96" s="357">
        <v>0</v>
      </c>
      <c r="J96" s="358">
        <v>0</v>
      </c>
      <c r="K96" s="357">
        <v>102.51538499999999</v>
      </c>
      <c r="L96" s="359">
        <v>558.13538100000005</v>
      </c>
      <c r="M96" s="357">
        <v>7.7873999999999999E-2</v>
      </c>
      <c r="N96" s="358">
        <v>3.0000000000000001E-6</v>
      </c>
      <c r="O96" s="268"/>
    </row>
    <row r="97" spans="1:15">
      <c r="A97" s="267" t="s">
        <v>524</v>
      </c>
      <c r="B97" s="961"/>
      <c r="C97" s="353">
        <v>634.70578799999998</v>
      </c>
      <c r="D97" s="354">
        <v>633.56093699999997</v>
      </c>
      <c r="E97" s="355">
        <v>1.1815819999999999</v>
      </c>
      <c r="F97" s="355">
        <v>0</v>
      </c>
      <c r="G97" s="355">
        <v>10.711572</v>
      </c>
      <c r="H97" s="356">
        <v>621.66778299999999</v>
      </c>
      <c r="I97" s="357">
        <v>0</v>
      </c>
      <c r="J97" s="358">
        <v>0</v>
      </c>
      <c r="K97" s="357">
        <v>0</v>
      </c>
      <c r="L97" s="359">
        <v>0</v>
      </c>
      <c r="M97" s="357">
        <v>0.77381999999999995</v>
      </c>
      <c r="N97" s="358">
        <v>1.4430000000000001E-3</v>
      </c>
      <c r="O97" s="268"/>
    </row>
    <row r="98" spans="1:15">
      <c r="A98" s="270" t="s">
        <v>525</v>
      </c>
      <c r="B98" s="961"/>
      <c r="C98" s="360">
        <v>16.402816000000001</v>
      </c>
      <c r="D98" s="361">
        <v>16.377179000000002</v>
      </c>
      <c r="E98" s="362">
        <v>2.5704509999999998</v>
      </c>
      <c r="F98" s="362">
        <v>0</v>
      </c>
      <c r="G98" s="362">
        <v>0</v>
      </c>
      <c r="H98" s="363">
        <v>13.806728</v>
      </c>
      <c r="I98" s="364">
        <v>0</v>
      </c>
      <c r="J98" s="365">
        <v>0</v>
      </c>
      <c r="K98" s="364">
        <v>0</v>
      </c>
      <c r="L98" s="366">
        <v>0</v>
      </c>
      <c r="M98" s="364">
        <v>48.163671000000001</v>
      </c>
      <c r="N98" s="365">
        <v>8.9834999999999998E-2</v>
      </c>
      <c r="O98" s="271"/>
    </row>
    <row r="99" spans="1:15" ht="12" thickBot="1">
      <c r="A99" s="272" t="s">
        <v>277</v>
      </c>
      <c r="B99" s="962"/>
      <c r="C99" s="273">
        <f t="shared" ref="C99:N99" si="10">+C92+C93+C94+C95+C96+C97+C98</f>
        <v>2370.7991229999998</v>
      </c>
      <c r="D99" s="274">
        <f t="shared" si="10"/>
        <v>2366.1827739999999</v>
      </c>
      <c r="E99" s="275">
        <f t="shared" si="10"/>
        <v>5.1378989999999991</v>
      </c>
      <c r="F99" s="275">
        <f t="shared" si="10"/>
        <v>0</v>
      </c>
      <c r="G99" s="275">
        <f t="shared" si="10"/>
        <v>1164.039086</v>
      </c>
      <c r="H99" s="276">
        <f t="shared" si="10"/>
        <v>1196.9934819999999</v>
      </c>
      <c r="I99" s="273">
        <f t="shared" si="10"/>
        <v>0</v>
      </c>
      <c r="J99" s="275">
        <f t="shared" si="10"/>
        <v>0</v>
      </c>
      <c r="K99" s="273">
        <f t="shared" si="10"/>
        <v>102.51538499999999</v>
      </c>
      <c r="L99" s="276">
        <f t="shared" si="10"/>
        <v>558.13538100000005</v>
      </c>
      <c r="M99" s="273">
        <f t="shared" si="10"/>
        <v>76.935890000000001</v>
      </c>
      <c r="N99" s="275">
        <f t="shared" si="10"/>
        <v>0.14335599999999998</v>
      </c>
      <c r="O99" s="345">
        <v>132.80252899999999</v>
      </c>
    </row>
    <row r="100" spans="1:15">
      <c r="A100" s="265" t="s">
        <v>518</v>
      </c>
      <c r="B100" s="960" t="s">
        <v>536</v>
      </c>
      <c r="C100" s="346">
        <v>8.9937000000000005</v>
      </c>
      <c r="D100" s="347">
        <v>8.9937000000000005</v>
      </c>
      <c r="E100" s="348">
        <v>8.9937000000000005</v>
      </c>
      <c r="F100" s="348">
        <v>0</v>
      </c>
      <c r="G100" s="348">
        <v>0</v>
      </c>
      <c r="H100" s="349">
        <v>0</v>
      </c>
      <c r="I100" s="350">
        <v>0</v>
      </c>
      <c r="J100" s="351">
        <v>0</v>
      </c>
      <c r="K100" s="350">
        <v>0</v>
      </c>
      <c r="L100" s="352">
        <v>0</v>
      </c>
      <c r="M100" s="350">
        <v>0</v>
      </c>
      <c r="N100" s="351">
        <v>0</v>
      </c>
      <c r="O100" s="266"/>
    </row>
    <row r="101" spans="1:15">
      <c r="A101" s="267" t="s">
        <v>520</v>
      </c>
      <c r="B101" s="961"/>
      <c r="C101" s="353">
        <v>2.1957000000000001E-2</v>
      </c>
      <c r="D101" s="354">
        <v>2.1957000000000001E-2</v>
      </c>
      <c r="E101" s="355">
        <v>2.1957000000000001E-2</v>
      </c>
      <c r="F101" s="355">
        <v>0</v>
      </c>
      <c r="G101" s="355">
        <v>0</v>
      </c>
      <c r="H101" s="356">
        <v>0</v>
      </c>
      <c r="I101" s="357">
        <v>0</v>
      </c>
      <c r="J101" s="358">
        <v>0</v>
      </c>
      <c r="K101" s="357">
        <v>0</v>
      </c>
      <c r="L101" s="359">
        <v>0</v>
      </c>
      <c r="M101" s="357">
        <v>0</v>
      </c>
      <c r="N101" s="358">
        <v>0</v>
      </c>
      <c r="O101" s="268"/>
    </row>
    <row r="102" spans="1:15">
      <c r="A102" s="267" t="s">
        <v>521</v>
      </c>
      <c r="B102" s="961"/>
      <c r="C102" s="353">
        <v>0</v>
      </c>
      <c r="D102" s="354">
        <v>0</v>
      </c>
      <c r="E102" s="355">
        <v>0</v>
      </c>
      <c r="F102" s="355">
        <v>0</v>
      </c>
      <c r="G102" s="355">
        <v>0</v>
      </c>
      <c r="H102" s="356">
        <v>0</v>
      </c>
      <c r="I102" s="357">
        <v>0</v>
      </c>
      <c r="J102" s="337">
        <v>0</v>
      </c>
      <c r="K102" s="357">
        <v>0</v>
      </c>
      <c r="L102" s="337">
        <v>0</v>
      </c>
      <c r="M102" s="357">
        <v>0</v>
      </c>
      <c r="N102" s="358">
        <v>0</v>
      </c>
      <c r="O102" s="269"/>
    </row>
    <row r="103" spans="1:15">
      <c r="A103" s="267" t="s">
        <v>522</v>
      </c>
      <c r="B103" s="961"/>
      <c r="C103" s="353">
        <v>5.5050000000000003E-3</v>
      </c>
      <c r="D103" s="354">
        <v>5.5050000000000003E-3</v>
      </c>
      <c r="E103" s="355">
        <v>5.5050000000000003E-3</v>
      </c>
      <c r="F103" s="355">
        <v>0</v>
      </c>
      <c r="G103" s="355">
        <v>0</v>
      </c>
      <c r="H103" s="356">
        <v>0</v>
      </c>
      <c r="I103" s="357">
        <v>0</v>
      </c>
      <c r="J103" s="358">
        <v>0</v>
      </c>
      <c r="K103" s="357">
        <v>0</v>
      </c>
      <c r="L103" s="359">
        <v>0</v>
      </c>
      <c r="M103" s="357">
        <v>0</v>
      </c>
      <c r="N103" s="358">
        <v>0</v>
      </c>
      <c r="O103" s="268"/>
    </row>
    <row r="104" spans="1:15">
      <c r="A104" s="267" t="s">
        <v>523</v>
      </c>
      <c r="B104" s="961"/>
      <c r="C104" s="353">
        <v>2.5599999999999999E-4</v>
      </c>
      <c r="D104" s="354">
        <v>2.5599999999999999E-4</v>
      </c>
      <c r="E104" s="355">
        <v>2.5599999999999999E-4</v>
      </c>
      <c r="F104" s="355">
        <v>0</v>
      </c>
      <c r="G104" s="355">
        <v>0</v>
      </c>
      <c r="H104" s="356">
        <v>0</v>
      </c>
      <c r="I104" s="357">
        <v>0</v>
      </c>
      <c r="J104" s="358">
        <v>0</v>
      </c>
      <c r="K104" s="357">
        <v>0</v>
      </c>
      <c r="L104" s="359">
        <v>0</v>
      </c>
      <c r="M104" s="357">
        <v>0</v>
      </c>
      <c r="N104" s="358">
        <v>0</v>
      </c>
      <c r="O104" s="268"/>
    </row>
    <row r="105" spans="1:15">
      <c r="A105" s="267" t="s">
        <v>524</v>
      </c>
      <c r="B105" s="961"/>
      <c r="C105" s="353">
        <v>2.8509720000000001</v>
      </c>
      <c r="D105" s="354">
        <v>2.8509720000000001</v>
      </c>
      <c r="E105" s="355">
        <v>2.8509720000000001</v>
      </c>
      <c r="F105" s="355">
        <v>0</v>
      </c>
      <c r="G105" s="355">
        <v>0</v>
      </c>
      <c r="H105" s="356">
        <v>0</v>
      </c>
      <c r="I105" s="357">
        <v>0</v>
      </c>
      <c r="J105" s="358">
        <v>0</v>
      </c>
      <c r="K105" s="357">
        <v>0</v>
      </c>
      <c r="L105" s="359">
        <v>0</v>
      </c>
      <c r="M105" s="357">
        <v>0</v>
      </c>
      <c r="N105" s="358">
        <v>0</v>
      </c>
      <c r="O105" s="268"/>
    </row>
    <row r="106" spans="1:15">
      <c r="A106" s="270" t="s">
        <v>525</v>
      </c>
      <c r="B106" s="961"/>
      <c r="C106" s="360">
        <v>4.2320229999999999</v>
      </c>
      <c r="D106" s="361">
        <v>4.2320229999999999</v>
      </c>
      <c r="E106" s="362">
        <v>4.2320229999999999</v>
      </c>
      <c r="F106" s="362">
        <v>0</v>
      </c>
      <c r="G106" s="362">
        <v>0</v>
      </c>
      <c r="H106" s="363">
        <v>0</v>
      </c>
      <c r="I106" s="364">
        <v>0</v>
      </c>
      <c r="J106" s="365">
        <v>0</v>
      </c>
      <c r="K106" s="364">
        <v>0</v>
      </c>
      <c r="L106" s="366">
        <v>0</v>
      </c>
      <c r="M106" s="364">
        <v>0</v>
      </c>
      <c r="N106" s="365">
        <v>0</v>
      </c>
      <c r="O106" s="271"/>
    </row>
    <row r="107" spans="1:15" ht="12" thickBot="1">
      <c r="A107" s="272" t="s">
        <v>277</v>
      </c>
      <c r="B107" s="962"/>
      <c r="C107" s="273">
        <f t="shared" ref="C107:N107" si="11">+C100+C101+C102+C103+C104+C105+C106</f>
        <v>16.104413000000001</v>
      </c>
      <c r="D107" s="274">
        <f t="shared" si="11"/>
        <v>16.104413000000001</v>
      </c>
      <c r="E107" s="275">
        <f t="shared" si="11"/>
        <v>16.104413000000001</v>
      </c>
      <c r="F107" s="275">
        <f t="shared" si="11"/>
        <v>0</v>
      </c>
      <c r="G107" s="275">
        <f t="shared" si="11"/>
        <v>0</v>
      </c>
      <c r="H107" s="276">
        <f t="shared" si="11"/>
        <v>0</v>
      </c>
      <c r="I107" s="273">
        <f t="shared" si="11"/>
        <v>0</v>
      </c>
      <c r="J107" s="275">
        <f t="shared" si="11"/>
        <v>0</v>
      </c>
      <c r="K107" s="273">
        <f t="shared" si="11"/>
        <v>0</v>
      </c>
      <c r="L107" s="276">
        <f t="shared" si="11"/>
        <v>0</v>
      </c>
      <c r="M107" s="273">
        <f t="shared" si="11"/>
        <v>0</v>
      </c>
      <c r="N107" s="275">
        <f t="shared" si="11"/>
        <v>0</v>
      </c>
      <c r="O107" s="345">
        <v>0</v>
      </c>
    </row>
    <row r="108" spans="1:15">
      <c r="A108" s="265" t="s">
        <v>518</v>
      </c>
      <c r="B108" s="960" t="s">
        <v>537</v>
      </c>
      <c r="C108" s="346">
        <v>100.13217400000001</v>
      </c>
      <c r="D108" s="347">
        <v>100.132098</v>
      </c>
      <c r="E108" s="348">
        <v>2.2751250000000001</v>
      </c>
      <c r="F108" s="348">
        <v>0</v>
      </c>
      <c r="G108" s="348">
        <v>97.378456</v>
      </c>
      <c r="H108" s="349">
        <v>0.478518</v>
      </c>
      <c r="I108" s="350">
        <v>0</v>
      </c>
      <c r="J108" s="351">
        <v>0</v>
      </c>
      <c r="K108" s="350">
        <v>0</v>
      </c>
      <c r="L108" s="352">
        <v>0</v>
      </c>
      <c r="M108" s="350">
        <v>12.418725999999999</v>
      </c>
      <c r="N108" s="351">
        <v>3.4689999999999999E-3</v>
      </c>
      <c r="O108" s="266"/>
    </row>
    <row r="109" spans="1:15">
      <c r="A109" s="267" t="s">
        <v>520</v>
      </c>
      <c r="B109" s="961"/>
      <c r="C109" s="353">
        <v>185.82060300000001</v>
      </c>
      <c r="D109" s="354">
        <v>185.82060300000001</v>
      </c>
      <c r="E109" s="355">
        <v>1.7521059999999999</v>
      </c>
      <c r="F109" s="355">
        <v>0</v>
      </c>
      <c r="G109" s="355">
        <v>184.06849700000001</v>
      </c>
      <c r="H109" s="356">
        <v>0</v>
      </c>
      <c r="I109" s="357">
        <v>0</v>
      </c>
      <c r="J109" s="358">
        <v>0</v>
      </c>
      <c r="K109" s="357">
        <v>0</v>
      </c>
      <c r="L109" s="359">
        <v>0</v>
      </c>
      <c r="M109" s="357">
        <v>0</v>
      </c>
      <c r="N109" s="358">
        <v>0</v>
      </c>
      <c r="O109" s="268"/>
    </row>
    <row r="110" spans="1:15">
      <c r="A110" s="267" t="s">
        <v>521</v>
      </c>
      <c r="B110" s="961"/>
      <c r="C110" s="353">
        <v>95.918156999999994</v>
      </c>
      <c r="D110" s="354">
        <v>95.918156999999994</v>
      </c>
      <c r="E110" s="355">
        <v>0.14752599999999999</v>
      </c>
      <c r="F110" s="355">
        <v>0</v>
      </c>
      <c r="G110" s="355">
        <v>95.770630999999995</v>
      </c>
      <c r="H110" s="356">
        <v>0</v>
      </c>
      <c r="I110" s="357">
        <v>0</v>
      </c>
      <c r="J110" s="337">
        <v>0</v>
      </c>
      <c r="K110" s="357">
        <v>0</v>
      </c>
      <c r="L110" s="337">
        <v>0</v>
      </c>
      <c r="M110" s="357">
        <v>0</v>
      </c>
      <c r="N110" s="358">
        <v>0</v>
      </c>
      <c r="O110" s="269"/>
    </row>
    <row r="111" spans="1:15">
      <c r="A111" s="267" t="s">
        <v>522</v>
      </c>
      <c r="B111" s="961"/>
      <c r="C111" s="353">
        <v>171.48621399999999</v>
      </c>
      <c r="D111" s="354">
        <v>171.48621199999999</v>
      </c>
      <c r="E111" s="355">
        <v>0.15079799999999999</v>
      </c>
      <c r="F111" s="355">
        <v>0</v>
      </c>
      <c r="G111" s="355">
        <v>171.32847100000001</v>
      </c>
      <c r="H111" s="356">
        <v>6.9439999999999997E-3</v>
      </c>
      <c r="I111" s="357">
        <v>0</v>
      </c>
      <c r="J111" s="358">
        <v>0</v>
      </c>
      <c r="K111" s="357">
        <v>0</v>
      </c>
      <c r="L111" s="359">
        <v>0</v>
      </c>
      <c r="M111" s="357">
        <v>0</v>
      </c>
      <c r="N111" s="358">
        <v>0</v>
      </c>
      <c r="O111" s="268"/>
    </row>
    <row r="112" spans="1:15">
      <c r="A112" s="267" t="s">
        <v>523</v>
      </c>
      <c r="B112" s="961"/>
      <c r="C112" s="353">
        <v>384.29472399999997</v>
      </c>
      <c r="D112" s="354">
        <v>384.29426100000001</v>
      </c>
      <c r="E112" s="355">
        <v>1.35954</v>
      </c>
      <c r="F112" s="355">
        <v>0</v>
      </c>
      <c r="G112" s="355">
        <v>381.73817100000002</v>
      </c>
      <c r="H112" s="356">
        <v>1.19655</v>
      </c>
      <c r="I112" s="357">
        <v>0</v>
      </c>
      <c r="J112" s="358">
        <v>0</v>
      </c>
      <c r="K112" s="357">
        <v>0</v>
      </c>
      <c r="L112" s="359">
        <v>0</v>
      </c>
      <c r="M112" s="357">
        <v>0</v>
      </c>
      <c r="N112" s="358">
        <v>0</v>
      </c>
      <c r="O112" s="268"/>
    </row>
    <row r="113" spans="1:15">
      <c r="A113" s="267" t="s">
        <v>524</v>
      </c>
      <c r="B113" s="961"/>
      <c r="C113" s="353">
        <v>73.642411999999993</v>
      </c>
      <c r="D113" s="354">
        <v>73.641098999999997</v>
      </c>
      <c r="E113" s="355">
        <v>1.0396099999999999</v>
      </c>
      <c r="F113" s="355">
        <v>0</v>
      </c>
      <c r="G113" s="355">
        <v>69.207187000000005</v>
      </c>
      <c r="H113" s="356">
        <v>3.3943020000000002</v>
      </c>
      <c r="I113" s="357">
        <v>0</v>
      </c>
      <c r="J113" s="358">
        <v>0</v>
      </c>
      <c r="K113" s="357">
        <v>0</v>
      </c>
      <c r="L113" s="359">
        <v>0</v>
      </c>
      <c r="M113" s="357">
        <v>0</v>
      </c>
      <c r="N113" s="358">
        <v>0</v>
      </c>
      <c r="O113" s="268"/>
    </row>
    <row r="114" spans="1:15">
      <c r="A114" s="270" t="s">
        <v>525</v>
      </c>
      <c r="B114" s="961"/>
      <c r="C114" s="360">
        <v>1.50099</v>
      </c>
      <c r="D114" s="361">
        <v>1.50099</v>
      </c>
      <c r="E114" s="362">
        <v>1.50099</v>
      </c>
      <c r="F114" s="362">
        <v>0</v>
      </c>
      <c r="G114" s="362">
        <v>0</v>
      </c>
      <c r="H114" s="363">
        <v>0</v>
      </c>
      <c r="I114" s="364">
        <v>0</v>
      </c>
      <c r="J114" s="365">
        <v>0</v>
      </c>
      <c r="K114" s="364">
        <v>0</v>
      </c>
      <c r="L114" s="366">
        <v>0</v>
      </c>
      <c r="M114" s="364">
        <v>0</v>
      </c>
      <c r="N114" s="365">
        <v>0</v>
      </c>
      <c r="O114" s="271"/>
    </row>
    <row r="115" spans="1:15" ht="12" thickBot="1">
      <c r="A115" s="272" t="s">
        <v>277</v>
      </c>
      <c r="B115" s="962"/>
      <c r="C115" s="273">
        <f t="shared" ref="C115:N115" si="12">+C108+C109+C110+C111+C112+C113+C114</f>
        <v>1012.7952740000001</v>
      </c>
      <c r="D115" s="274">
        <f t="shared" si="12"/>
        <v>1012.79342</v>
      </c>
      <c r="E115" s="275">
        <f t="shared" si="12"/>
        <v>8.225695</v>
      </c>
      <c r="F115" s="275">
        <f t="shared" si="12"/>
        <v>0</v>
      </c>
      <c r="G115" s="275">
        <f t="shared" si="12"/>
        <v>999.49141299999997</v>
      </c>
      <c r="H115" s="276">
        <f t="shared" si="12"/>
        <v>5.076314</v>
      </c>
      <c r="I115" s="273">
        <f t="shared" si="12"/>
        <v>0</v>
      </c>
      <c r="J115" s="275">
        <f t="shared" si="12"/>
        <v>0</v>
      </c>
      <c r="K115" s="273">
        <f t="shared" si="12"/>
        <v>0</v>
      </c>
      <c r="L115" s="276">
        <f t="shared" si="12"/>
        <v>0</v>
      </c>
      <c r="M115" s="273">
        <f t="shared" si="12"/>
        <v>12.418725999999999</v>
      </c>
      <c r="N115" s="275">
        <f t="shared" si="12"/>
        <v>3.4689999999999999E-3</v>
      </c>
      <c r="O115" s="345">
        <v>36.362434999999998</v>
      </c>
    </row>
    <row r="116" spans="1:15">
      <c r="A116" s="265" t="s">
        <v>518</v>
      </c>
      <c r="B116" s="960" t="s">
        <v>538</v>
      </c>
      <c r="C116" s="346">
        <v>3.2200000000000002E-4</v>
      </c>
      <c r="D116" s="347">
        <v>3.2200000000000002E-4</v>
      </c>
      <c r="E116" s="348">
        <v>0</v>
      </c>
      <c r="F116" s="348">
        <v>0</v>
      </c>
      <c r="G116" s="348">
        <v>0</v>
      </c>
      <c r="H116" s="349">
        <v>3.2200000000000002E-4</v>
      </c>
      <c r="I116" s="350">
        <v>0</v>
      </c>
      <c r="J116" s="351">
        <v>0</v>
      </c>
      <c r="K116" s="350">
        <v>0</v>
      </c>
      <c r="L116" s="352">
        <v>0</v>
      </c>
      <c r="M116" s="350">
        <v>0</v>
      </c>
      <c r="N116" s="351">
        <v>0</v>
      </c>
      <c r="O116" s="266"/>
    </row>
    <row r="117" spans="1:15">
      <c r="A117" s="267" t="s">
        <v>520</v>
      </c>
      <c r="B117" s="961"/>
      <c r="C117" s="353">
        <v>3.9999999999999998E-6</v>
      </c>
      <c r="D117" s="354">
        <v>3.9999999999999998E-6</v>
      </c>
      <c r="E117" s="355">
        <v>3.9999999999999998E-6</v>
      </c>
      <c r="F117" s="355">
        <v>0</v>
      </c>
      <c r="G117" s="355">
        <v>0</v>
      </c>
      <c r="H117" s="356">
        <v>0</v>
      </c>
      <c r="I117" s="357">
        <v>0</v>
      </c>
      <c r="J117" s="358">
        <v>0</v>
      </c>
      <c r="K117" s="357">
        <v>0</v>
      </c>
      <c r="L117" s="359">
        <v>0</v>
      </c>
      <c r="M117" s="357">
        <v>0</v>
      </c>
      <c r="N117" s="358">
        <v>0</v>
      </c>
      <c r="O117" s="268"/>
    </row>
    <row r="118" spans="1:15">
      <c r="A118" s="267" t="s">
        <v>521</v>
      </c>
      <c r="B118" s="961"/>
      <c r="C118" s="353">
        <v>0</v>
      </c>
      <c r="D118" s="354">
        <v>0</v>
      </c>
      <c r="E118" s="355">
        <v>0</v>
      </c>
      <c r="F118" s="355">
        <v>0</v>
      </c>
      <c r="G118" s="355">
        <v>0</v>
      </c>
      <c r="H118" s="356">
        <v>0</v>
      </c>
      <c r="I118" s="357">
        <v>0</v>
      </c>
      <c r="J118" s="337">
        <v>0</v>
      </c>
      <c r="K118" s="357">
        <v>0</v>
      </c>
      <c r="L118" s="337">
        <v>0</v>
      </c>
      <c r="M118" s="357">
        <v>0</v>
      </c>
      <c r="N118" s="358">
        <v>0</v>
      </c>
      <c r="O118" s="269"/>
    </row>
    <row r="119" spans="1:15">
      <c r="A119" s="267" t="s">
        <v>522</v>
      </c>
      <c r="B119" s="961"/>
      <c r="C119" s="353">
        <v>15.188446000000001</v>
      </c>
      <c r="D119" s="354">
        <v>15.18816</v>
      </c>
      <c r="E119" s="355">
        <v>0</v>
      </c>
      <c r="F119" s="355">
        <v>0</v>
      </c>
      <c r="G119" s="355">
        <v>15.18816</v>
      </c>
      <c r="H119" s="356">
        <v>0</v>
      </c>
      <c r="I119" s="357">
        <v>0</v>
      </c>
      <c r="J119" s="358">
        <v>0</v>
      </c>
      <c r="K119" s="357">
        <v>0</v>
      </c>
      <c r="L119" s="359">
        <v>0</v>
      </c>
      <c r="M119" s="357">
        <v>0</v>
      </c>
      <c r="N119" s="358">
        <v>0</v>
      </c>
      <c r="O119" s="268"/>
    </row>
    <row r="120" spans="1:15">
      <c r="A120" s="267" t="s">
        <v>523</v>
      </c>
      <c r="B120" s="961"/>
      <c r="C120" s="353">
        <v>8.7198999999999999E-2</v>
      </c>
      <c r="D120" s="354">
        <v>8.7198999999999999E-2</v>
      </c>
      <c r="E120" s="355">
        <v>8.7198999999999999E-2</v>
      </c>
      <c r="F120" s="355">
        <v>0</v>
      </c>
      <c r="G120" s="355">
        <v>0</v>
      </c>
      <c r="H120" s="356">
        <v>0</v>
      </c>
      <c r="I120" s="357">
        <v>0</v>
      </c>
      <c r="J120" s="358">
        <v>0</v>
      </c>
      <c r="K120" s="357">
        <v>0</v>
      </c>
      <c r="L120" s="359">
        <v>0</v>
      </c>
      <c r="M120" s="357">
        <v>0</v>
      </c>
      <c r="N120" s="358">
        <v>0</v>
      </c>
      <c r="O120" s="268"/>
    </row>
    <row r="121" spans="1:15">
      <c r="A121" s="267" t="s">
        <v>524</v>
      </c>
      <c r="B121" s="961"/>
      <c r="C121" s="353">
        <v>819.85321099999999</v>
      </c>
      <c r="D121" s="354">
        <v>819.83182899999997</v>
      </c>
      <c r="E121" s="355">
        <v>0</v>
      </c>
      <c r="F121" s="355">
        <v>0</v>
      </c>
      <c r="G121" s="355">
        <v>284.16054500000001</v>
      </c>
      <c r="H121" s="356">
        <v>535.67128400000001</v>
      </c>
      <c r="I121" s="357">
        <v>0</v>
      </c>
      <c r="J121" s="358">
        <v>0</v>
      </c>
      <c r="K121" s="357">
        <v>0</v>
      </c>
      <c r="L121" s="359">
        <v>0</v>
      </c>
      <c r="M121" s="357">
        <v>0</v>
      </c>
      <c r="N121" s="358">
        <v>0</v>
      </c>
      <c r="O121" s="268"/>
    </row>
    <row r="122" spans="1:15">
      <c r="A122" s="270" t="s">
        <v>525</v>
      </c>
      <c r="B122" s="961"/>
      <c r="C122" s="360">
        <v>434.01754799999998</v>
      </c>
      <c r="D122" s="361">
        <v>434.00577299999998</v>
      </c>
      <c r="E122" s="362">
        <v>61.405631999999997</v>
      </c>
      <c r="F122" s="362">
        <v>0</v>
      </c>
      <c r="G122" s="362">
        <v>232.05366900000001</v>
      </c>
      <c r="H122" s="363">
        <v>140.54647199999999</v>
      </c>
      <c r="I122" s="364">
        <v>0</v>
      </c>
      <c r="J122" s="365">
        <v>0</v>
      </c>
      <c r="K122" s="364">
        <v>0</v>
      </c>
      <c r="L122" s="366">
        <v>0</v>
      </c>
      <c r="M122" s="364">
        <v>0</v>
      </c>
      <c r="N122" s="365">
        <v>0</v>
      </c>
      <c r="O122" s="271"/>
    </row>
    <row r="123" spans="1:15" ht="12" thickBot="1">
      <c r="A123" s="272" t="s">
        <v>277</v>
      </c>
      <c r="B123" s="962"/>
      <c r="C123" s="273">
        <f t="shared" ref="C123:N123" si="13">+C116+C117+C118+C119+C120+C121+C122</f>
        <v>1269.1467299999999</v>
      </c>
      <c r="D123" s="274">
        <f t="shared" si="13"/>
        <v>1269.1132869999999</v>
      </c>
      <c r="E123" s="275">
        <f t="shared" si="13"/>
        <v>61.492834999999999</v>
      </c>
      <c r="F123" s="275">
        <f t="shared" si="13"/>
        <v>0</v>
      </c>
      <c r="G123" s="275">
        <f t="shared" si="13"/>
        <v>531.40237400000001</v>
      </c>
      <c r="H123" s="276">
        <f t="shared" si="13"/>
        <v>676.21807799999999</v>
      </c>
      <c r="I123" s="273">
        <f t="shared" si="13"/>
        <v>0</v>
      </c>
      <c r="J123" s="275">
        <f t="shared" si="13"/>
        <v>0</v>
      </c>
      <c r="K123" s="273">
        <f t="shared" si="13"/>
        <v>0</v>
      </c>
      <c r="L123" s="276">
        <f t="shared" si="13"/>
        <v>0</v>
      </c>
      <c r="M123" s="273">
        <f t="shared" si="13"/>
        <v>0</v>
      </c>
      <c r="N123" s="275">
        <f t="shared" si="13"/>
        <v>0</v>
      </c>
      <c r="O123" s="345">
        <v>4.877802</v>
      </c>
    </row>
    <row r="124" spans="1:15">
      <c r="A124" s="265" t="s">
        <v>518</v>
      </c>
      <c r="B124" s="960" t="s">
        <v>539</v>
      </c>
      <c r="C124" s="346">
        <v>3651.529978</v>
      </c>
      <c r="D124" s="347">
        <v>3420.347256</v>
      </c>
      <c r="E124" s="348">
        <v>2553.8864520000002</v>
      </c>
      <c r="F124" s="348">
        <v>0</v>
      </c>
      <c r="G124" s="348">
        <v>200.054328</v>
      </c>
      <c r="H124" s="349">
        <v>895.94335899999999</v>
      </c>
      <c r="I124" s="350">
        <v>0</v>
      </c>
      <c r="J124" s="351">
        <v>0</v>
      </c>
      <c r="K124" s="350">
        <v>0</v>
      </c>
      <c r="L124" s="352">
        <v>0</v>
      </c>
      <c r="M124" s="350">
        <v>4636.3737000000001</v>
      </c>
      <c r="N124" s="351">
        <v>0.52808100000000002</v>
      </c>
      <c r="O124" s="266"/>
    </row>
    <row r="125" spans="1:15">
      <c r="A125" s="267" t="s">
        <v>520</v>
      </c>
      <c r="B125" s="961"/>
      <c r="C125" s="353">
        <v>7654.7055449999989</v>
      </c>
      <c r="D125" s="354">
        <v>6901.1001900000001</v>
      </c>
      <c r="E125" s="355">
        <v>2233.2289390000001</v>
      </c>
      <c r="F125" s="355">
        <v>0</v>
      </c>
      <c r="G125" s="355">
        <v>3176.0985179999998</v>
      </c>
      <c r="H125" s="356">
        <v>2218.5288780000001</v>
      </c>
      <c r="I125" s="357">
        <v>7.1373170000000004</v>
      </c>
      <c r="J125" s="358">
        <v>59.407643999999998</v>
      </c>
      <c r="K125" s="357">
        <v>0</v>
      </c>
      <c r="L125" s="359">
        <v>0</v>
      </c>
      <c r="M125" s="357">
        <v>733.984735</v>
      </c>
      <c r="N125" s="358">
        <v>3.9399000000000003E-2</v>
      </c>
      <c r="O125" s="268"/>
    </row>
    <row r="126" spans="1:15">
      <c r="A126" s="267" t="s">
        <v>521</v>
      </c>
      <c r="B126" s="961"/>
      <c r="C126" s="353">
        <v>2711.1623399999999</v>
      </c>
      <c r="D126" s="354">
        <v>2213.9511710000002</v>
      </c>
      <c r="E126" s="355">
        <v>1057.9508069999999</v>
      </c>
      <c r="F126" s="355">
        <v>0</v>
      </c>
      <c r="G126" s="355">
        <v>1259.6886199999999</v>
      </c>
      <c r="H126" s="356">
        <v>392.56179300000002</v>
      </c>
      <c r="I126" s="357">
        <v>12.687559</v>
      </c>
      <c r="J126" s="337">
        <v>109.901178</v>
      </c>
      <c r="K126" s="357">
        <v>6.6230000000000004E-3</v>
      </c>
      <c r="L126" s="337">
        <v>0.27179999999999999</v>
      </c>
      <c r="M126" s="357">
        <v>2.0150190000000001</v>
      </c>
      <c r="N126" s="358">
        <v>1.0011000000000001E-2</v>
      </c>
      <c r="O126" s="269"/>
    </row>
    <row r="127" spans="1:15">
      <c r="A127" s="267" t="s">
        <v>522</v>
      </c>
      <c r="B127" s="961"/>
      <c r="C127" s="353">
        <v>2520.0887349999998</v>
      </c>
      <c r="D127" s="354">
        <v>2392.7886579999999</v>
      </c>
      <c r="E127" s="355">
        <v>125.912201</v>
      </c>
      <c r="F127" s="355">
        <v>0</v>
      </c>
      <c r="G127" s="355">
        <v>1814.3132619999999</v>
      </c>
      <c r="H127" s="356">
        <v>578.47539600000005</v>
      </c>
      <c r="I127" s="357">
        <v>0.22368499999999999</v>
      </c>
      <c r="J127" s="358">
        <v>0.48135</v>
      </c>
      <c r="K127" s="357">
        <v>0</v>
      </c>
      <c r="L127" s="359">
        <v>0</v>
      </c>
      <c r="M127" s="357">
        <v>4.9846130000000004</v>
      </c>
      <c r="N127" s="358">
        <v>1.2149999999999999E-3</v>
      </c>
      <c r="O127" s="268"/>
    </row>
    <row r="128" spans="1:15">
      <c r="A128" s="267" t="s">
        <v>523</v>
      </c>
      <c r="B128" s="961"/>
      <c r="C128" s="353">
        <v>8329.982324999999</v>
      </c>
      <c r="D128" s="354">
        <v>7487.1191150000013</v>
      </c>
      <c r="E128" s="355">
        <v>2704.3187320000002</v>
      </c>
      <c r="F128" s="355">
        <v>0</v>
      </c>
      <c r="G128" s="355">
        <v>3801.9328700000001</v>
      </c>
      <c r="H128" s="356">
        <v>1815.6526369999999</v>
      </c>
      <c r="I128" s="357">
        <v>44.073813000000001</v>
      </c>
      <c r="J128" s="358">
        <v>150.447564</v>
      </c>
      <c r="K128" s="357">
        <v>5.1105980000000004</v>
      </c>
      <c r="L128" s="359">
        <v>6.9534399999999996</v>
      </c>
      <c r="M128" s="357">
        <v>9.7732200000000002</v>
      </c>
      <c r="N128" s="358">
        <v>1.0345E-2</v>
      </c>
      <c r="O128" s="268"/>
    </row>
    <row r="129" spans="1:15">
      <c r="A129" s="267" t="s">
        <v>524</v>
      </c>
      <c r="B129" s="961"/>
      <c r="C129" s="353">
        <v>14225.744118000002</v>
      </c>
      <c r="D129" s="354">
        <v>11795.910964000001</v>
      </c>
      <c r="E129" s="355">
        <v>3207.2403340000001</v>
      </c>
      <c r="F129" s="355">
        <v>0</v>
      </c>
      <c r="G129" s="355">
        <v>5799.9066759999996</v>
      </c>
      <c r="H129" s="356">
        <v>5203.1405129999994</v>
      </c>
      <c r="I129" s="357">
        <v>7543.1933220000001</v>
      </c>
      <c r="J129" s="358">
        <v>6466.7779689999988</v>
      </c>
      <c r="K129" s="357">
        <v>6.2108249999999998</v>
      </c>
      <c r="L129" s="359">
        <v>13.845984</v>
      </c>
      <c r="M129" s="357">
        <v>595.516301</v>
      </c>
      <c r="N129" s="358">
        <v>0.43263000000000001</v>
      </c>
      <c r="O129" s="268"/>
    </row>
    <row r="130" spans="1:15">
      <c r="A130" s="270" t="s">
        <v>525</v>
      </c>
      <c r="B130" s="961"/>
      <c r="C130" s="360">
        <v>20178.652134</v>
      </c>
      <c r="D130" s="361">
        <v>18042.365256000001</v>
      </c>
      <c r="E130" s="362">
        <v>3240.0651889999999</v>
      </c>
      <c r="F130" s="362">
        <v>0</v>
      </c>
      <c r="G130" s="362">
        <v>3181.7671310000001</v>
      </c>
      <c r="H130" s="363">
        <v>13652.927430000002</v>
      </c>
      <c r="I130" s="364">
        <v>611.29692499999999</v>
      </c>
      <c r="J130" s="365">
        <v>1366.2920810000001</v>
      </c>
      <c r="K130" s="364">
        <v>130.95177799999999</v>
      </c>
      <c r="L130" s="366">
        <v>1061.230296</v>
      </c>
      <c r="M130" s="364">
        <v>387.90795200000002</v>
      </c>
      <c r="N130" s="365">
        <v>2.0606049999999998</v>
      </c>
      <c r="O130" s="271"/>
    </row>
    <row r="131" spans="1:15" ht="12" thickBot="1">
      <c r="A131" s="272" t="s">
        <v>277</v>
      </c>
      <c r="B131" s="962"/>
      <c r="C131" s="273">
        <f t="shared" ref="C131:N131" si="14">+C124+C125+C126+C127+C128+C129+C130</f>
        <v>59271.865174999999</v>
      </c>
      <c r="D131" s="274">
        <f t="shared" si="14"/>
        <v>52253.582609999998</v>
      </c>
      <c r="E131" s="275">
        <f t="shared" si="14"/>
        <v>15122.602654000002</v>
      </c>
      <c r="F131" s="275">
        <f t="shared" si="14"/>
        <v>0</v>
      </c>
      <c r="G131" s="275">
        <f t="shared" si="14"/>
        <v>19233.761405000001</v>
      </c>
      <c r="H131" s="276">
        <f t="shared" si="14"/>
        <v>24757.230005999998</v>
      </c>
      <c r="I131" s="273">
        <f t="shared" si="14"/>
        <v>8218.6126210000002</v>
      </c>
      <c r="J131" s="275">
        <f t="shared" si="14"/>
        <v>8153.3077859999994</v>
      </c>
      <c r="K131" s="273">
        <f t="shared" si="14"/>
        <v>142.27982399999999</v>
      </c>
      <c r="L131" s="276">
        <f t="shared" si="14"/>
        <v>1082.30152</v>
      </c>
      <c r="M131" s="273">
        <f t="shared" si="14"/>
        <v>6370.5555399999994</v>
      </c>
      <c r="N131" s="275">
        <f t="shared" si="14"/>
        <v>3.0822859999999999</v>
      </c>
      <c r="O131" s="345">
        <v>17228.099604999999</v>
      </c>
    </row>
    <row r="132" spans="1:15">
      <c r="A132" s="265" t="s">
        <v>518</v>
      </c>
      <c r="B132" s="960" t="s">
        <v>540</v>
      </c>
      <c r="C132" s="346">
        <v>0</v>
      </c>
      <c r="D132" s="347">
        <v>0</v>
      </c>
      <c r="E132" s="348">
        <v>0</v>
      </c>
      <c r="F132" s="348">
        <v>0</v>
      </c>
      <c r="G132" s="348">
        <v>0</v>
      </c>
      <c r="H132" s="349">
        <v>0</v>
      </c>
      <c r="I132" s="350">
        <v>0</v>
      </c>
      <c r="J132" s="351">
        <v>0</v>
      </c>
      <c r="K132" s="350">
        <v>0</v>
      </c>
      <c r="L132" s="352">
        <v>0</v>
      </c>
      <c r="M132" s="350">
        <v>0</v>
      </c>
      <c r="N132" s="351">
        <v>0</v>
      </c>
      <c r="O132" s="266"/>
    </row>
    <row r="133" spans="1:15">
      <c r="A133" s="267" t="s">
        <v>520</v>
      </c>
      <c r="B133" s="961"/>
      <c r="C133" s="353">
        <v>0</v>
      </c>
      <c r="D133" s="354">
        <v>0</v>
      </c>
      <c r="E133" s="355">
        <v>0</v>
      </c>
      <c r="F133" s="355">
        <v>0</v>
      </c>
      <c r="G133" s="355">
        <v>0</v>
      </c>
      <c r="H133" s="356">
        <v>0</v>
      </c>
      <c r="I133" s="357">
        <v>0</v>
      </c>
      <c r="J133" s="358">
        <v>0</v>
      </c>
      <c r="K133" s="357">
        <v>0</v>
      </c>
      <c r="L133" s="359">
        <v>0</v>
      </c>
      <c r="M133" s="357">
        <v>0</v>
      </c>
      <c r="N133" s="358">
        <v>0</v>
      </c>
      <c r="O133" s="268"/>
    </row>
    <row r="134" spans="1:15">
      <c r="A134" s="267" t="s">
        <v>521</v>
      </c>
      <c r="B134" s="961"/>
      <c r="C134" s="353">
        <v>0</v>
      </c>
      <c r="D134" s="354">
        <v>0</v>
      </c>
      <c r="E134" s="355">
        <v>0</v>
      </c>
      <c r="F134" s="355">
        <v>0</v>
      </c>
      <c r="G134" s="355">
        <v>0</v>
      </c>
      <c r="H134" s="356">
        <v>0</v>
      </c>
      <c r="I134" s="357">
        <v>0</v>
      </c>
      <c r="J134" s="337">
        <v>0</v>
      </c>
      <c r="K134" s="357">
        <v>0</v>
      </c>
      <c r="L134" s="337">
        <v>0</v>
      </c>
      <c r="M134" s="357">
        <v>0</v>
      </c>
      <c r="N134" s="358">
        <v>0</v>
      </c>
      <c r="O134" s="269"/>
    </row>
    <row r="135" spans="1:15">
      <c r="A135" s="267" t="s">
        <v>522</v>
      </c>
      <c r="B135" s="961"/>
      <c r="C135" s="353">
        <v>0</v>
      </c>
      <c r="D135" s="354">
        <v>0</v>
      </c>
      <c r="E135" s="355">
        <v>0</v>
      </c>
      <c r="F135" s="355">
        <v>0</v>
      </c>
      <c r="G135" s="355">
        <v>0</v>
      </c>
      <c r="H135" s="356">
        <v>0</v>
      </c>
      <c r="I135" s="357">
        <v>0</v>
      </c>
      <c r="J135" s="358">
        <v>0</v>
      </c>
      <c r="K135" s="357">
        <v>0</v>
      </c>
      <c r="L135" s="359">
        <v>0</v>
      </c>
      <c r="M135" s="357">
        <v>0</v>
      </c>
      <c r="N135" s="358">
        <v>0</v>
      </c>
      <c r="O135" s="268"/>
    </row>
    <row r="136" spans="1:15">
      <c r="A136" s="267" t="s">
        <v>523</v>
      </c>
      <c r="B136" s="961"/>
      <c r="C136" s="353">
        <v>0</v>
      </c>
      <c r="D136" s="354">
        <v>0</v>
      </c>
      <c r="E136" s="355">
        <v>0</v>
      </c>
      <c r="F136" s="355">
        <v>0</v>
      </c>
      <c r="G136" s="355">
        <v>0</v>
      </c>
      <c r="H136" s="356">
        <v>0</v>
      </c>
      <c r="I136" s="357">
        <v>0</v>
      </c>
      <c r="J136" s="358">
        <v>0</v>
      </c>
      <c r="K136" s="357">
        <v>0</v>
      </c>
      <c r="L136" s="359">
        <v>0</v>
      </c>
      <c r="M136" s="357">
        <v>0</v>
      </c>
      <c r="N136" s="358">
        <v>0</v>
      </c>
      <c r="O136" s="268"/>
    </row>
    <row r="137" spans="1:15">
      <c r="A137" s="267" t="s">
        <v>524</v>
      </c>
      <c r="B137" s="961"/>
      <c r="C137" s="353">
        <v>34.195059000000001</v>
      </c>
      <c r="D137" s="354">
        <v>34.178427999999997</v>
      </c>
      <c r="E137" s="355">
        <v>0</v>
      </c>
      <c r="F137" s="355">
        <v>0</v>
      </c>
      <c r="G137" s="355">
        <v>0</v>
      </c>
      <c r="H137" s="356">
        <v>34.178427999999997</v>
      </c>
      <c r="I137" s="357">
        <v>0</v>
      </c>
      <c r="J137" s="358">
        <v>0</v>
      </c>
      <c r="K137" s="357">
        <v>0</v>
      </c>
      <c r="L137" s="359">
        <v>0</v>
      </c>
      <c r="M137" s="357">
        <v>111.515152</v>
      </c>
      <c r="N137" s="358">
        <v>2.8115000000000001E-2</v>
      </c>
      <c r="O137" s="268"/>
    </row>
    <row r="138" spans="1:15">
      <c r="A138" s="270" t="s">
        <v>525</v>
      </c>
      <c r="B138" s="961"/>
      <c r="C138" s="360">
        <v>0</v>
      </c>
      <c r="D138" s="361">
        <v>0</v>
      </c>
      <c r="E138" s="362">
        <v>0</v>
      </c>
      <c r="F138" s="362">
        <v>0</v>
      </c>
      <c r="G138" s="362">
        <v>0</v>
      </c>
      <c r="H138" s="363">
        <v>0</v>
      </c>
      <c r="I138" s="364">
        <v>0</v>
      </c>
      <c r="J138" s="365">
        <v>0</v>
      </c>
      <c r="K138" s="364">
        <v>0</v>
      </c>
      <c r="L138" s="366">
        <v>0</v>
      </c>
      <c r="M138" s="364">
        <v>0</v>
      </c>
      <c r="N138" s="365">
        <v>0</v>
      </c>
      <c r="O138" s="271"/>
    </row>
    <row r="139" spans="1:15" ht="12" thickBot="1">
      <c r="A139" s="272" t="s">
        <v>277</v>
      </c>
      <c r="B139" s="962"/>
      <c r="C139" s="273">
        <f t="shared" ref="C139:N139" si="15">+C132+C133+C134+C135+C136+C137+C138</f>
        <v>34.195059000000001</v>
      </c>
      <c r="D139" s="274">
        <f t="shared" si="15"/>
        <v>34.178427999999997</v>
      </c>
      <c r="E139" s="275">
        <f t="shared" si="15"/>
        <v>0</v>
      </c>
      <c r="F139" s="275">
        <f t="shared" si="15"/>
        <v>0</v>
      </c>
      <c r="G139" s="275">
        <f t="shared" si="15"/>
        <v>0</v>
      </c>
      <c r="H139" s="276">
        <f t="shared" si="15"/>
        <v>34.178427999999997</v>
      </c>
      <c r="I139" s="273">
        <f t="shared" si="15"/>
        <v>0</v>
      </c>
      <c r="J139" s="275">
        <f t="shared" si="15"/>
        <v>0</v>
      </c>
      <c r="K139" s="273">
        <f t="shared" si="15"/>
        <v>0</v>
      </c>
      <c r="L139" s="276">
        <f t="shared" si="15"/>
        <v>0</v>
      </c>
      <c r="M139" s="273">
        <f t="shared" si="15"/>
        <v>111.515152</v>
      </c>
      <c r="N139" s="275">
        <f t="shared" si="15"/>
        <v>2.8115000000000001E-2</v>
      </c>
      <c r="O139" s="345">
        <v>29.133092999999999</v>
      </c>
    </row>
    <row r="140" spans="1:15">
      <c r="A140" s="265" t="s">
        <v>518</v>
      </c>
      <c r="B140" s="960" t="s">
        <v>541</v>
      </c>
      <c r="C140" s="367">
        <v>0</v>
      </c>
      <c r="D140" s="368">
        <v>0</v>
      </c>
      <c r="E140" s="369">
        <v>0</v>
      </c>
      <c r="F140" s="369">
        <v>0</v>
      </c>
      <c r="G140" s="369">
        <v>0</v>
      </c>
      <c r="H140" s="370">
        <v>0</v>
      </c>
      <c r="I140" s="371">
        <v>0</v>
      </c>
      <c r="J140" s="372">
        <v>0</v>
      </c>
      <c r="K140" s="371">
        <v>0</v>
      </c>
      <c r="L140" s="373">
        <v>0</v>
      </c>
      <c r="M140" s="371">
        <v>0</v>
      </c>
      <c r="N140" s="372">
        <v>0</v>
      </c>
      <c r="O140" s="374"/>
    </row>
    <row r="141" spans="1:15">
      <c r="A141" s="267" t="s">
        <v>520</v>
      </c>
      <c r="B141" s="961"/>
      <c r="C141" s="375">
        <v>0</v>
      </c>
      <c r="D141" s="376">
        <v>0</v>
      </c>
      <c r="E141" s="377">
        <v>0</v>
      </c>
      <c r="F141" s="377">
        <v>0</v>
      </c>
      <c r="G141" s="377">
        <v>0</v>
      </c>
      <c r="H141" s="378">
        <v>0</v>
      </c>
      <c r="I141" s="379">
        <v>0</v>
      </c>
      <c r="J141" s="380">
        <v>0</v>
      </c>
      <c r="K141" s="379">
        <v>0</v>
      </c>
      <c r="L141" s="381">
        <v>0</v>
      </c>
      <c r="M141" s="379">
        <v>0</v>
      </c>
      <c r="N141" s="380">
        <v>0</v>
      </c>
      <c r="O141" s="382"/>
    </row>
    <row r="142" spans="1:15">
      <c r="A142" s="267" t="s">
        <v>521</v>
      </c>
      <c r="B142" s="961"/>
      <c r="C142" s="375">
        <v>0</v>
      </c>
      <c r="D142" s="376">
        <v>0</v>
      </c>
      <c r="E142" s="377">
        <v>0</v>
      </c>
      <c r="F142" s="377">
        <v>0</v>
      </c>
      <c r="G142" s="377">
        <v>0</v>
      </c>
      <c r="H142" s="378">
        <v>0</v>
      </c>
      <c r="I142" s="379">
        <v>0</v>
      </c>
      <c r="J142" s="383">
        <v>0</v>
      </c>
      <c r="K142" s="379">
        <v>0</v>
      </c>
      <c r="L142" s="383">
        <v>0</v>
      </c>
      <c r="M142" s="379">
        <v>0</v>
      </c>
      <c r="N142" s="380">
        <v>0</v>
      </c>
      <c r="O142" s="384"/>
    </row>
    <row r="143" spans="1:15">
      <c r="A143" s="267" t="s">
        <v>522</v>
      </c>
      <c r="B143" s="961"/>
      <c r="C143" s="375">
        <v>0</v>
      </c>
      <c r="D143" s="376">
        <v>0</v>
      </c>
      <c r="E143" s="377">
        <v>0</v>
      </c>
      <c r="F143" s="377">
        <v>0</v>
      </c>
      <c r="G143" s="377">
        <v>0</v>
      </c>
      <c r="H143" s="378">
        <v>0</v>
      </c>
      <c r="I143" s="379">
        <v>0</v>
      </c>
      <c r="J143" s="380">
        <v>0</v>
      </c>
      <c r="K143" s="379">
        <v>0</v>
      </c>
      <c r="L143" s="381">
        <v>0</v>
      </c>
      <c r="M143" s="379">
        <v>0</v>
      </c>
      <c r="N143" s="380">
        <v>0</v>
      </c>
      <c r="O143" s="382"/>
    </row>
    <row r="144" spans="1:15">
      <c r="A144" s="267" t="s">
        <v>523</v>
      </c>
      <c r="B144" s="961"/>
      <c r="C144" s="375">
        <v>0</v>
      </c>
      <c r="D144" s="376">
        <v>0</v>
      </c>
      <c r="E144" s="377">
        <v>0</v>
      </c>
      <c r="F144" s="377">
        <v>0</v>
      </c>
      <c r="G144" s="377">
        <v>0</v>
      </c>
      <c r="H144" s="378">
        <v>0</v>
      </c>
      <c r="I144" s="379">
        <v>0</v>
      </c>
      <c r="J144" s="380">
        <v>0</v>
      </c>
      <c r="K144" s="379">
        <v>0</v>
      </c>
      <c r="L144" s="381">
        <v>0</v>
      </c>
      <c r="M144" s="379">
        <v>0</v>
      </c>
      <c r="N144" s="380">
        <v>0</v>
      </c>
      <c r="O144" s="382"/>
    </row>
    <row r="145" spans="1:15">
      <c r="A145" s="267" t="s">
        <v>524</v>
      </c>
      <c r="B145" s="961"/>
      <c r="C145" s="375">
        <v>0</v>
      </c>
      <c r="D145" s="376">
        <v>0</v>
      </c>
      <c r="E145" s="377">
        <v>0</v>
      </c>
      <c r="F145" s="377">
        <v>0</v>
      </c>
      <c r="G145" s="377">
        <v>0</v>
      </c>
      <c r="H145" s="378">
        <v>0</v>
      </c>
      <c r="I145" s="379">
        <v>0</v>
      </c>
      <c r="J145" s="380">
        <v>0</v>
      </c>
      <c r="K145" s="379">
        <v>0</v>
      </c>
      <c r="L145" s="381">
        <v>0</v>
      </c>
      <c r="M145" s="379">
        <v>0</v>
      </c>
      <c r="N145" s="380">
        <v>0</v>
      </c>
      <c r="O145" s="382"/>
    </row>
    <row r="146" spans="1:15">
      <c r="A146" s="270" t="s">
        <v>525</v>
      </c>
      <c r="B146" s="961"/>
      <c r="C146" s="385">
        <v>0</v>
      </c>
      <c r="D146" s="386">
        <v>0</v>
      </c>
      <c r="E146" s="387">
        <v>0</v>
      </c>
      <c r="F146" s="387">
        <v>0</v>
      </c>
      <c r="G146" s="387">
        <v>0</v>
      </c>
      <c r="H146" s="388">
        <v>0</v>
      </c>
      <c r="I146" s="389">
        <v>0</v>
      </c>
      <c r="J146" s="390">
        <v>0</v>
      </c>
      <c r="K146" s="389">
        <v>0</v>
      </c>
      <c r="L146" s="391">
        <v>0</v>
      </c>
      <c r="M146" s="389">
        <v>0</v>
      </c>
      <c r="N146" s="390">
        <v>0</v>
      </c>
      <c r="O146" s="392"/>
    </row>
    <row r="147" spans="1:15" ht="12" thickBot="1">
      <c r="A147" s="272" t="s">
        <v>277</v>
      </c>
      <c r="B147" s="962"/>
      <c r="C147" s="393">
        <f t="shared" ref="C147:N147" si="16">+C140+C141+C142+C143+C144+C145+C146</f>
        <v>0</v>
      </c>
      <c r="D147" s="394">
        <f t="shared" si="16"/>
        <v>0</v>
      </c>
      <c r="E147" s="395">
        <f t="shared" si="16"/>
        <v>0</v>
      </c>
      <c r="F147" s="395">
        <f t="shared" si="16"/>
        <v>0</v>
      </c>
      <c r="G147" s="395">
        <f t="shared" si="16"/>
        <v>0</v>
      </c>
      <c r="H147" s="396">
        <f t="shared" si="16"/>
        <v>0</v>
      </c>
      <c r="I147" s="393">
        <f t="shared" si="16"/>
        <v>0</v>
      </c>
      <c r="J147" s="395">
        <f t="shared" si="16"/>
        <v>0</v>
      </c>
      <c r="K147" s="393">
        <f t="shared" si="16"/>
        <v>0</v>
      </c>
      <c r="L147" s="396">
        <f t="shared" si="16"/>
        <v>0</v>
      </c>
      <c r="M147" s="393">
        <f t="shared" si="16"/>
        <v>0</v>
      </c>
      <c r="N147" s="395">
        <f t="shared" si="16"/>
        <v>0</v>
      </c>
      <c r="O147" s="397">
        <v>0</v>
      </c>
    </row>
    <row r="148" spans="1:15">
      <c r="A148" s="265" t="s">
        <v>518</v>
      </c>
      <c r="B148" s="960" t="s">
        <v>542</v>
      </c>
      <c r="C148" s="346">
        <v>2.2111900000000002</v>
      </c>
      <c r="D148" s="347">
        <v>2.2111900000000002</v>
      </c>
      <c r="E148" s="348">
        <v>0</v>
      </c>
      <c r="F148" s="348">
        <v>0</v>
      </c>
      <c r="G148" s="348">
        <v>2.2111900000000002</v>
      </c>
      <c r="H148" s="349">
        <v>0</v>
      </c>
      <c r="I148" s="350">
        <v>2.2111900000000002</v>
      </c>
      <c r="J148" s="351">
        <v>0</v>
      </c>
      <c r="K148" s="350">
        <v>0</v>
      </c>
      <c r="L148" s="352">
        <v>0</v>
      </c>
      <c r="M148" s="350">
        <v>0</v>
      </c>
      <c r="N148" s="351">
        <v>0</v>
      </c>
      <c r="O148" s="266"/>
    </row>
    <row r="149" spans="1:15">
      <c r="A149" s="267" t="s">
        <v>520</v>
      </c>
      <c r="B149" s="961"/>
      <c r="C149" s="353">
        <v>15.036</v>
      </c>
      <c r="D149" s="354">
        <v>15.036</v>
      </c>
      <c r="E149" s="355">
        <v>15.036</v>
      </c>
      <c r="F149" s="355">
        <v>0</v>
      </c>
      <c r="G149" s="355">
        <v>0</v>
      </c>
      <c r="H149" s="356">
        <v>0</v>
      </c>
      <c r="I149" s="357">
        <v>0</v>
      </c>
      <c r="J149" s="358">
        <v>0</v>
      </c>
      <c r="K149" s="357">
        <v>0</v>
      </c>
      <c r="L149" s="359">
        <v>0</v>
      </c>
      <c r="M149" s="357">
        <v>0</v>
      </c>
      <c r="N149" s="358">
        <v>0</v>
      </c>
      <c r="O149" s="268"/>
    </row>
    <row r="150" spans="1:15">
      <c r="A150" s="267" t="s">
        <v>521</v>
      </c>
      <c r="B150" s="961"/>
      <c r="C150" s="353">
        <v>0</v>
      </c>
      <c r="D150" s="354">
        <v>0</v>
      </c>
      <c r="E150" s="355">
        <v>0</v>
      </c>
      <c r="F150" s="355">
        <v>0</v>
      </c>
      <c r="G150" s="355">
        <v>0</v>
      </c>
      <c r="H150" s="356">
        <v>0</v>
      </c>
      <c r="I150" s="357">
        <v>0</v>
      </c>
      <c r="J150" s="337">
        <v>0</v>
      </c>
      <c r="K150" s="357">
        <v>0</v>
      </c>
      <c r="L150" s="337">
        <v>0</v>
      </c>
      <c r="M150" s="357">
        <v>0</v>
      </c>
      <c r="N150" s="358">
        <v>0</v>
      </c>
      <c r="O150" s="269"/>
    </row>
    <row r="151" spans="1:15">
      <c r="A151" s="267" t="s">
        <v>522</v>
      </c>
      <c r="B151" s="961"/>
      <c r="C151" s="353">
        <v>0</v>
      </c>
      <c r="D151" s="354">
        <v>0</v>
      </c>
      <c r="E151" s="355">
        <v>0</v>
      </c>
      <c r="F151" s="355">
        <v>0</v>
      </c>
      <c r="G151" s="355">
        <v>0</v>
      </c>
      <c r="H151" s="356">
        <v>0</v>
      </c>
      <c r="I151" s="357">
        <v>0</v>
      </c>
      <c r="J151" s="358">
        <v>0</v>
      </c>
      <c r="K151" s="357">
        <v>0</v>
      </c>
      <c r="L151" s="359">
        <v>0</v>
      </c>
      <c r="M151" s="357">
        <v>0</v>
      </c>
      <c r="N151" s="358">
        <v>0</v>
      </c>
      <c r="O151" s="268"/>
    </row>
    <row r="152" spans="1:15">
      <c r="A152" s="267" t="s">
        <v>523</v>
      </c>
      <c r="B152" s="961"/>
      <c r="C152" s="353">
        <v>0</v>
      </c>
      <c r="D152" s="354">
        <v>0</v>
      </c>
      <c r="E152" s="355">
        <v>0</v>
      </c>
      <c r="F152" s="355">
        <v>0</v>
      </c>
      <c r="G152" s="355">
        <v>0</v>
      </c>
      <c r="H152" s="356">
        <v>0</v>
      </c>
      <c r="I152" s="357">
        <v>0</v>
      </c>
      <c r="J152" s="358">
        <v>0</v>
      </c>
      <c r="K152" s="357">
        <v>0</v>
      </c>
      <c r="L152" s="359">
        <v>0</v>
      </c>
      <c r="M152" s="357">
        <v>0</v>
      </c>
      <c r="N152" s="358">
        <v>0</v>
      </c>
      <c r="O152" s="268"/>
    </row>
    <row r="153" spans="1:15">
      <c r="A153" s="267" t="s">
        <v>524</v>
      </c>
      <c r="B153" s="961"/>
      <c r="C153" s="353">
        <v>107.08888899999999</v>
      </c>
      <c r="D153" s="354">
        <v>107.088397</v>
      </c>
      <c r="E153" s="355">
        <v>0</v>
      </c>
      <c r="F153" s="355">
        <v>0</v>
      </c>
      <c r="G153" s="355">
        <v>107.088397</v>
      </c>
      <c r="H153" s="356">
        <v>0</v>
      </c>
      <c r="I153" s="357">
        <v>0</v>
      </c>
      <c r="J153" s="358">
        <v>0</v>
      </c>
      <c r="K153" s="357">
        <v>0</v>
      </c>
      <c r="L153" s="359">
        <v>0</v>
      </c>
      <c r="M153" s="357">
        <v>0</v>
      </c>
      <c r="N153" s="358">
        <v>0</v>
      </c>
      <c r="O153" s="268"/>
    </row>
    <row r="154" spans="1:15">
      <c r="A154" s="270" t="s">
        <v>525</v>
      </c>
      <c r="B154" s="961"/>
      <c r="C154" s="360">
        <v>0</v>
      </c>
      <c r="D154" s="361">
        <v>0</v>
      </c>
      <c r="E154" s="362">
        <v>0</v>
      </c>
      <c r="F154" s="362">
        <v>0</v>
      </c>
      <c r="G154" s="362">
        <v>0</v>
      </c>
      <c r="H154" s="363">
        <v>0</v>
      </c>
      <c r="I154" s="364">
        <v>0</v>
      </c>
      <c r="J154" s="365">
        <v>0</v>
      </c>
      <c r="K154" s="364">
        <v>0</v>
      </c>
      <c r="L154" s="366">
        <v>0</v>
      </c>
      <c r="M154" s="364">
        <v>4</v>
      </c>
      <c r="N154" s="365">
        <v>0</v>
      </c>
      <c r="O154" s="271"/>
    </row>
    <row r="155" spans="1:15" ht="12" thickBot="1">
      <c r="A155" s="272" t="s">
        <v>277</v>
      </c>
      <c r="B155" s="962"/>
      <c r="C155" s="273">
        <f t="shared" ref="C155:N155" si="17">+C148+C149+C150+C151+C152+C153+C154</f>
        <v>124.336079</v>
      </c>
      <c r="D155" s="274">
        <f t="shared" si="17"/>
        <v>124.335587</v>
      </c>
      <c r="E155" s="275">
        <f t="shared" si="17"/>
        <v>15.036</v>
      </c>
      <c r="F155" s="275">
        <f t="shared" si="17"/>
        <v>0</v>
      </c>
      <c r="G155" s="275">
        <f t="shared" si="17"/>
        <v>109.299587</v>
      </c>
      <c r="H155" s="276">
        <f t="shared" si="17"/>
        <v>0</v>
      </c>
      <c r="I155" s="273">
        <f t="shared" si="17"/>
        <v>2.2111900000000002</v>
      </c>
      <c r="J155" s="275">
        <f t="shared" si="17"/>
        <v>0</v>
      </c>
      <c r="K155" s="273">
        <f t="shared" si="17"/>
        <v>0</v>
      </c>
      <c r="L155" s="276">
        <f t="shared" si="17"/>
        <v>0</v>
      </c>
      <c r="M155" s="273">
        <f t="shared" si="17"/>
        <v>4</v>
      </c>
      <c r="N155" s="275">
        <f t="shared" si="17"/>
        <v>0</v>
      </c>
      <c r="O155" s="345">
        <v>40.494338999999997</v>
      </c>
    </row>
    <row r="156" spans="1:15">
      <c r="A156" s="265" t="s">
        <v>518</v>
      </c>
      <c r="B156" s="960" t="s">
        <v>543</v>
      </c>
      <c r="C156" s="367">
        <v>0</v>
      </c>
      <c r="D156" s="368">
        <v>0</v>
      </c>
      <c r="E156" s="369">
        <v>0</v>
      </c>
      <c r="F156" s="369">
        <v>0</v>
      </c>
      <c r="G156" s="369">
        <v>0</v>
      </c>
      <c r="H156" s="370">
        <v>0</v>
      </c>
      <c r="I156" s="371">
        <v>0</v>
      </c>
      <c r="J156" s="372">
        <v>0</v>
      </c>
      <c r="K156" s="371">
        <v>0</v>
      </c>
      <c r="L156" s="373">
        <v>0</v>
      </c>
      <c r="M156" s="371">
        <v>0</v>
      </c>
      <c r="N156" s="372">
        <v>0</v>
      </c>
      <c r="O156" s="374"/>
    </row>
    <row r="157" spans="1:15">
      <c r="A157" s="267" t="s">
        <v>520</v>
      </c>
      <c r="B157" s="961"/>
      <c r="C157" s="375">
        <v>0</v>
      </c>
      <c r="D157" s="376">
        <v>0</v>
      </c>
      <c r="E157" s="377">
        <v>0</v>
      </c>
      <c r="F157" s="377">
        <v>0</v>
      </c>
      <c r="G157" s="377">
        <v>0</v>
      </c>
      <c r="H157" s="378">
        <v>0</v>
      </c>
      <c r="I157" s="379">
        <v>0</v>
      </c>
      <c r="J157" s="380">
        <v>0</v>
      </c>
      <c r="K157" s="379">
        <v>0</v>
      </c>
      <c r="L157" s="381">
        <v>0</v>
      </c>
      <c r="M157" s="379">
        <v>0</v>
      </c>
      <c r="N157" s="380">
        <v>0</v>
      </c>
      <c r="O157" s="382"/>
    </row>
    <row r="158" spans="1:15">
      <c r="A158" s="267" t="s">
        <v>521</v>
      </c>
      <c r="B158" s="961"/>
      <c r="C158" s="375">
        <v>0</v>
      </c>
      <c r="D158" s="376">
        <v>0</v>
      </c>
      <c r="E158" s="377">
        <v>0</v>
      </c>
      <c r="F158" s="377">
        <v>0</v>
      </c>
      <c r="G158" s="377">
        <v>0</v>
      </c>
      <c r="H158" s="378">
        <v>0</v>
      </c>
      <c r="I158" s="379">
        <v>0</v>
      </c>
      <c r="J158" s="383">
        <v>0</v>
      </c>
      <c r="K158" s="379">
        <v>0</v>
      </c>
      <c r="L158" s="383">
        <v>0</v>
      </c>
      <c r="M158" s="379">
        <v>0</v>
      </c>
      <c r="N158" s="380">
        <v>0</v>
      </c>
      <c r="O158" s="384"/>
    </row>
    <row r="159" spans="1:15">
      <c r="A159" s="267" t="s">
        <v>522</v>
      </c>
      <c r="B159" s="961"/>
      <c r="C159" s="375">
        <v>0</v>
      </c>
      <c r="D159" s="376">
        <v>0</v>
      </c>
      <c r="E159" s="377">
        <v>0</v>
      </c>
      <c r="F159" s="377">
        <v>0</v>
      </c>
      <c r="G159" s="377">
        <v>0</v>
      </c>
      <c r="H159" s="378">
        <v>0</v>
      </c>
      <c r="I159" s="379">
        <v>0</v>
      </c>
      <c r="J159" s="380">
        <v>0</v>
      </c>
      <c r="K159" s="379">
        <v>0</v>
      </c>
      <c r="L159" s="381">
        <v>0</v>
      </c>
      <c r="M159" s="379">
        <v>0</v>
      </c>
      <c r="N159" s="380">
        <v>0</v>
      </c>
      <c r="O159" s="382"/>
    </row>
    <row r="160" spans="1:15">
      <c r="A160" s="267" t="s">
        <v>523</v>
      </c>
      <c r="B160" s="961"/>
      <c r="C160" s="375">
        <v>0</v>
      </c>
      <c r="D160" s="376">
        <v>0</v>
      </c>
      <c r="E160" s="377">
        <v>0</v>
      </c>
      <c r="F160" s="377">
        <v>0</v>
      </c>
      <c r="G160" s="377">
        <v>0</v>
      </c>
      <c r="H160" s="378">
        <v>0</v>
      </c>
      <c r="I160" s="379">
        <v>0</v>
      </c>
      <c r="J160" s="380">
        <v>0</v>
      </c>
      <c r="K160" s="379">
        <v>0</v>
      </c>
      <c r="L160" s="381">
        <v>0</v>
      </c>
      <c r="M160" s="379">
        <v>0</v>
      </c>
      <c r="N160" s="380">
        <v>0</v>
      </c>
      <c r="O160" s="382"/>
    </row>
    <row r="161" spans="1:15">
      <c r="A161" s="267" t="s">
        <v>524</v>
      </c>
      <c r="B161" s="961"/>
      <c r="C161" s="375">
        <v>0</v>
      </c>
      <c r="D161" s="376">
        <v>0</v>
      </c>
      <c r="E161" s="377">
        <v>0</v>
      </c>
      <c r="F161" s="377">
        <v>0</v>
      </c>
      <c r="G161" s="377">
        <v>0</v>
      </c>
      <c r="H161" s="378">
        <v>0</v>
      </c>
      <c r="I161" s="379">
        <v>0</v>
      </c>
      <c r="J161" s="380">
        <v>0</v>
      </c>
      <c r="K161" s="379">
        <v>0</v>
      </c>
      <c r="L161" s="381">
        <v>0</v>
      </c>
      <c r="M161" s="379">
        <v>0</v>
      </c>
      <c r="N161" s="380">
        <v>0</v>
      </c>
      <c r="O161" s="382"/>
    </row>
    <row r="162" spans="1:15">
      <c r="A162" s="270" t="s">
        <v>525</v>
      </c>
      <c r="B162" s="961"/>
      <c r="C162" s="385">
        <v>0</v>
      </c>
      <c r="D162" s="386">
        <v>0</v>
      </c>
      <c r="E162" s="387">
        <v>0</v>
      </c>
      <c r="F162" s="387">
        <v>0</v>
      </c>
      <c r="G162" s="387">
        <v>0</v>
      </c>
      <c r="H162" s="388">
        <v>0</v>
      </c>
      <c r="I162" s="389">
        <v>0</v>
      </c>
      <c r="J162" s="390">
        <v>0</v>
      </c>
      <c r="K162" s="389">
        <v>0</v>
      </c>
      <c r="L162" s="391">
        <v>0</v>
      </c>
      <c r="M162" s="389">
        <v>0</v>
      </c>
      <c r="N162" s="390">
        <v>0</v>
      </c>
      <c r="O162" s="392"/>
    </row>
    <row r="163" spans="1:15" ht="12" thickBot="1">
      <c r="A163" s="272" t="s">
        <v>277</v>
      </c>
      <c r="B163" s="962"/>
      <c r="C163" s="393">
        <f t="shared" ref="C163:N163" si="18">+C156+C157+C158+C159+C160+C161+C162</f>
        <v>0</v>
      </c>
      <c r="D163" s="394">
        <f t="shared" si="18"/>
        <v>0</v>
      </c>
      <c r="E163" s="395">
        <f t="shared" si="18"/>
        <v>0</v>
      </c>
      <c r="F163" s="395">
        <f t="shared" si="18"/>
        <v>0</v>
      </c>
      <c r="G163" s="395">
        <f t="shared" si="18"/>
        <v>0</v>
      </c>
      <c r="H163" s="396">
        <f t="shared" si="18"/>
        <v>0</v>
      </c>
      <c r="I163" s="393">
        <f t="shared" si="18"/>
        <v>0</v>
      </c>
      <c r="J163" s="395">
        <f t="shared" si="18"/>
        <v>0</v>
      </c>
      <c r="K163" s="393">
        <f t="shared" si="18"/>
        <v>0</v>
      </c>
      <c r="L163" s="396">
        <f t="shared" si="18"/>
        <v>0</v>
      </c>
      <c r="M163" s="393">
        <f t="shared" si="18"/>
        <v>0</v>
      </c>
      <c r="N163" s="395">
        <f t="shared" si="18"/>
        <v>0</v>
      </c>
      <c r="O163" s="397">
        <v>0</v>
      </c>
    </row>
    <row r="164" spans="1:15">
      <c r="A164" s="265" t="s">
        <v>518</v>
      </c>
      <c r="B164" s="960" t="s">
        <v>544</v>
      </c>
      <c r="C164" s="346">
        <v>0</v>
      </c>
      <c r="D164" s="347">
        <v>0</v>
      </c>
      <c r="E164" s="348">
        <v>0</v>
      </c>
      <c r="F164" s="348">
        <v>0</v>
      </c>
      <c r="G164" s="348">
        <v>0</v>
      </c>
      <c r="H164" s="349">
        <v>0</v>
      </c>
      <c r="I164" s="350">
        <v>0</v>
      </c>
      <c r="J164" s="351">
        <v>0</v>
      </c>
      <c r="K164" s="350">
        <v>0</v>
      </c>
      <c r="L164" s="352">
        <v>0</v>
      </c>
      <c r="M164" s="350">
        <v>0</v>
      </c>
      <c r="N164" s="351">
        <v>0</v>
      </c>
      <c r="O164" s="266"/>
    </row>
    <row r="165" spans="1:15">
      <c r="A165" s="267" t="s">
        <v>520</v>
      </c>
      <c r="B165" s="961"/>
      <c r="C165" s="353">
        <v>0</v>
      </c>
      <c r="D165" s="354">
        <v>0</v>
      </c>
      <c r="E165" s="355">
        <v>0</v>
      </c>
      <c r="F165" s="355">
        <v>0</v>
      </c>
      <c r="G165" s="355">
        <v>0</v>
      </c>
      <c r="H165" s="356">
        <v>0</v>
      </c>
      <c r="I165" s="357">
        <v>0</v>
      </c>
      <c r="J165" s="358">
        <v>0</v>
      </c>
      <c r="K165" s="357">
        <v>0</v>
      </c>
      <c r="L165" s="359">
        <v>0</v>
      </c>
      <c r="M165" s="357">
        <v>0</v>
      </c>
      <c r="N165" s="358">
        <v>0</v>
      </c>
      <c r="O165" s="268"/>
    </row>
    <row r="166" spans="1:15">
      <c r="A166" s="267" t="s">
        <v>521</v>
      </c>
      <c r="B166" s="961"/>
      <c r="C166" s="353">
        <v>0</v>
      </c>
      <c r="D166" s="354">
        <v>0</v>
      </c>
      <c r="E166" s="355">
        <v>0</v>
      </c>
      <c r="F166" s="355">
        <v>0</v>
      </c>
      <c r="G166" s="355">
        <v>0</v>
      </c>
      <c r="H166" s="356">
        <v>0</v>
      </c>
      <c r="I166" s="357">
        <v>0</v>
      </c>
      <c r="J166" s="337">
        <v>0</v>
      </c>
      <c r="K166" s="357">
        <v>0</v>
      </c>
      <c r="L166" s="337">
        <v>0</v>
      </c>
      <c r="M166" s="357">
        <v>0</v>
      </c>
      <c r="N166" s="358">
        <v>0</v>
      </c>
      <c r="O166" s="269"/>
    </row>
    <row r="167" spans="1:15">
      <c r="A167" s="267" t="s">
        <v>522</v>
      </c>
      <c r="B167" s="961"/>
      <c r="C167" s="353">
        <v>3.7780000000000001E-3</v>
      </c>
      <c r="D167" s="354">
        <v>3.7780000000000001E-3</v>
      </c>
      <c r="E167" s="355">
        <v>3.7780000000000001E-3</v>
      </c>
      <c r="F167" s="355">
        <v>0</v>
      </c>
      <c r="G167" s="355">
        <v>0</v>
      </c>
      <c r="H167" s="356">
        <v>0</v>
      </c>
      <c r="I167" s="357">
        <v>0</v>
      </c>
      <c r="J167" s="358">
        <v>0</v>
      </c>
      <c r="K167" s="357">
        <v>0</v>
      </c>
      <c r="L167" s="359">
        <v>0</v>
      </c>
      <c r="M167" s="357">
        <v>0</v>
      </c>
      <c r="N167" s="358">
        <v>0</v>
      </c>
      <c r="O167" s="268"/>
    </row>
    <row r="168" spans="1:15">
      <c r="A168" s="267" t="s">
        <v>523</v>
      </c>
      <c r="B168" s="961"/>
      <c r="C168" s="353">
        <v>31.403490999999999</v>
      </c>
      <c r="D168" s="354">
        <v>31.403490999999999</v>
      </c>
      <c r="E168" s="355">
        <v>31.403490999999999</v>
      </c>
      <c r="F168" s="355">
        <v>0</v>
      </c>
      <c r="G168" s="355">
        <v>0</v>
      </c>
      <c r="H168" s="356">
        <v>0</v>
      </c>
      <c r="I168" s="357">
        <v>0</v>
      </c>
      <c r="J168" s="358">
        <v>0</v>
      </c>
      <c r="K168" s="357">
        <v>0</v>
      </c>
      <c r="L168" s="359">
        <v>0</v>
      </c>
      <c r="M168" s="357">
        <v>0</v>
      </c>
      <c r="N168" s="358">
        <v>0</v>
      </c>
      <c r="O168" s="268"/>
    </row>
    <row r="169" spans="1:15">
      <c r="A169" s="267" t="s">
        <v>524</v>
      </c>
      <c r="B169" s="961"/>
      <c r="C169" s="353">
        <v>455.62272100000001</v>
      </c>
      <c r="D169" s="354">
        <v>455.61912000000001</v>
      </c>
      <c r="E169" s="355">
        <v>81.896350999999996</v>
      </c>
      <c r="F169" s="355">
        <v>0</v>
      </c>
      <c r="G169" s="355">
        <v>321.15532000000002</v>
      </c>
      <c r="H169" s="356">
        <v>52.567449000000003</v>
      </c>
      <c r="I169" s="357">
        <v>0</v>
      </c>
      <c r="J169" s="358">
        <v>0</v>
      </c>
      <c r="K169" s="357">
        <v>0</v>
      </c>
      <c r="L169" s="359">
        <v>0</v>
      </c>
      <c r="M169" s="357">
        <v>0</v>
      </c>
      <c r="N169" s="358">
        <v>0</v>
      </c>
      <c r="O169" s="268"/>
    </row>
    <row r="170" spans="1:15">
      <c r="A170" s="270" t="s">
        <v>525</v>
      </c>
      <c r="B170" s="961"/>
      <c r="C170" s="360">
        <v>144.27445599999999</v>
      </c>
      <c r="D170" s="361">
        <v>144.27404799999999</v>
      </c>
      <c r="E170" s="362">
        <v>88.708824000000007</v>
      </c>
      <c r="F170" s="362">
        <v>0</v>
      </c>
      <c r="G170" s="362">
        <v>55.565224000000001</v>
      </c>
      <c r="H170" s="363">
        <v>0</v>
      </c>
      <c r="I170" s="364">
        <v>0</v>
      </c>
      <c r="J170" s="365">
        <v>0</v>
      </c>
      <c r="K170" s="364">
        <v>0</v>
      </c>
      <c r="L170" s="366">
        <v>0</v>
      </c>
      <c r="M170" s="364">
        <v>0</v>
      </c>
      <c r="N170" s="365">
        <v>0</v>
      </c>
      <c r="O170" s="271"/>
    </row>
    <row r="171" spans="1:15" ht="12" thickBot="1">
      <c r="A171" s="272" t="s">
        <v>277</v>
      </c>
      <c r="B171" s="962"/>
      <c r="C171" s="273">
        <f t="shared" ref="C171:N171" si="19">+C164+C165+C166+C167+C168+C169+C170</f>
        <v>631.30444599999998</v>
      </c>
      <c r="D171" s="274">
        <f t="shared" si="19"/>
        <v>631.30043699999999</v>
      </c>
      <c r="E171" s="275">
        <f t="shared" si="19"/>
        <v>202.01244400000002</v>
      </c>
      <c r="F171" s="275">
        <f t="shared" si="19"/>
        <v>0</v>
      </c>
      <c r="G171" s="275">
        <f t="shared" si="19"/>
        <v>376.72054400000002</v>
      </c>
      <c r="H171" s="276">
        <f t="shared" si="19"/>
        <v>52.567449000000003</v>
      </c>
      <c r="I171" s="273">
        <f t="shared" si="19"/>
        <v>0</v>
      </c>
      <c r="J171" s="275">
        <f t="shared" si="19"/>
        <v>0</v>
      </c>
      <c r="K171" s="273">
        <f t="shared" si="19"/>
        <v>0</v>
      </c>
      <c r="L171" s="276">
        <f t="shared" si="19"/>
        <v>0</v>
      </c>
      <c r="M171" s="273">
        <f t="shared" si="19"/>
        <v>0</v>
      </c>
      <c r="N171" s="275">
        <f t="shared" si="19"/>
        <v>0</v>
      </c>
      <c r="O171" s="345">
        <v>0</v>
      </c>
    </row>
    <row r="172" spans="1:15">
      <c r="A172" s="265" t="s">
        <v>518</v>
      </c>
      <c r="B172" s="960" t="s">
        <v>545</v>
      </c>
      <c r="C172" s="346">
        <v>0</v>
      </c>
      <c r="D172" s="347">
        <v>0</v>
      </c>
      <c r="E172" s="348">
        <v>0</v>
      </c>
      <c r="F172" s="348">
        <v>0</v>
      </c>
      <c r="G172" s="348">
        <v>0</v>
      </c>
      <c r="H172" s="349">
        <v>0</v>
      </c>
      <c r="I172" s="350">
        <v>0</v>
      </c>
      <c r="J172" s="351">
        <v>0</v>
      </c>
      <c r="K172" s="350">
        <v>0</v>
      </c>
      <c r="L172" s="352">
        <v>0</v>
      </c>
      <c r="M172" s="350">
        <v>0</v>
      </c>
      <c r="N172" s="351">
        <v>0</v>
      </c>
      <c r="O172" s="266"/>
    </row>
    <row r="173" spans="1:15">
      <c r="A173" s="267" t="s">
        <v>520</v>
      </c>
      <c r="B173" s="961"/>
      <c r="C173" s="353">
        <v>0</v>
      </c>
      <c r="D173" s="354">
        <v>0</v>
      </c>
      <c r="E173" s="355">
        <v>0</v>
      </c>
      <c r="F173" s="355">
        <v>0</v>
      </c>
      <c r="G173" s="355">
        <v>0</v>
      </c>
      <c r="H173" s="356">
        <v>0</v>
      </c>
      <c r="I173" s="357">
        <v>0</v>
      </c>
      <c r="J173" s="358">
        <v>0</v>
      </c>
      <c r="K173" s="357">
        <v>0</v>
      </c>
      <c r="L173" s="359">
        <v>0</v>
      </c>
      <c r="M173" s="357">
        <v>0</v>
      </c>
      <c r="N173" s="358">
        <v>0</v>
      </c>
      <c r="O173" s="268"/>
    </row>
    <row r="174" spans="1:15">
      <c r="A174" s="267" t="s">
        <v>521</v>
      </c>
      <c r="B174" s="961"/>
      <c r="C174" s="353">
        <v>0</v>
      </c>
      <c r="D174" s="354">
        <v>0</v>
      </c>
      <c r="E174" s="355">
        <v>0</v>
      </c>
      <c r="F174" s="355">
        <v>0</v>
      </c>
      <c r="G174" s="355">
        <v>0</v>
      </c>
      <c r="H174" s="356">
        <v>0</v>
      </c>
      <c r="I174" s="357">
        <v>0</v>
      </c>
      <c r="J174" s="337">
        <v>0</v>
      </c>
      <c r="K174" s="357">
        <v>0</v>
      </c>
      <c r="L174" s="337">
        <v>0</v>
      </c>
      <c r="M174" s="357">
        <v>0</v>
      </c>
      <c r="N174" s="358">
        <v>0</v>
      </c>
      <c r="O174" s="269"/>
    </row>
    <row r="175" spans="1:15">
      <c r="A175" s="267" t="s">
        <v>522</v>
      </c>
      <c r="B175" s="961"/>
      <c r="C175" s="353">
        <v>9.527355</v>
      </c>
      <c r="D175" s="354">
        <v>9.5266699999999993</v>
      </c>
      <c r="E175" s="355">
        <v>0</v>
      </c>
      <c r="F175" s="355">
        <v>0</v>
      </c>
      <c r="G175" s="355">
        <v>0</v>
      </c>
      <c r="H175" s="356">
        <v>9.5266699999999993</v>
      </c>
      <c r="I175" s="357">
        <v>0</v>
      </c>
      <c r="J175" s="358">
        <v>0</v>
      </c>
      <c r="K175" s="357">
        <v>0</v>
      </c>
      <c r="L175" s="359">
        <v>0</v>
      </c>
      <c r="M175" s="357">
        <v>0</v>
      </c>
      <c r="N175" s="358">
        <v>0</v>
      </c>
      <c r="O175" s="268"/>
    </row>
    <row r="176" spans="1:15">
      <c r="A176" s="267" t="s">
        <v>523</v>
      </c>
      <c r="B176" s="961"/>
      <c r="C176" s="353">
        <v>47.806037000000003</v>
      </c>
      <c r="D176" s="354">
        <v>47.803635</v>
      </c>
      <c r="E176" s="355">
        <v>0</v>
      </c>
      <c r="F176" s="355">
        <v>0</v>
      </c>
      <c r="G176" s="355">
        <v>44.915056</v>
      </c>
      <c r="H176" s="356">
        <v>2.888579</v>
      </c>
      <c r="I176" s="357">
        <v>0</v>
      </c>
      <c r="J176" s="358">
        <v>0</v>
      </c>
      <c r="K176" s="357">
        <v>0</v>
      </c>
      <c r="L176" s="359">
        <v>0</v>
      </c>
      <c r="M176" s="357">
        <v>0</v>
      </c>
      <c r="N176" s="358">
        <v>0</v>
      </c>
      <c r="O176" s="268"/>
    </row>
    <row r="177" spans="1:15">
      <c r="A177" s="267" t="s">
        <v>524</v>
      </c>
      <c r="B177" s="961"/>
      <c r="C177" s="353">
        <v>31.588927000000002</v>
      </c>
      <c r="D177" s="354">
        <v>31.585675999999999</v>
      </c>
      <c r="E177" s="355">
        <v>0</v>
      </c>
      <c r="F177" s="355">
        <v>0</v>
      </c>
      <c r="G177" s="355">
        <v>0</v>
      </c>
      <c r="H177" s="356">
        <v>31.585675999999999</v>
      </c>
      <c r="I177" s="357">
        <v>0</v>
      </c>
      <c r="J177" s="358">
        <v>0</v>
      </c>
      <c r="K177" s="357">
        <v>0</v>
      </c>
      <c r="L177" s="359">
        <v>0</v>
      </c>
      <c r="M177" s="357">
        <v>18.877835999999999</v>
      </c>
      <c r="N177" s="358">
        <v>0</v>
      </c>
      <c r="O177" s="268"/>
    </row>
    <row r="178" spans="1:15">
      <c r="A178" s="270" t="s">
        <v>525</v>
      </c>
      <c r="B178" s="961"/>
      <c r="C178" s="360">
        <v>17.419051</v>
      </c>
      <c r="D178" s="361">
        <v>17.417850000000001</v>
      </c>
      <c r="E178" s="362">
        <v>2.137E-2</v>
      </c>
      <c r="F178" s="362">
        <v>0</v>
      </c>
      <c r="G178" s="362">
        <v>17.39648</v>
      </c>
      <c r="H178" s="363">
        <v>0</v>
      </c>
      <c r="I178" s="364">
        <v>0</v>
      </c>
      <c r="J178" s="365">
        <v>0</v>
      </c>
      <c r="K178" s="364">
        <v>0</v>
      </c>
      <c r="L178" s="366">
        <v>0</v>
      </c>
      <c r="M178" s="364">
        <v>0</v>
      </c>
      <c r="N178" s="365">
        <v>0</v>
      </c>
      <c r="O178" s="271"/>
    </row>
    <row r="179" spans="1:15" ht="12" thickBot="1">
      <c r="A179" s="272" t="s">
        <v>277</v>
      </c>
      <c r="B179" s="962"/>
      <c r="C179" s="273">
        <f t="shared" ref="C179:N179" si="20">+C172+C173+C174+C175+C176+C177+C178</f>
        <v>106.34137</v>
      </c>
      <c r="D179" s="274">
        <f t="shared" si="20"/>
        <v>106.33383099999999</v>
      </c>
      <c r="E179" s="275">
        <f t="shared" si="20"/>
        <v>2.137E-2</v>
      </c>
      <c r="F179" s="275">
        <f t="shared" si="20"/>
        <v>0</v>
      </c>
      <c r="G179" s="275">
        <f t="shared" si="20"/>
        <v>62.311536000000004</v>
      </c>
      <c r="H179" s="276">
        <f t="shared" si="20"/>
        <v>44.000924999999995</v>
      </c>
      <c r="I179" s="273">
        <f t="shared" si="20"/>
        <v>0</v>
      </c>
      <c r="J179" s="275">
        <f t="shared" si="20"/>
        <v>0</v>
      </c>
      <c r="K179" s="273">
        <f t="shared" si="20"/>
        <v>0</v>
      </c>
      <c r="L179" s="276">
        <f t="shared" si="20"/>
        <v>0</v>
      </c>
      <c r="M179" s="273">
        <f t="shared" si="20"/>
        <v>18.877835999999999</v>
      </c>
      <c r="N179" s="275">
        <f t="shared" si="20"/>
        <v>0</v>
      </c>
      <c r="O179" s="345">
        <v>4.6919709999999997</v>
      </c>
    </row>
    <row r="180" spans="1:15">
      <c r="A180" s="265" t="s">
        <v>518</v>
      </c>
      <c r="B180" s="960" t="s">
        <v>546</v>
      </c>
      <c r="C180" s="346">
        <v>0</v>
      </c>
      <c r="D180" s="347">
        <v>0</v>
      </c>
      <c r="E180" s="348">
        <v>0</v>
      </c>
      <c r="F180" s="348">
        <v>0</v>
      </c>
      <c r="G180" s="348">
        <v>0</v>
      </c>
      <c r="H180" s="349">
        <v>0</v>
      </c>
      <c r="I180" s="350">
        <v>0</v>
      </c>
      <c r="J180" s="351">
        <v>0</v>
      </c>
      <c r="K180" s="350">
        <v>0</v>
      </c>
      <c r="L180" s="352">
        <v>0</v>
      </c>
      <c r="M180" s="350">
        <v>0</v>
      </c>
      <c r="N180" s="351">
        <v>0</v>
      </c>
      <c r="O180" s="266"/>
    </row>
    <row r="181" spans="1:15">
      <c r="A181" s="267" t="s">
        <v>520</v>
      </c>
      <c r="B181" s="961"/>
      <c r="C181" s="353">
        <v>0.70006900000000005</v>
      </c>
      <c r="D181" s="354">
        <v>0.70006900000000005</v>
      </c>
      <c r="E181" s="355">
        <v>0.70006900000000005</v>
      </c>
      <c r="F181" s="355">
        <v>0</v>
      </c>
      <c r="G181" s="355">
        <v>0</v>
      </c>
      <c r="H181" s="356">
        <v>0</v>
      </c>
      <c r="I181" s="357">
        <v>0</v>
      </c>
      <c r="J181" s="358">
        <v>0</v>
      </c>
      <c r="K181" s="357">
        <v>0</v>
      </c>
      <c r="L181" s="359">
        <v>0</v>
      </c>
      <c r="M181" s="357">
        <v>0</v>
      </c>
      <c r="N181" s="358">
        <v>0</v>
      </c>
      <c r="O181" s="268"/>
    </row>
    <row r="182" spans="1:15">
      <c r="A182" s="267" t="s">
        <v>521</v>
      </c>
      <c r="B182" s="961"/>
      <c r="C182" s="353">
        <v>0</v>
      </c>
      <c r="D182" s="354">
        <v>0</v>
      </c>
      <c r="E182" s="355">
        <v>0</v>
      </c>
      <c r="F182" s="355">
        <v>0</v>
      </c>
      <c r="G182" s="355">
        <v>0</v>
      </c>
      <c r="H182" s="356">
        <v>0</v>
      </c>
      <c r="I182" s="357">
        <v>0</v>
      </c>
      <c r="J182" s="337">
        <v>0</v>
      </c>
      <c r="K182" s="357">
        <v>0</v>
      </c>
      <c r="L182" s="337">
        <v>0</v>
      </c>
      <c r="M182" s="357">
        <v>0</v>
      </c>
      <c r="N182" s="358">
        <v>0</v>
      </c>
      <c r="O182" s="269"/>
    </row>
    <row r="183" spans="1:15">
      <c r="A183" s="267" t="s">
        <v>522</v>
      </c>
      <c r="B183" s="961"/>
      <c r="C183" s="353">
        <v>0</v>
      </c>
      <c r="D183" s="354">
        <v>0</v>
      </c>
      <c r="E183" s="355">
        <v>0</v>
      </c>
      <c r="F183" s="355">
        <v>0</v>
      </c>
      <c r="G183" s="355">
        <v>0</v>
      </c>
      <c r="H183" s="356">
        <v>0</v>
      </c>
      <c r="I183" s="357">
        <v>0</v>
      </c>
      <c r="J183" s="358">
        <v>0</v>
      </c>
      <c r="K183" s="357">
        <v>0</v>
      </c>
      <c r="L183" s="359">
        <v>0</v>
      </c>
      <c r="M183" s="357">
        <v>0</v>
      </c>
      <c r="N183" s="358">
        <v>0</v>
      </c>
      <c r="O183" s="268"/>
    </row>
    <row r="184" spans="1:15">
      <c r="A184" s="267" t="s">
        <v>523</v>
      </c>
      <c r="B184" s="961"/>
      <c r="C184" s="353">
        <v>74.419872999999995</v>
      </c>
      <c r="D184" s="354">
        <v>74.419872999999995</v>
      </c>
      <c r="E184" s="355">
        <v>74.419872999999995</v>
      </c>
      <c r="F184" s="355">
        <v>0</v>
      </c>
      <c r="G184" s="355">
        <v>0</v>
      </c>
      <c r="H184" s="356">
        <v>0</v>
      </c>
      <c r="I184" s="357">
        <v>0</v>
      </c>
      <c r="J184" s="358">
        <v>0</v>
      </c>
      <c r="K184" s="357">
        <v>0</v>
      </c>
      <c r="L184" s="359">
        <v>0</v>
      </c>
      <c r="M184" s="357">
        <v>0</v>
      </c>
      <c r="N184" s="358">
        <v>0</v>
      </c>
      <c r="O184" s="268"/>
    </row>
    <row r="185" spans="1:15">
      <c r="A185" s="267" t="s">
        <v>524</v>
      </c>
      <c r="B185" s="961"/>
      <c r="C185" s="353">
        <v>462.23676</v>
      </c>
      <c r="D185" s="354">
        <v>462.21419200000003</v>
      </c>
      <c r="E185" s="355">
        <v>374.842511</v>
      </c>
      <c r="F185" s="355">
        <v>0</v>
      </c>
      <c r="G185" s="355">
        <v>0</v>
      </c>
      <c r="H185" s="356">
        <v>87.371680999999995</v>
      </c>
      <c r="I185" s="357">
        <v>0</v>
      </c>
      <c r="J185" s="358">
        <v>0</v>
      </c>
      <c r="K185" s="357">
        <v>0</v>
      </c>
      <c r="L185" s="359">
        <v>0</v>
      </c>
      <c r="M185" s="357">
        <v>0</v>
      </c>
      <c r="N185" s="358">
        <v>0</v>
      </c>
      <c r="O185" s="268"/>
    </row>
    <row r="186" spans="1:15">
      <c r="A186" s="270" t="s">
        <v>525</v>
      </c>
      <c r="B186" s="961"/>
      <c r="C186" s="360">
        <v>521.87905799999999</v>
      </c>
      <c r="D186" s="361">
        <v>521.73767599999996</v>
      </c>
      <c r="E186" s="362">
        <v>31.285069</v>
      </c>
      <c r="F186" s="362">
        <v>0</v>
      </c>
      <c r="G186" s="362">
        <v>490.452607</v>
      </c>
      <c r="H186" s="363">
        <v>0</v>
      </c>
      <c r="I186" s="364">
        <v>0</v>
      </c>
      <c r="J186" s="365">
        <v>0</v>
      </c>
      <c r="K186" s="364">
        <v>0</v>
      </c>
      <c r="L186" s="366">
        <v>0</v>
      </c>
      <c r="M186" s="364">
        <v>0</v>
      </c>
      <c r="N186" s="365">
        <v>0</v>
      </c>
      <c r="O186" s="271"/>
    </row>
    <row r="187" spans="1:15" ht="12" thickBot="1">
      <c r="A187" s="272" t="s">
        <v>277</v>
      </c>
      <c r="B187" s="962"/>
      <c r="C187" s="273">
        <f t="shared" ref="C187:N187" si="21">+C180+C181+C182+C183+C184+C185+C186</f>
        <v>1059.23576</v>
      </c>
      <c r="D187" s="274">
        <f t="shared" si="21"/>
        <v>1059.0718099999999</v>
      </c>
      <c r="E187" s="275">
        <f t="shared" si="21"/>
        <v>481.247522</v>
      </c>
      <c r="F187" s="275">
        <f t="shared" si="21"/>
        <v>0</v>
      </c>
      <c r="G187" s="275">
        <f t="shared" si="21"/>
        <v>490.452607</v>
      </c>
      <c r="H187" s="276">
        <f t="shared" si="21"/>
        <v>87.371680999999995</v>
      </c>
      <c r="I187" s="273">
        <f t="shared" si="21"/>
        <v>0</v>
      </c>
      <c r="J187" s="275">
        <f t="shared" si="21"/>
        <v>0</v>
      </c>
      <c r="K187" s="273">
        <f t="shared" si="21"/>
        <v>0</v>
      </c>
      <c r="L187" s="276">
        <f t="shared" si="21"/>
        <v>0</v>
      </c>
      <c r="M187" s="273">
        <f t="shared" si="21"/>
        <v>0</v>
      </c>
      <c r="N187" s="275">
        <f t="shared" si="21"/>
        <v>0</v>
      </c>
      <c r="O187" s="345">
        <v>0</v>
      </c>
    </row>
    <row r="188" spans="1:15">
      <c r="A188" s="265" t="s">
        <v>518</v>
      </c>
      <c r="B188" s="960" t="s">
        <v>547</v>
      </c>
      <c r="C188" s="346">
        <v>0.93907799999999997</v>
      </c>
      <c r="D188" s="347">
        <v>0.93862100000000004</v>
      </c>
      <c r="E188" s="348">
        <v>8.9857999999999993E-2</v>
      </c>
      <c r="F188" s="348">
        <v>0.84846999999999995</v>
      </c>
      <c r="G188" s="348">
        <v>0</v>
      </c>
      <c r="H188" s="349">
        <v>2.9399999999999999E-4</v>
      </c>
      <c r="I188" s="350">
        <v>0</v>
      </c>
      <c r="J188" s="351">
        <v>0</v>
      </c>
      <c r="K188" s="350">
        <v>0</v>
      </c>
      <c r="L188" s="352">
        <v>0</v>
      </c>
      <c r="M188" s="350">
        <v>0</v>
      </c>
      <c r="N188" s="351">
        <v>0</v>
      </c>
      <c r="O188" s="266"/>
    </row>
    <row r="189" spans="1:15">
      <c r="A189" s="267" t="s">
        <v>520</v>
      </c>
      <c r="B189" s="961"/>
      <c r="C189" s="353">
        <v>104.448367</v>
      </c>
      <c r="D189" s="354">
        <v>104.448345</v>
      </c>
      <c r="E189" s="355">
        <v>0</v>
      </c>
      <c r="F189" s="355">
        <v>0</v>
      </c>
      <c r="G189" s="355">
        <v>104.426466</v>
      </c>
      <c r="H189" s="356">
        <v>2.1878999999999999E-2</v>
      </c>
      <c r="I189" s="357">
        <v>0</v>
      </c>
      <c r="J189" s="358">
        <v>0</v>
      </c>
      <c r="K189" s="357">
        <v>0</v>
      </c>
      <c r="L189" s="359">
        <v>0</v>
      </c>
      <c r="M189" s="357">
        <v>0</v>
      </c>
      <c r="N189" s="358">
        <v>0</v>
      </c>
      <c r="O189" s="268"/>
    </row>
    <row r="190" spans="1:15">
      <c r="A190" s="267" t="s">
        <v>521</v>
      </c>
      <c r="B190" s="961"/>
      <c r="C190" s="353">
        <v>84.918514999999999</v>
      </c>
      <c r="D190" s="354">
        <v>84.918514999999999</v>
      </c>
      <c r="E190" s="355">
        <v>0</v>
      </c>
      <c r="F190" s="355">
        <v>0</v>
      </c>
      <c r="G190" s="355">
        <v>84.918514999999999</v>
      </c>
      <c r="H190" s="356">
        <v>0</v>
      </c>
      <c r="I190" s="357">
        <v>0</v>
      </c>
      <c r="J190" s="337">
        <v>0</v>
      </c>
      <c r="K190" s="357">
        <v>0</v>
      </c>
      <c r="L190" s="337">
        <v>0</v>
      </c>
      <c r="M190" s="357">
        <v>0</v>
      </c>
      <c r="N190" s="358">
        <v>0</v>
      </c>
      <c r="O190" s="269"/>
    </row>
    <row r="191" spans="1:15">
      <c r="A191" s="267" t="s">
        <v>522</v>
      </c>
      <c r="B191" s="961"/>
      <c r="C191" s="353">
        <v>27.395859999999999</v>
      </c>
      <c r="D191" s="354">
        <v>27.395859999999999</v>
      </c>
      <c r="E191" s="355">
        <v>0</v>
      </c>
      <c r="F191" s="355">
        <v>0</v>
      </c>
      <c r="G191" s="355">
        <v>27.395859999999999</v>
      </c>
      <c r="H191" s="356">
        <v>0</v>
      </c>
      <c r="I191" s="357">
        <v>0</v>
      </c>
      <c r="J191" s="358">
        <v>0</v>
      </c>
      <c r="K191" s="357">
        <v>0</v>
      </c>
      <c r="L191" s="359">
        <v>0</v>
      </c>
      <c r="M191" s="357">
        <v>0</v>
      </c>
      <c r="N191" s="358">
        <v>0</v>
      </c>
      <c r="O191" s="268"/>
    </row>
    <row r="192" spans="1:15">
      <c r="A192" s="267" t="s">
        <v>523</v>
      </c>
      <c r="B192" s="961"/>
      <c r="C192" s="353">
        <v>17.446194999999999</v>
      </c>
      <c r="D192" s="354">
        <v>17.444818000000001</v>
      </c>
      <c r="E192" s="355">
        <v>0.15231</v>
      </c>
      <c r="F192" s="355">
        <v>0</v>
      </c>
      <c r="G192" s="355">
        <v>14.795442</v>
      </c>
      <c r="H192" s="356">
        <v>2.4970659999999998</v>
      </c>
      <c r="I192" s="357">
        <v>0</v>
      </c>
      <c r="J192" s="358">
        <v>0</v>
      </c>
      <c r="K192" s="357">
        <v>0</v>
      </c>
      <c r="L192" s="359">
        <v>0</v>
      </c>
      <c r="M192" s="357">
        <v>0</v>
      </c>
      <c r="N192" s="358">
        <v>0</v>
      </c>
      <c r="O192" s="268"/>
    </row>
    <row r="193" spans="1:15">
      <c r="A193" s="267" t="s">
        <v>524</v>
      </c>
      <c r="B193" s="961"/>
      <c r="C193" s="353">
        <v>95.718598999999998</v>
      </c>
      <c r="D193" s="354">
        <v>95.688761</v>
      </c>
      <c r="E193" s="355">
        <v>0.53622899999999996</v>
      </c>
      <c r="F193" s="355">
        <v>0</v>
      </c>
      <c r="G193" s="355">
        <v>34.073168000000003</v>
      </c>
      <c r="H193" s="356">
        <v>61.079363999999998</v>
      </c>
      <c r="I193" s="357">
        <v>0</v>
      </c>
      <c r="J193" s="358">
        <v>0</v>
      </c>
      <c r="K193" s="357">
        <v>0</v>
      </c>
      <c r="L193" s="359">
        <v>0</v>
      </c>
      <c r="M193" s="357">
        <v>50</v>
      </c>
      <c r="N193" s="358">
        <v>0</v>
      </c>
      <c r="O193" s="268"/>
    </row>
    <row r="194" spans="1:15">
      <c r="A194" s="270" t="s">
        <v>525</v>
      </c>
      <c r="B194" s="961"/>
      <c r="C194" s="360">
        <v>55.124330999999998</v>
      </c>
      <c r="D194" s="361">
        <v>55.108004999999999</v>
      </c>
      <c r="E194" s="362">
        <v>1.884226</v>
      </c>
      <c r="F194" s="362">
        <v>0</v>
      </c>
      <c r="G194" s="362">
        <v>53.223779</v>
      </c>
      <c r="H194" s="363">
        <v>0</v>
      </c>
      <c r="I194" s="364">
        <v>0</v>
      </c>
      <c r="J194" s="365">
        <v>0</v>
      </c>
      <c r="K194" s="364">
        <v>0</v>
      </c>
      <c r="L194" s="366">
        <v>0</v>
      </c>
      <c r="M194" s="364">
        <v>0</v>
      </c>
      <c r="N194" s="365">
        <v>0</v>
      </c>
      <c r="O194" s="271"/>
    </row>
    <row r="195" spans="1:15" ht="12" thickBot="1">
      <c r="A195" s="272" t="s">
        <v>277</v>
      </c>
      <c r="B195" s="962"/>
      <c r="C195" s="273">
        <f t="shared" ref="C195:N195" si="22">+C188+C189+C190+C191+C192+C193+C194</f>
        <v>385.99094499999995</v>
      </c>
      <c r="D195" s="274">
        <f t="shared" si="22"/>
        <v>385.942925</v>
      </c>
      <c r="E195" s="275">
        <f t="shared" si="22"/>
        <v>2.662623</v>
      </c>
      <c r="F195" s="275">
        <f t="shared" si="22"/>
        <v>0.84846999999999995</v>
      </c>
      <c r="G195" s="275">
        <f t="shared" si="22"/>
        <v>318.83323000000001</v>
      </c>
      <c r="H195" s="276">
        <f t="shared" si="22"/>
        <v>63.598602999999997</v>
      </c>
      <c r="I195" s="273">
        <f t="shared" si="22"/>
        <v>0</v>
      </c>
      <c r="J195" s="275">
        <f t="shared" si="22"/>
        <v>0</v>
      </c>
      <c r="K195" s="273">
        <f t="shared" si="22"/>
        <v>0</v>
      </c>
      <c r="L195" s="276">
        <f t="shared" si="22"/>
        <v>0</v>
      </c>
      <c r="M195" s="273">
        <f t="shared" si="22"/>
        <v>50</v>
      </c>
      <c r="N195" s="275">
        <f t="shared" si="22"/>
        <v>0</v>
      </c>
      <c r="O195" s="345">
        <v>8.8151320000000002</v>
      </c>
    </row>
    <row r="196" spans="1:15">
      <c r="A196" s="265" t="s">
        <v>518</v>
      </c>
      <c r="B196" s="960" t="s">
        <v>548</v>
      </c>
      <c r="C196" s="346">
        <v>1.909362</v>
      </c>
      <c r="D196" s="347">
        <v>1.907713</v>
      </c>
      <c r="E196" s="348">
        <v>0</v>
      </c>
      <c r="F196" s="348">
        <v>0</v>
      </c>
      <c r="G196" s="348">
        <v>0</v>
      </c>
      <c r="H196" s="349">
        <v>1.907713</v>
      </c>
      <c r="I196" s="350">
        <v>0</v>
      </c>
      <c r="J196" s="351">
        <v>0</v>
      </c>
      <c r="K196" s="350">
        <v>0</v>
      </c>
      <c r="L196" s="352">
        <v>0</v>
      </c>
      <c r="M196" s="350">
        <v>1.428069</v>
      </c>
      <c r="N196" s="351">
        <v>7.2599999999999997E-4</v>
      </c>
      <c r="O196" s="266"/>
    </row>
    <row r="197" spans="1:15">
      <c r="A197" s="267" t="s">
        <v>520</v>
      </c>
      <c r="B197" s="961"/>
      <c r="C197" s="353">
        <v>424.37619899999999</v>
      </c>
      <c r="D197" s="354">
        <v>424.30978299999998</v>
      </c>
      <c r="E197" s="355">
        <v>93.872129999999999</v>
      </c>
      <c r="F197" s="355">
        <v>0</v>
      </c>
      <c r="G197" s="355">
        <v>322.69815799999998</v>
      </c>
      <c r="H197" s="356">
        <v>7.7394949999999998</v>
      </c>
      <c r="I197" s="357">
        <v>0</v>
      </c>
      <c r="J197" s="358">
        <v>0</v>
      </c>
      <c r="K197" s="357">
        <v>0</v>
      </c>
      <c r="L197" s="359">
        <v>0</v>
      </c>
      <c r="M197" s="357">
        <v>9.5254899999999996</v>
      </c>
      <c r="N197" s="358">
        <v>3.7759000000000001E-2</v>
      </c>
      <c r="O197" s="268"/>
    </row>
    <row r="198" spans="1:15">
      <c r="A198" s="267" t="s">
        <v>521</v>
      </c>
      <c r="B198" s="961"/>
      <c r="C198" s="353">
        <v>6.7766400000000004</v>
      </c>
      <c r="D198" s="354">
        <v>6.7157359999999997</v>
      </c>
      <c r="E198" s="355">
        <v>0</v>
      </c>
      <c r="F198" s="355">
        <v>0</v>
      </c>
      <c r="G198" s="355">
        <v>0</v>
      </c>
      <c r="H198" s="356">
        <v>6.7157359999999997</v>
      </c>
      <c r="I198" s="357">
        <v>0</v>
      </c>
      <c r="J198" s="337">
        <v>0</v>
      </c>
      <c r="K198" s="357">
        <v>0</v>
      </c>
      <c r="L198" s="337">
        <v>0</v>
      </c>
      <c r="M198" s="357">
        <v>15.848034</v>
      </c>
      <c r="N198" s="358">
        <v>1.7805000000000001E-2</v>
      </c>
      <c r="O198" s="269"/>
    </row>
    <row r="199" spans="1:15">
      <c r="A199" s="267" t="s">
        <v>522</v>
      </c>
      <c r="B199" s="961"/>
      <c r="C199" s="353">
        <v>7.7904150000000003</v>
      </c>
      <c r="D199" s="354">
        <v>7.6906970000000001</v>
      </c>
      <c r="E199" s="355">
        <v>0</v>
      </c>
      <c r="F199" s="355">
        <v>0</v>
      </c>
      <c r="G199" s="355">
        <v>0</v>
      </c>
      <c r="H199" s="356">
        <v>7.6906970000000001</v>
      </c>
      <c r="I199" s="357">
        <v>0</v>
      </c>
      <c r="J199" s="358">
        <v>0</v>
      </c>
      <c r="K199" s="357">
        <v>0</v>
      </c>
      <c r="L199" s="359">
        <v>0</v>
      </c>
      <c r="M199" s="357">
        <v>0.62049399999999999</v>
      </c>
      <c r="N199" s="358">
        <v>5.8630000000000002E-3</v>
      </c>
      <c r="O199" s="268"/>
    </row>
    <row r="200" spans="1:15">
      <c r="A200" s="267" t="s">
        <v>523</v>
      </c>
      <c r="B200" s="961"/>
      <c r="C200" s="353">
        <v>134.68712400000001</v>
      </c>
      <c r="D200" s="354">
        <v>134.42166900000001</v>
      </c>
      <c r="E200" s="355">
        <v>0</v>
      </c>
      <c r="F200" s="355">
        <v>0</v>
      </c>
      <c r="G200" s="355">
        <v>121.885814</v>
      </c>
      <c r="H200" s="356">
        <v>12.535855</v>
      </c>
      <c r="I200" s="357">
        <v>0</v>
      </c>
      <c r="J200" s="358">
        <v>0</v>
      </c>
      <c r="K200" s="357">
        <v>0</v>
      </c>
      <c r="L200" s="359">
        <v>0</v>
      </c>
      <c r="M200" s="357">
        <v>0.80861799999999995</v>
      </c>
      <c r="N200" s="358">
        <v>8.0020000000000004E-3</v>
      </c>
      <c r="O200" s="268"/>
    </row>
    <row r="201" spans="1:15">
      <c r="A201" s="267" t="s">
        <v>524</v>
      </c>
      <c r="B201" s="961"/>
      <c r="C201" s="353">
        <v>577.60500999999999</v>
      </c>
      <c r="D201" s="354">
        <v>576.66060200000004</v>
      </c>
      <c r="E201" s="355">
        <v>10.155779000000001</v>
      </c>
      <c r="F201" s="355">
        <v>0</v>
      </c>
      <c r="G201" s="355">
        <v>461.974042</v>
      </c>
      <c r="H201" s="356">
        <v>104.530781</v>
      </c>
      <c r="I201" s="357">
        <v>0</v>
      </c>
      <c r="J201" s="358">
        <v>0</v>
      </c>
      <c r="K201" s="357">
        <v>0</v>
      </c>
      <c r="L201" s="359">
        <v>0</v>
      </c>
      <c r="M201" s="357">
        <v>3.1549130000000001</v>
      </c>
      <c r="N201" s="358">
        <v>6.306E-3</v>
      </c>
      <c r="O201" s="268"/>
    </row>
    <row r="202" spans="1:15">
      <c r="A202" s="270" t="s">
        <v>525</v>
      </c>
      <c r="B202" s="961"/>
      <c r="C202" s="360">
        <v>236.52180000000001</v>
      </c>
      <c r="D202" s="361">
        <v>235.23837900000001</v>
      </c>
      <c r="E202" s="362">
        <v>14.831723999999999</v>
      </c>
      <c r="F202" s="362">
        <v>0</v>
      </c>
      <c r="G202" s="362">
        <v>129.25172800000001</v>
      </c>
      <c r="H202" s="363">
        <v>91.154927000000001</v>
      </c>
      <c r="I202" s="364">
        <v>0</v>
      </c>
      <c r="J202" s="365">
        <v>0</v>
      </c>
      <c r="K202" s="364">
        <v>0</v>
      </c>
      <c r="L202" s="366">
        <v>0</v>
      </c>
      <c r="M202" s="364">
        <v>1.386077</v>
      </c>
      <c r="N202" s="365">
        <v>2.2680000000000001E-3</v>
      </c>
      <c r="O202" s="271"/>
    </row>
    <row r="203" spans="1:15" ht="12" thickBot="1">
      <c r="A203" s="272" t="s">
        <v>277</v>
      </c>
      <c r="B203" s="962"/>
      <c r="C203" s="273">
        <f t="shared" ref="C203:N203" si="23">+C196+C197+C198+C199+C200+C201+C202</f>
        <v>1389.6665499999999</v>
      </c>
      <c r="D203" s="274">
        <f t="shared" si="23"/>
        <v>1386.944579</v>
      </c>
      <c r="E203" s="275">
        <f t="shared" si="23"/>
        <v>118.85963299999999</v>
      </c>
      <c r="F203" s="275">
        <f t="shared" si="23"/>
        <v>0</v>
      </c>
      <c r="G203" s="275">
        <f t="shared" si="23"/>
        <v>1035.8097419999999</v>
      </c>
      <c r="H203" s="276">
        <f t="shared" si="23"/>
        <v>232.27520399999997</v>
      </c>
      <c r="I203" s="273">
        <f t="shared" si="23"/>
        <v>0</v>
      </c>
      <c r="J203" s="275">
        <f t="shared" si="23"/>
        <v>0</v>
      </c>
      <c r="K203" s="273">
        <f t="shared" si="23"/>
        <v>0</v>
      </c>
      <c r="L203" s="276">
        <f t="shared" si="23"/>
        <v>0</v>
      </c>
      <c r="M203" s="273">
        <f t="shared" si="23"/>
        <v>32.771695000000001</v>
      </c>
      <c r="N203" s="275">
        <f t="shared" si="23"/>
        <v>7.8729000000000007E-2</v>
      </c>
      <c r="O203" s="345">
        <v>155.302908</v>
      </c>
    </row>
    <row r="204" spans="1:15">
      <c r="A204" s="265" t="s">
        <v>518</v>
      </c>
      <c r="B204" s="960" t="s">
        <v>549</v>
      </c>
      <c r="C204" s="346">
        <v>1.7770000000000001E-2</v>
      </c>
      <c r="D204" s="347">
        <v>1.7770000000000001E-2</v>
      </c>
      <c r="E204" s="348">
        <v>0</v>
      </c>
      <c r="F204" s="348">
        <v>0</v>
      </c>
      <c r="G204" s="348">
        <v>0</v>
      </c>
      <c r="H204" s="349">
        <v>1.7770000000000001E-2</v>
      </c>
      <c r="I204" s="350">
        <v>0</v>
      </c>
      <c r="J204" s="351">
        <v>0</v>
      </c>
      <c r="K204" s="350">
        <v>0</v>
      </c>
      <c r="L204" s="352">
        <v>0</v>
      </c>
      <c r="M204" s="350">
        <v>0</v>
      </c>
      <c r="N204" s="351">
        <v>1.1720000000000001E-3</v>
      </c>
      <c r="O204" s="266"/>
    </row>
    <row r="205" spans="1:15">
      <c r="A205" s="267" t="s">
        <v>520</v>
      </c>
      <c r="B205" s="961"/>
      <c r="C205" s="353">
        <v>0</v>
      </c>
      <c r="D205" s="354">
        <v>0</v>
      </c>
      <c r="E205" s="355">
        <v>0</v>
      </c>
      <c r="F205" s="355">
        <v>0</v>
      </c>
      <c r="G205" s="355">
        <v>0</v>
      </c>
      <c r="H205" s="356">
        <v>0</v>
      </c>
      <c r="I205" s="357">
        <v>0</v>
      </c>
      <c r="J205" s="358">
        <v>0</v>
      </c>
      <c r="K205" s="357">
        <v>0</v>
      </c>
      <c r="L205" s="359">
        <v>0</v>
      </c>
      <c r="M205" s="357">
        <v>0</v>
      </c>
      <c r="N205" s="358">
        <v>0</v>
      </c>
      <c r="O205" s="268"/>
    </row>
    <row r="206" spans="1:15">
      <c r="A206" s="267" t="s">
        <v>521</v>
      </c>
      <c r="B206" s="961"/>
      <c r="C206" s="353">
        <v>0</v>
      </c>
      <c r="D206" s="354">
        <v>0</v>
      </c>
      <c r="E206" s="355">
        <v>0</v>
      </c>
      <c r="F206" s="355">
        <v>0</v>
      </c>
      <c r="G206" s="355">
        <v>0</v>
      </c>
      <c r="H206" s="356">
        <v>0</v>
      </c>
      <c r="I206" s="357">
        <v>0</v>
      </c>
      <c r="J206" s="337">
        <v>0</v>
      </c>
      <c r="K206" s="357">
        <v>0</v>
      </c>
      <c r="L206" s="337">
        <v>0</v>
      </c>
      <c r="M206" s="357">
        <v>0</v>
      </c>
      <c r="N206" s="358">
        <v>0</v>
      </c>
      <c r="O206" s="269"/>
    </row>
    <row r="207" spans="1:15">
      <c r="A207" s="267" t="s">
        <v>522</v>
      </c>
      <c r="B207" s="961"/>
      <c r="C207" s="353">
        <v>20.646954999999998</v>
      </c>
      <c r="D207" s="354">
        <v>20.646954999999998</v>
      </c>
      <c r="E207" s="355">
        <v>20.646954999999998</v>
      </c>
      <c r="F207" s="355">
        <v>0</v>
      </c>
      <c r="G207" s="355">
        <v>0</v>
      </c>
      <c r="H207" s="356">
        <v>0</v>
      </c>
      <c r="I207" s="357">
        <v>0</v>
      </c>
      <c r="J207" s="358">
        <v>0</v>
      </c>
      <c r="K207" s="357">
        <v>0</v>
      </c>
      <c r="L207" s="359">
        <v>0</v>
      </c>
      <c r="M207" s="357">
        <v>0</v>
      </c>
      <c r="N207" s="358">
        <v>0</v>
      </c>
      <c r="O207" s="268"/>
    </row>
    <row r="208" spans="1:15">
      <c r="A208" s="267" t="s">
        <v>523</v>
      </c>
      <c r="B208" s="961"/>
      <c r="C208" s="353">
        <v>7.9907870000000001</v>
      </c>
      <c r="D208" s="354">
        <v>7.989204</v>
      </c>
      <c r="E208" s="355">
        <v>0</v>
      </c>
      <c r="F208" s="355">
        <v>0</v>
      </c>
      <c r="G208" s="355">
        <v>0</v>
      </c>
      <c r="H208" s="356">
        <v>7.989204</v>
      </c>
      <c r="I208" s="357">
        <v>0</v>
      </c>
      <c r="J208" s="358">
        <v>0</v>
      </c>
      <c r="K208" s="357">
        <v>0</v>
      </c>
      <c r="L208" s="359">
        <v>0</v>
      </c>
      <c r="M208" s="357">
        <v>3.9936690000000001</v>
      </c>
      <c r="N208" s="358">
        <v>7.9100000000000004E-4</v>
      </c>
      <c r="O208" s="268"/>
    </row>
    <row r="209" spans="1:15">
      <c r="A209" s="267" t="s">
        <v>524</v>
      </c>
      <c r="B209" s="961"/>
      <c r="C209" s="353">
        <v>7.5254009999999996</v>
      </c>
      <c r="D209" s="354">
        <v>7.5251359999999998</v>
      </c>
      <c r="E209" s="355">
        <v>0</v>
      </c>
      <c r="F209" s="355">
        <v>0</v>
      </c>
      <c r="G209" s="355">
        <v>7.5251359999999998</v>
      </c>
      <c r="H209" s="356">
        <v>0</v>
      </c>
      <c r="I209" s="357">
        <v>0</v>
      </c>
      <c r="J209" s="358">
        <v>0</v>
      </c>
      <c r="K209" s="357">
        <v>0</v>
      </c>
      <c r="L209" s="359">
        <v>0</v>
      </c>
      <c r="M209" s="357">
        <v>0</v>
      </c>
      <c r="N209" s="358">
        <v>0</v>
      </c>
      <c r="O209" s="268"/>
    </row>
    <row r="210" spans="1:15">
      <c r="A210" s="270" t="s">
        <v>525</v>
      </c>
      <c r="B210" s="961"/>
      <c r="C210" s="360">
        <v>104.162142</v>
      </c>
      <c r="D210" s="361">
        <v>104.162142</v>
      </c>
      <c r="E210" s="362">
        <v>104.162142</v>
      </c>
      <c r="F210" s="362">
        <v>0</v>
      </c>
      <c r="G210" s="362">
        <v>0</v>
      </c>
      <c r="H210" s="363">
        <v>0</v>
      </c>
      <c r="I210" s="364">
        <v>0</v>
      </c>
      <c r="J210" s="365">
        <v>0</v>
      </c>
      <c r="K210" s="364">
        <v>0</v>
      </c>
      <c r="L210" s="366">
        <v>0</v>
      </c>
      <c r="M210" s="364">
        <v>10.005371999999999</v>
      </c>
      <c r="N210" s="365">
        <v>0</v>
      </c>
      <c r="O210" s="271"/>
    </row>
    <row r="211" spans="1:15" ht="12" thickBot="1">
      <c r="A211" s="272" t="s">
        <v>277</v>
      </c>
      <c r="B211" s="962"/>
      <c r="C211" s="273">
        <f t="shared" ref="C211:N211" si="24">+C204+C205+C206+C207+C208+C209+C210</f>
        <v>140.34305499999999</v>
      </c>
      <c r="D211" s="274">
        <f t="shared" si="24"/>
        <v>140.341207</v>
      </c>
      <c r="E211" s="275">
        <f t="shared" si="24"/>
        <v>124.80909700000001</v>
      </c>
      <c r="F211" s="275">
        <f t="shared" si="24"/>
        <v>0</v>
      </c>
      <c r="G211" s="275">
        <f t="shared" si="24"/>
        <v>7.5251359999999998</v>
      </c>
      <c r="H211" s="276">
        <f t="shared" si="24"/>
        <v>8.0069739999999996</v>
      </c>
      <c r="I211" s="273">
        <f t="shared" si="24"/>
        <v>0</v>
      </c>
      <c r="J211" s="275">
        <f t="shared" si="24"/>
        <v>0</v>
      </c>
      <c r="K211" s="273">
        <f t="shared" si="24"/>
        <v>0</v>
      </c>
      <c r="L211" s="276">
        <f t="shared" si="24"/>
        <v>0</v>
      </c>
      <c r="M211" s="273">
        <f t="shared" si="24"/>
        <v>13.999041</v>
      </c>
      <c r="N211" s="275">
        <f t="shared" si="24"/>
        <v>1.9630000000000003E-3</v>
      </c>
      <c r="O211" s="345">
        <v>5.162738</v>
      </c>
    </row>
    <row r="212" spans="1:15">
      <c r="A212" s="265" t="s">
        <v>518</v>
      </c>
      <c r="B212" s="960" t="s">
        <v>550</v>
      </c>
      <c r="C212" s="346">
        <v>691.44437300000004</v>
      </c>
      <c r="D212" s="347">
        <v>691.43248000000006</v>
      </c>
      <c r="E212" s="348">
        <v>8.7482249999999997</v>
      </c>
      <c r="F212" s="348">
        <v>0</v>
      </c>
      <c r="G212" s="348">
        <v>682.68425500000001</v>
      </c>
      <c r="H212" s="349">
        <v>0</v>
      </c>
      <c r="I212" s="350">
        <v>0</v>
      </c>
      <c r="J212" s="351">
        <v>0</v>
      </c>
      <c r="K212" s="350">
        <v>0</v>
      </c>
      <c r="L212" s="352">
        <v>0</v>
      </c>
      <c r="M212" s="350">
        <v>0</v>
      </c>
      <c r="N212" s="351">
        <v>0</v>
      </c>
      <c r="O212" s="266"/>
    </row>
    <row r="213" spans="1:15">
      <c r="A213" s="267" t="s">
        <v>520</v>
      </c>
      <c r="B213" s="961"/>
      <c r="C213" s="353">
        <v>835.11162000000002</v>
      </c>
      <c r="D213" s="354">
        <v>835.06981699999994</v>
      </c>
      <c r="E213" s="355">
        <v>135.45820599999999</v>
      </c>
      <c r="F213" s="355">
        <v>0</v>
      </c>
      <c r="G213" s="355">
        <v>699.20416799999998</v>
      </c>
      <c r="H213" s="356">
        <v>0.407443</v>
      </c>
      <c r="I213" s="357">
        <v>0</v>
      </c>
      <c r="J213" s="358">
        <v>0</v>
      </c>
      <c r="K213" s="357">
        <v>0</v>
      </c>
      <c r="L213" s="359">
        <v>0</v>
      </c>
      <c r="M213" s="357">
        <v>0</v>
      </c>
      <c r="N213" s="358">
        <v>0</v>
      </c>
      <c r="O213" s="268"/>
    </row>
    <row r="214" spans="1:15">
      <c r="A214" s="267" t="s">
        <v>521</v>
      </c>
      <c r="B214" s="961"/>
      <c r="C214" s="353">
        <v>463.604896</v>
      </c>
      <c r="D214" s="354">
        <v>463.53240899999997</v>
      </c>
      <c r="E214" s="355">
        <v>118.81244599999999</v>
      </c>
      <c r="F214" s="355">
        <v>0</v>
      </c>
      <c r="G214" s="355">
        <v>330.13621000000001</v>
      </c>
      <c r="H214" s="356">
        <v>14.583752</v>
      </c>
      <c r="I214" s="357">
        <v>0</v>
      </c>
      <c r="J214" s="337">
        <v>0</v>
      </c>
      <c r="K214" s="357">
        <v>0</v>
      </c>
      <c r="L214" s="337">
        <v>0</v>
      </c>
      <c r="M214" s="357">
        <v>0</v>
      </c>
      <c r="N214" s="358">
        <v>0</v>
      </c>
      <c r="O214" s="269"/>
    </row>
    <row r="215" spans="1:15">
      <c r="A215" s="267" t="s">
        <v>522</v>
      </c>
      <c r="B215" s="961"/>
      <c r="C215" s="353">
        <v>766.68551200000002</v>
      </c>
      <c r="D215" s="354">
        <v>766.54256299999997</v>
      </c>
      <c r="E215" s="355">
        <v>349.58616799999999</v>
      </c>
      <c r="F215" s="355">
        <v>0</v>
      </c>
      <c r="G215" s="355">
        <v>390.51364699999999</v>
      </c>
      <c r="H215" s="356">
        <v>26.442748000000002</v>
      </c>
      <c r="I215" s="357">
        <v>0</v>
      </c>
      <c r="J215" s="358">
        <v>0</v>
      </c>
      <c r="K215" s="357">
        <v>0</v>
      </c>
      <c r="L215" s="359">
        <v>0</v>
      </c>
      <c r="M215" s="357">
        <v>0</v>
      </c>
      <c r="N215" s="358">
        <v>0</v>
      </c>
      <c r="O215" s="268"/>
    </row>
    <row r="216" spans="1:15">
      <c r="A216" s="267" t="s">
        <v>523</v>
      </c>
      <c r="B216" s="961"/>
      <c r="C216" s="353">
        <v>2164.0758259999998</v>
      </c>
      <c r="D216" s="354">
        <v>2163.6953450000001</v>
      </c>
      <c r="E216" s="355">
        <v>190.35906199999999</v>
      </c>
      <c r="F216" s="355">
        <v>0</v>
      </c>
      <c r="G216" s="355">
        <v>1950.2988780000001</v>
      </c>
      <c r="H216" s="356">
        <v>23.037406000000001</v>
      </c>
      <c r="I216" s="357">
        <v>0</v>
      </c>
      <c r="J216" s="358">
        <v>0</v>
      </c>
      <c r="K216" s="357">
        <v>0</v>
      </c>
      <c r="L216" s="359">
        <v>0</v>
      </c>
      <c r="M216" s="357">
        <v>0</v>
      </c>
      <c r="N216" s="358">
        <v>0</v>
      </c>
      <c r="O216" s="268"/>
    </row>
    <row r="217" spans="1:15">
      <c r="A217" s="267" t="s">
        <v>524</v>
      </c>
      <c r="B217" s="961"/>
      <c r="C217" s="353">
        <v>8153.05015</v>
      </c>
      <c r="D217" s="354">
        <v>8152.0488139999998</v>
      </c>
      <c r="E217" s="355">
        <v>799.36855600000001</v>
      </c>
      <c r="F217" s="355">
        <v>0</v>
      </c>
      <c r="G217" s="355">
        <v>6099.8521590000009</v>
      </c>
      <c r="H217" s="356">
        <v>1252.8280990000001</v>
      </c>
      <c r="I217" s="357">
        <v>0</v>
      </c>
      <c r="J217" s="358">
        <v>0</v>
      </c>
      <c r="K217" s="357">
        <v>0</v>
      </c>
      <c r="L217" s="359">
        <v>0</v>
      </c>
      <c r="M217" s="357">
        <v>0</v>
      </c>
      <c r="N217" s="358">
        <v>0</v>
      </c>
      <c r="O217" s="268"/>
    </row>
    <row r="218" spans="1:15">
      <c r="A218" s="270" t="s">
        <v>525</v>
      </c>
      <c r="B218" s="961"/>
      <c r="C218" s="360">
        <v>4697.0452510000014</v>
      </c>
      <c r="D218" s="361">
        <v>4696.7744950000006</v>
      </c>
      <c r="E218" s="362">
        <v>1071.477556</v>
      </c>
      <c r="F218" s="362">
        <v>0</v>
      </c>
      <c r="G218" s="362">
        <v>2332.5358999999999</v>
      </c>
      <c r="H218" s="363">
        <v>1292.761039</v>
      </c>
      <c r="I218" s="364">
        <v>0</v>
      </c>
      <c r="J218" s="365">
        <v>0</v>
      </c>
      <c r="K218" s="364">
        <v>0</v>
      </c>
      <c r="L218" s="366">
        <v>0</v>
      </c>
      <c r="M218" s="364">
        <v>0</v>
      </c>
      <c r="N218" s="365">
        <v>0</v>
      </c>
      <c r="O218" s="271"/>
    </row>
    <row r="219" spans="1:15" ht="12" thickBot="1">
      <c r="A219" s="272" t="s">
        <v>277</v>
      </c>
      <c r="B219" s="962"/>
      <c r="C219" s="273">
        <f t="shared" ref="C219:N219" si="25">+C212+C213+C214+C215+C216+C217+C218</f>
        <v>17771.017628000001</v>
      </c>
      <c r="D219" s="274">
        <f t="shared" si="25"/>
        <v>17769.095923000001</v>
      </c>
      <c r="E219" s="275">
        <f t="shared" si="25"/>
        <v>2673.810219</v>
      </c>
      <c r="F219" s="275">
        <f t="shared" si="25"/>
        <v>0</v>
      </c>
      <c r="G219" s="275">
        <f t="shared" si="25"/>
        <v>12485.225216999999</v>
      </c>
      <c r="H219" s="276">
        <f t="shared" si="25"/>
        <v>2610.0604869999997</v>
      </c>
      <c r="I219" s="273">
        <f t="shared" si="25"/>
        <v>0</v>
      </c>
      <c r="J219" s="275">
        <f t="shared" si="25"/>
        <v>0</v>
      </c>
      <c r="K219" s="273">
        <f t="shared" si="25"/>
        <v>0</v>
      </c>
      <c r="L219" s="276">
        <f t="shared" si="25"/>
        <v>0</v>
      </c>
      <c r="M219" s="273">
        <f t="shared" si="25"/>
        <v>0</v>
      </c>
      <c r="N219" s="275">
        <f t="shared" si="25"/>
        <v>0</v>
      </c>
      <c r="O219" s="345">
        <v>4.6771029999999998</v>
      </c>
    </row>
    <row r="220" spans="1:15">
      <c r="A220" s="265" t="s">
        <v>518</v>
      </c>
      <c r="B220" s="960" t="s">
        <v>551</v>
      </c>
      <c r="C220" s="346">
        <v>3.1999999999999999E-5</v>
      </c>
      <c r="D220" s="347">
        <v>3.1999999999999999E-5</v>
      </c>
      <c r="E220" s="348">
        <v>0</v>
      </c>
      <c r="F220" s="348">
        <v>0</v>
      </c>
      <c r="G220" s="348">
        <v>0</v>
      </c>
      <c r="H220" s="349">
        <v>3.1999999999999999E-5</v>
      </c>
      <c r="I220" s="350">
        <v>0</v>
      </c>
      <c r="J220" s="351">
        <v>0</v>
      </c>
      <c r="K220" s="350">
        <v>0</v>
      </c>
      <c r="L220" s="352">
        <v>0</v>
      </c>
      <c r="M220" s="350">
        <v>0</v>
      </c>
      <c r="N220" s="351">
        <v>0</v>
      </c>
      <c r="O220" s="266"/>
    </row>
    <row r="221" spans="1:15">
      <c r="A221" s="267" t="s">
        <v>520</v>
      </c>
      <c r="B221" s="961"/>
      <c r="C221" s="353">
        <v>0</v>
      </c>
      <c r="D221" s="354">
        <v>0</v>
      </c>
      <c r="E221" s="355">
        <v>0</v>
      </c>
      <c r="F221" s="355">
        <v>0</v>
      </c>
      <c r="G221" s="355">
        <v>0</v>
      </c>
      <c r="H221" s="356">
        <v>0</v>
      </c>
      <c r="I221" s="357">
        <v>0</v>
      </c>
      <c r="J221" s="358">
        <v>0</v>
      </c>
      <c r="K221" s="357">
        <v>0</v>
      </c>
      <c r="L221" s="359">
        <v>0</v>
      </c>
      <c r="M221" s="357">
        <v>0</v>
      </c>
      <c r="N221" s="358">
        <v>0</v>
      </c>
      <c r="O221" s="268"/>
    </row>
    <row r="222" spans="1:15">
      <c r="A222" s="267" t="s">
        <v>521</v>
      </c>
      <c r="B222" s="961"/>
      <c r="C222" s="353">
        <v>0</v>
      </c>
      <c r="D222" s="354">
        <v>0</v>
      </c>
      <c r="E222" s="355">
        <v>0</v>
      </c>
      <c r="F222" s="355">
        <v>0</v>
      </c>
      <c r="G222" s="355">
        <v>0</v>
      </c>
      <c r="H222" s="356">
        <v>0</v>
      </c>
      <c r="I222" s="357">
        <v>0</v>
      </c>
      <c r="J222" s="337">
        <v>0</v>
      </c>
      <c r="K222" s="357">
        <v>0</v>
      </c>
      <c r="L222" s="337">
        <v>0</v>
      </c>
      <c r="M222" s="357">
        <v>0</v>
      </c>
      <c r="N222" s="358">
        <v>0</v>
      </c>
      <c r="O222" s="269"/>
    </row>
    <row r="223" spans="1:15">
      <c r="A223" s="267" t="s">
        <v>522</v>
      </c>
      <c r="B223" s="961"/>
      <c r="C223" s="353">
        <v>0</v>
      </c>
      <c r="D223" s="354">
        <v>0</v>
      </c>
      <c r="E223" s="355">
        <v>0</v>
      </c>
      <c r="F223" s="355">
        <v>0</v>
      </c>
      <c r="G223" s="355">
        <v>0</v>
      </c>
      <c r="H223" s="356">
        <v>0</v>
      </c>
      <c r="I223" s="357">
        <v>0</v>
      </c>
      <c r="J223" s="358">
        <v>0</v>
      </c>
      <c r="K223" s="357">
        <v>0</v>
      </c>
      <c r="L223" s="359">
        <v>0</v>
      </c>
      <c r="M223" s="357">
        <v>0</v>
      </c>
      <c r="N223" s="358">
        <v>0</v>
      </c>
      <c r="O223" s="268"/>
    </row>
    <row r="224" spans="1:15">
      <c r="A224" s="267" t="s">
        <v>523</v>
      </c>
      <c r="B224" s="961"/>
      <c r="C224" s="353">
        <v>0</v>
      </c>
      <c r="D224" s="354">
        <v>0</v>
      </c>
      <c r="E224" s="355">
        <v>0</v>
      </c>
      <c r="F224" s="355">
        <v>0</v>
      </c>
      <c r="G224" s="355">
        <v>0</v>
      </c>
      <c r="H224" s="356">
        <v>0</v>
      </c>
      <c r="I224" s="357">
        <v>0</v>
      </c>
      <c r="J224" s="358">
        <v>0</v>
      </c>
      <c r="K224" s="357">
        <v>0</v>
      </c>
      <c r="L224" s="359">
        <v>0</v>
      </c>
      <c r="M224" s="357">
        <v>0</v>
      </c>
      <c r="N224" s="358">
        <v>0</v>
      </c>
      <c r="O224" s="268"/>
    </row>
    <row r="225" spans="1:15">
      <c r="A225" s="267" t="s">
        <v>524</v>
      </c>
      <c r="B225" s="961"/>
      <c r="C225" s="353">
        <v>0</v>
      </c>
      <c r="D225" s="354">
        <v>0</v>
      </c>
      <c r="E225" s="355">
        <v>0</v>
      </c>
      <c r="F225" s="355">
        <v>0</v>
      </c>
      <c r="G225" s="355">
        <v>0</v>
      </c>
      <c r="H225" s="356">
        <v>0</v>
      </c>
      <c r="I225" s="357">
        <v>0</v>
      </c>
      <c r="J225" s="358">
        <v>0</v>
      </c>
      <c r="K225" s="357">
        <v>0</v>
      </c>
      <c r="L225" s="359">
        <v>0</v>
      </c>
      <c r="M225" s="357">
        <v>0</v>
      </c>
      <c r="N225" s="358">
        <v>0</v>
      </c>
      <c r="O225" s="268"/>
    </row>
    <row r="226" spans="1:15">
      <c r="A226" s="270" t="s">
        <v>525</v>
      </c>
      <c r="B226" s="961"/>
      <c r="C226" s="360">
        <v>0</v>
      </c>
      <c r="D226" s="361">
        <v>0</v>
      </c>
      <c r="E226" s="362">
        <v>0</v>
      </c>
      <c r="F226" s="362">
        <v>0</v>
      </c>
      <c r="G226" s="362">
        <v>0</v>
      </c>
      <c r="H226" s="363">
        <v>0</v>
      </c>
      <c r="I226" s="364">
        <v>0</v>
      </c>
      <c r="J226" s="365">
        <v>0</v>
      </c>
      <c r="K226" s="364">
        <v>0</v>
      </c>
      <c r="L226" s="366">
        <v>0</v>
      </c>
      <c r="M226" s="364">
        <v>0</v>
      </c>
      <c r="N226" s="365">
        <v>0</v>
      </c>
      <c r="O226" s="271"/>
    </row>
    <row r="227" spans="1:15" ht="12" thickBot="1">
      <c r="A227" s="272" t="s">
        <v>277</v>
      </c>
      <c r="B227" s="962"/>
      <c r="C227" s="273">
        <f t="shared" ref="C227:N227" si="26">+C220+C221+C222+C223+C224+C225+C226</f>
        <v>3.1999999999999999E-5</v>
      </c>
      <c r="D227" s="274">
        <f t="shared" si="26"/>
        <v>3.1999999999999999E-5</v>
      </c>
      <c r="E227" s="275">
        <f t="shared" si="26"/>
        <v>0</v>
      </c>
      <c r="F227" s="275">
        <f t="shared" si="26"/>
        <v>0</v>
      </c>
      <c r="G227" s="275">
        <f t="shared" si="26"/>
        <v>0</v>
      </c>
      <c r="H227" s="276">
        <f t="shared" si="26"/>
        <v>3.1999999999999999E-5</v>
      </c>
      <c r="I227" s="273">
        <f t="shared" si="26"/>
        <v>0</v>
      </c>
      <c r="J227" s="275">
        <f t="shared" si="26"/>
        <v>0</v>
      </c>
      <c r="K227" s="273">
        <f t="shared" si="26"/>
        <v>0</v>
      </c>
      <c r="L227" s="276">
        <f t="shared" si="26"/>
        <v>0</v>
      </c>
      <c r="M227" s="273">
        <f t="shared" si="26"/>
        <v>0</v>
      </c>
      <c r="N227" s="275">
        <f t="shared" si="26"/>
        <v>0</v>
      </c>
      <c r="O227" s="345">
        <v>0</v>
      </c>
    </row>
    <row r="228" spans="1:15">
      <c r="A228" s="265" t="s">
        <v>518</v>
      </c>
      <c r="B228" s="960" t="s">
        <v>552</v>
      </c>
      <c r="C228" s="346">
        <v>8.8536429999999999</v>
      </c>
      <c r="D228" s="347">
        <v>8.8536429999999999</v>
      </c>
      <c r="E228" s="348">
        <v>0</v>
      </c>
      <c r="F228" s="348">
        <v>0</v>
      </c>
      <c r="G228" s="348">
        <v>8.8536429999999999</v>
      </c>
      <c r="H228" s="349">
        <v>0</v>
      </c>
      <c r="I228" s="350">
        <v>0</v>
      </c>
      <c r="J228" s="351">
        <v>0</v>
      </c>
      <c r="K228" s="350">
        <v>0</v>
      </c>
      <c r="L228" s="352">
        <v>0</v>
      </c>
      <c r="M228" s="350">
        <v>0</v>
      </c>
      <c r="N228" s="351">
        <v>1.3100000000000001E-4</v>
      </c>
      <c r="O228" s="266"/>
    </row>
    <row r="229" spans="1:15">
      <c r="A229" s="267" t="s">
        <v>520</v>
      </c>
      <c r="B229" s="961"/>
      <c r="C229" s="353">
        <v>0</v>
      </c>
      <c r="D229" s="354">
        <v>0</v>
      </c>
      <c r="E229" s="355">
        <v>0</v>
      </c>
      <c r="F229" s="355">
        <v>0</v>
      </c>
      <c r="G229" s="355">
        <v>0</v>
      </c>
      <c r="H229" s="356">
        <v>0</v>
      </c>
      <c r="I229" s="357">
        <v>0</v>
      </c>
      <c r="J229" s="358">
        <v>0</v>
      </c>
      <c r="K229" s="357">
        <v>0</v>
      </c>
      <c r="L229" s="359">
        <v>0</v>
      </c>
      <c r="M229" s="357">
        <v>0</v>
      </c>
      <c r="N229" s="358">
        <v>0</v>
      </c>
      <c r="O229" s="268"/>
    </row>
    <row r="230" spans="1:15">
      <c r="A230" s="267" t="s">
        <v>521</v>
      </c>
      <c r="B230" s="961"/>
      <c r="C230" s="353">
        <v>0</v>
      </c>
      <c r="D230" s="354">
        <v>0</v>
      </c>
      <c r="E230" s="355">
        <v>0</v>
      </c>
      <c r="F230" s="355">
        <v>0</v>
      </c>
      <c r="G230" s="355">
        <v>0</v>
      </c>
      <c r="H230" s="356">
        <v>0</v>
      </c>
      <c r="I230" s="357">
        <v>0</v>
      </c>
      <c r="J230" s="337">
        <v>0</v>
      </c>
      <c r="K230" s="357">
        <v>0</v>
      </c>
      <c r="L230" s="337">
        <v>0</v>
      </c>
      <c r="M230" s="357">
        <v>0</v>
      </c>
      <c r="N230" s="358">
        <v>0</v>
      </c>
      <c r="O230" s="269"/>
    </row>
    <row r="231" spans="1:15">
      <c r="A231" s="267" t="s">
        <v>522</v>
      </c>
      <c r="B231" s="961"/>
      <c r="C231" s="353">
        <v>0</v>
      </c>
      <c r="D231" s="354">
        <v>0</v>
      </c>
      <c r="E231" s="355">
        <v>0</v>
      </c>
      <c r="F231" s="355">
        <v>0</v>
      </c>
      <c r="G231" s="355">
        <v>0</v>
      </c>
      <c r="H231" s="356">
        <v>0</v>
      </c>
      <c r="I231" s="357">
        <v>0</v>
      </c>
      <c r="J231" s="358">
        <v>0</v>
      </c>
      <c r="K231" s="357">
        <v>0</v>
      </c>
      <c r="L231" s="359">
        <v>0</v>
      </c>
      <c r="M231" s="357">
        <v>0</v>
      </c>
      <c r="N231" s="358">
        <v>0</v>
      </c>
      <c r="O231" s="268"/>
    </row>
    <row r="232" spans="1:15">
      <c r="A232" s="267" t="s">
        <v>523</v>
      </c>
      <c r="B232" s="961"/>
      <c r="C232" s="353">
        <v>0</v>
      </c>
      <c r="D232" s="354">
        <v>0</v>
      </c>
      <c r="E232" s="355">
        <v>0</v>
      </c>
      <c r="F232" s="355">
        <v>0</v>
      </c>
      <c r="G232" s="355">
        <v>0</v>
      </c>
      <c r="H232" s="356">
        <v>0</v>
      </c>
      <c r="I232" s="357">
        <v>0</v>
      </c>
      <c r="J232" s="358">
        <v>0</v>
      </c>
      <c r="K232" s="357">
        <v>0</v>
      </c>
      <c r="L232" s="359">
        <v>0</v>
      </c>
      <c r="M232" s="357">
        <v>0</v>
      </c>
      <c r="N232" s="358">
        <v>0</v>
      </c>
      <c r="O232" s="268"/>
    </row>
    <row r="233" spans="1:15">
      <c r="A233" s="267" t="s">
        <v>524</v>
      </c>
      <c r="B233" s="961"/>
      <c r="C233" s="353">
        <v>0</v>
      </c>
      <c r="D233" s="354">
        <v>0</v>
      </c>
      <c r="E233" s="355">
        <v>0</v>
      </c>
      <c r="F233" s="355">
        <v>0</v>
      </c>
      <c r="G233" s="355">
        <v>0</v>
      </c>
      <c r="H233" s="356">
        <v>0</v>
      </c>
      <c r="I233" s="357">
        <v>0</v>
      </c>
      <c r="J233" s="358">
        <v>0</v>
      </c>
      <c r="K233" s="357">
        <v>0</v>
      </c>
      <c r="L233" s="359">
        <v>0</v>
      </c>
      <c r="M233" s="357">
        <v>0</v>
      </c>
      <c r="N233" s="358">
        <v>0</v>
      </c>
      <c r="O233" s="268"/>
    </row>
    <row r="234" spans="1:15">
      <c r="A234" s="270" t="s">
        <v>525</v>
      </c>
      <c r="B234" s="961"/>
      <c r="C234" s="360">
        <v>0</v>
      </c>
      <c r="D234" s="361">
        <v>0</v>
      </c>
      <c r="E234" s="362">
        <v>0</v>
      </c>
      <c r="F234" s="362">
        <v>0</v>
      </c>
      <c r="G234" s="362">
        <v>0</v>
      </c>
      <c r="H234" s="363">
        <v>0</v>
      </c>
      <c r="I234" s="364">
        <v>0</v>
      </c>
      <c r="J234" s="365">
        <v>0</v>
      </c>
      <c r="K234" s="364">
        <v>0</v>
      </c>
      <c r="L234" s="366">
        <v>0</v>
      </c>
      <c r="M234" s="364">
        <v>0</v>
      </c>
      <c r="N234" s="365">
        <v>0</v>
      </c>
      <c r="O234" s="271"/>
    </row>
    <row r="235" spans="1:15" ht="12" thickBot="1">
      <c r="A235" s="272" t="s">
        <v>277</v>
      </c>
      <c r="B235" s="962"/>
      <c r="C235" s="273">
        <f t="shared" ref="C235:N235" si="27">+C228+C229+C230+C231+C232+C233+C234</f>
        <v>8.8536429999999999</v>
      </c>
      <c r="D235" s="274">
        <f t="shared" si="27"/>
        <v>8.8536429999999999</v>
      </c>
      <c r="E235" s="275">
        <f t="shared" si="27"/>
        <v>0</v>
      </c>
      <c r="F235" s="275">
        <f t="shared" si="27"/>
        <v>0</v>
      </c>
      <c r="G235" s="275">
        <f t="shared" si="27"/>
        <v>8.8536429999999999</v>
      </c>
      <c r="H235" s="276">
        <f t="shared" si="27"/>
        <v>0</v>
      </c>
      <c r="I235" s="273">
        <f t="shared" si="27"/>
        <v>0</v>
      </c>
      <c r="J235" s="275">
        <f t="shared" si="27"/>
        <v>0</v>
      </c>
      <c r="K235" s="273">
        <f t="shared" si="27"/>
        <v>0</v>
      </c>
      <c r="L235" s="276">
        <f t="shared" si="27"/>
        <v>0</v>
      </c>
      <c r="M235" s="273">
        <f t="shared" si="27"/>
        <v>0</v>
      </c>
      <c r="N235" s="275">
        <f t="shared" si="27"/>
        <v>1.3100000000000001E-4</v>
      </c>
      <c r="O235" s="345">
        <v>0</v>
      </c>
    </row>
    <row r="236" spans="1:15">
      <c r="A236" s="265" t="s">
        <v>518</v>
      </c>
      <c r="B236" s="960" t="s">
        <v>553</v>
      </c>
      <c r="C236" s="367">
        <v>0</v>
      </c>
      <c r="D236" s="368">
        <v>0</v>
      </c>
      <c r="E236" s="369">
        <v>0</v>
      </c>
      <c r="F236" s="369">
        <v>0</v>
      </c>
      <c r="G236" s="369">
        <v>0</v>
      </c>
      <c r="H236" s="370">
        <v>0</v>
      </c>
      <c r="I236" s="371">
        <v>0</v>
      </c>
      <c r="J236" s="372">
        <v>0</v>
      </c>
      <c r="K236" s="371">
        <v>0</v>
      </c>
      <c r="L236" s="373">
        <v>0</v>
      </c>
      <c r="M236" s="371">
        <v>0</v>
      </c>
      <c r="N236" s="372">
        <v>0</v>
      </c>
      <c r="O236" s="374"/>
    </row>
    <row r="237" spans="1:15">
      <c r="A237" s="267" t="s">
        <v>520</v>
      </c>
      <c r="B237" s="961"/>
      <c r="C237" s="375">
        <v>0</v>
      </c>
      <c r="D237" s="376">
        <v>0</v>
      </c>
      <c r="E237" s="377">
        <v>0</v>
      </c>
      <c r="F237" s="377">
        <v>0</v>
      </c>
      <c r="G237" s="377">
        <v>0</v>
      </c>
      <c r="H237" s="378">
        <v>0</v>
      </c>
      <c r="I237" s="379">
        <v>0</v>
      </c>
      <c r="J237" s="380">
        <v>0</v>
      </c>
      <c r="K237" s="379">
        <v>0</v>
      </c>
      <c r="L237" s="381">
        <v>0</v>
      </c>
      <c r="M237" s="379">
        <v>0</v>
      </c>
      <c r="N237" s="380">
        <v>0</v>
      </c>
      <c r="O237" s="382"/>
    </row>
    <row r="238" spans="1:15">
      <c r="A238" s="267" t="s">
        <v>521</v>
      </c>
      <c r="B238" s="961"/>
      <c r="C238" s="375">
        <v>0</v>
      </c>
      <c r="D238" s="376">
        <v>0</v>
      </c>
      <c r="E238" s="377">
        <v>0</v>
      </c>
      <c r="F238" s="377">
        <v>0</v>
      </c>
      <c r="G238" s="377">
        <v>0</v>
      </c>
      <c r="H238" s="378">
        <v>0</v>
      </c>
      <c r="I238" s="379">
        <v>0</v>
      </c>
      <c r="J238" s="383">
        <v>0</v>
      </c>
      <c r="K238" s="379">
        <v>0</v>
      </c>
      <c r="L238" s="383">
        <v>0</v>
      </c>
      <c r="M238" s="379">
        <v>0</v>
      </c>
      <c r="N238" s="380">
        <v>0</v>
      </c>
      <c r="O238" s="384"/>
    </row>
    <row r="239" spans="1:15">
      <c r="A239" s="267" t="s">
        <v>522</v>
      </c>
      <c r="B239" s="961"/>
      <c r="C239" s="375">
        <v>0</v>
      </c>
      <c r="D239" s="376">
        <v>0</v>
      </c>
      <c r="E239" s="377">
        <v>0</v>
      </c>
      <c r="F239" s="377">
        <v>0</v>
      </c>
      <c r="G239" s="377">
        <v>0</v>
      </c>
      <c r="H239" s="378">
        <v>0</v>
      </c>
      <c r="I239" s="379">
        <v>0</v>
      </c>
      <c r="J239" s="380">
        <v>0</v>
      </c>
      <c r="K239" s="379">
        <v>0</v>
      </c>
      <c r="L239" s="381">
        <v>0</v>
      </c>
      <c r="M239" s="379">
        <v>0</v>
      </c>
      <c r="N239" s="380">
        <v>0</v>
      </c>
      <c r="O239" s="382"/>
    </row>
    <row r="240" spans="1:15">
      <c r="A240" s="267" t="s">
        <v>523</v>
      </c>
      <c r="B240" s="961"/>
      <c r="C240" s="375">
        <v>0</v>
      </c>
      <c r="D240" s="376">
        <v>0</v>
      </c>
      <c r="E240" s="377">
        <v>0</v>
      </c>
      <c r="F240" s="377">
        <v>0</v>
      </c>
      <c r="G240" s="377">
        <v>0</v>
      </c>
      <c r="H240" s="378">
        <v>0</v>
      </c>
      <c r="I240" s="379">
        <v>0</v>
      </c>
      <c r="J240" s="380">
        <v>0</v>
      </c>
      <c r="K240" s="379">
        <v>0</v>
      </c>
      <c r="L240" s="381">
        <v>0</v>
      </c>
      <c r="M240" s="379">
        <v>0</v>
      </c>
      <c r="N240" s="380">
        <v>0</v>
      </c>
      <c r="O240" s="382"/>
    </row>
    <row r="241" spans="1:15">
      <c r="A241" s="267" t="s">
        <v>524</v>
      </c>
      <c r="B241" s="961"/>
      <c r="C241" s="375">
        <v>0</v>
      </c>
      <c r="D241" s="376">
        <v>0</v>
      </c>
      <c r="E241" s="377">
        <v>0</v>
      </c>
      <c r="F241" s="377">
        <v>0</v>
      </c>
      <c r="G241" s="377">
        <v>0</v>
      </c>
      <c r="H241" s="378">
        <v>0</v>
      </c>
      <c r="I241" s="379">
        <v>0</v>
      </c>
      <c r="J241" s="380">
        <v>0</v>
      </c>
      <c r="K241" s="379">
        <v>0</v>
      </c>
      <c r="L241" s="381">
        <v>0</v>
      </c>
      <c r="M241" s="379">
        <v>0</v>
      </c>
      <c r="N241" s="380">
        <v>0</v>
      </c>
      <c r="O241" s="382"/>
    </row>
    <row r="242" spans="1:15">
      <c r="A242" s="270" t="s">
        <v>525</v>
      </c>
      <c r="B242" s="961"/>
      <c r="C242" s="385">
        <v>0</v>
      </c>
      <c r="D242" s="386">
        <v>0</v>
      </c>
      <c r="E242" s="387">
        <v>0</v>
      </c>
      <c r="F242" s="387">
        <v>0</v>
      </c>
      <c r="G242" s="387">
        <v>0</v>
      </c>
      <c r="H242" s="388">
        <v>0</v>
      </c>
      <c r="I242" s="389">
        <v>0</v>
      </c>
      <c r="J242" s="390">
        <v>0</v>
      </c>
      <c r="K242" s="389">
        <v>0</v>
      </c>
      <c r="L242" s="391">
        <v>0</v>
      </c>
      <c r="M242" s="389">
        <v>0</v>
      </c>
      <c r="N242" s="390">
        <v>0</v>
      </c>
      <c r="O242" s="392"/>
    </row>
    <row r="243" spans="1:15" ht="12" thickBot="1">
      <c r="A243" s="272" t="s">
        <v>277</v>
      </c>
      <c r="B243" s="962"/>
      <c r="C243" s="393">
        <f t="shared" ref="C243:N243" si="28">+C236+C237+C238+C239+C240+C241+C242</f>
        <v>0</v>
      </c>
      <c r="D243" s="394">
        <f t="shared" si="28"/>
        <v>0</v>
      </c>
      <c r="E243" s="395">
        <f t="shared" si="28"/>
        <v>0</v>
      </c>
      <c r="F243" s="395">
        <f t="shared" si="28"/>
        <v>0</v>
      </c>
      <c r="G243" s="395">
        <f t="shared" si="28"/>
        <v>0</v>
      </c>
      <c r="H243" s="396">
        <f t="shared" si="28"/>
        <v>0</v>
      </c>
      <c r="I243" s="393">
        <f t="shared" si="28"/>
        <v>0</v>
      </c>
      <c r="J243" s="395">
        <f t="shared" si="28"/>
        <v>0</v>
      </c>
      <c r="K243" s="393">
        <f t="shared" si="28"/>
        <v>0</v>
      </c>
      <c r="L243" s="396">
        <f t="shared" si="28"/>
        <v>0</v>
      </c>
      <c r="M243" s="393">
        <f t="shared" si="28"/>
        <v>0</v>
      </c>
      <c r="N243" s="395">
        <f t="shared" si="28"/>
        <v>0</v>
      </c>
      <c r="O243" s="397">
        <v>0</v>
      </c>
    </row>
    <row r="244" spans="1:15">
      <c r="A244" s="265" t="s">
        <v>518</v>
      </c>
      <c r="B244" s="960" t="s">
        <v>554</v>
      </c>
      <c r="C244" s="367">
        <v>0</v>
      </c>
      <c r="D244" s="368">
        <v>0</v>
      </c>
      <c r="E244" s="369">
        <v>0</v>
      </c>
      <c r="F244" s="369">
        <v>0</v>
      </c>
      <c r="G244" s="369">
        <v>0</v>
      </c>
      <c r="H244" s="370">
        <v>0</v>
      </c>
      <c r="I244" s="371">
        <v>0</v>
      </c>
      <c r="J244" s="372">
        <v>0</v>
      </c>
      <c r="K244" s="371">
        <v>0</v>
      </c>
      <c r="L244" s="373">
        <v>0</v>
      </c>
      <c r="M244" s="371">
        <v>0</v>
      </c>
      <c r="N244" s="372">
        <v>0</v>
      </c>
      <c r="O244" s="374"/>
    </row>
    <row r="245" spans="1:15">
      <c r="A245" s="267" t="s">
        <v>520</v>
      </c>
      <c r="B245" s="961"/>
      <c r="C245" s="375">
        <v>0</v>
      </c>
      <c r="D245" s="376">
        <v>0</v>
      </c>
      <c r="E245" s="377">
        <v>0</v>
      </c>
      <c r="F245" s="377">
        <v>0</v>
      </c>
      <c r="G245" s="377">
        <v>0</v>
      </c>
      <c r="H245" s="378">
        <v>0</v>
      </c>
      <c r="I245" s="379">
        <v>0</v>
      </c>
      <c r="J245" s="380">
        <v>0</v>
      </c>
      <c r="K245" s="379">
        <v>0</v>
      </c>
      <c r="L245" s="381">
        <v>0</v>
      </c>
      <c r="M245" s="379">
        <v>0</v>
      </c>
      <c r="N245" s="380">
        <v>0</v>
      </c>
      <c r="O245" s="382"/>
    </row>
    <row r="246" spans="1:15">
      <c r="A246" s="267" t="s">
        <v>521</v>
      </c>
      <c r="B246" s="961"/>
      <c r="C246" s="375">
        <v>0</v>
      </c>
      <c r="D246" s="376">
        <v>0</v>
      </c>
      <c r="E246" s="377">
        <v>0</v>
      </c>
      <c r="F246" s="377">
        <v>0</v>
      </c>
      <c r="G246" s="377">
        <v>0</v>
      </c>
      <c r="H246" s="378">
        <v>0</v>
      </c>
      <c r="I246" s="379">
        <v>0</v>
      </c>
      <c r="J246" s="383">
        <v>0</v>
      </c>
      <c r="K246" s="379">
        <v>0</v>
      </c>
      <c r="L246" s="383">
        <v>0</v>
      </c>
      <c r="M246" s="379">
        <v>0</v>
      </c>
      <c r="N246" s="380">
        <v>0</v>
      </c>
      <c r="O246" s="384"/>
    </row>
    <row r="247" spans="1:15">
      <c r="A247" s="267" t="s">
        <v>522</v>
      </c>
      <c r="B247" s="961"/>
      <c r="C247" s="375">
        <v>0</v>
      </c>
      <c r="D247" s="376">
        <v>0</v>
      </c>
      <c r="E247" s="377">
        <v>0</v>
      </c>
      <c r="F247" s="377">
        <v>0</v>
      </c>
      <c r="G247" s="377">
        <v>0</v>
      </c>
      <c r="H247" s="378">
        <v>0</v>
      </c>
      <c r="I247" s="379">
        <v>0</v>
      </c>
      <c r="J247" s="380">
        <v>0</v>
      </c>
      <c r="K247" s="379">
        <v>0</v>
      </c>
      <c r="L247" s="381">
        <v>0</v>
      </c>
      <c r="M247" s="379">
        <v>0</v>
      </c>
      <c r="N247" s="380">
        <v>0</v>
      </c>
      <c r="O247" s="382"/>
    </row>
    <row r="248" spans="1:15">
      <c r="A248" s="267" t="s">
        <v>523</v>
      </c>
      <c r="B248" s="961"/>
      <c r="C248" s="375">
        <v>0</v>
      </c>
      <c r="D248" s="376">
        <v>0</v>
      </c>
      <c r="E248" s="377">
        <v>0</v>
      </c>
      <c r="F248" s="377">
        <v>0</v>
      </c>
      <c r="G248" s="377">
        <v>0</v>
      </c>
      <c r="H248" s="378">
        <v>0</v>
      </c>
      <c r="I248" s="379">
        <v>0</v>
      </c>
      <c r="J248" s="380">
        <v>0</v>
      </c>
      <c r="K248" s="379">
        <v>0</v>
      </c>
      <c r="L248" s="381">
        <v>0</v>
      </c>
      <c r="M248" s="379">
        <v>0</v>
      </c>
      <c r="N248" s="380">
        <v>0</v>
      </c>
      <c r="O248" s="382"/>
    </row>
    <row r="249" spans="1:15">
      <c r="A249" s="267" t="s">
        <v>524</v>
      </c>
      <c r="B249" s="961"/>
      <c r="C249" s="375">
        <v>0</v>
      </c>
      <c r="D249" s="376">
        <v>0</v>
      </c>
      <c r="E249" s="377">
        <v>0</v>
      </c>
      <c r="F249" s="377">
        <v>0</v>
      </c>
      <c r="G249" s="377">
        <v>0</v>
      </c>
      <c r="H249" s="378">
        <v>0</v>
      </c>
      <c r="I249" s="379">
        <v>0</v>
      </c>
      <c r="J249" s="380">
        <v>0</v>
      </c>
      <c r="K249" s="379">
        <v>0</v>
      </c>
      <c r="L249" s="381">
        <v>0</v>
      </c>
      <c r="M249" s="379">
        <v>0</v>
      </c>
      <c r="N249" s="380">
        <v>0</v>
      </c>
      <c r="O249" s="382"/>
    </row>
    <row r="250" spans="1:15">
      <c r="A250" s="270" t="s">
        <v>525</v>
      </c>
      <c r="B250" s="961"/>
      <c r="C250" s="385">
        <v>0</v>
      </c>
      <c r="D250" s="386">
        <v>0</v>
      </c>
      <c r="E250" s="387">
        <v>0</v>
      </c>
      <c r="F250" s="387">
        <v>0</v>
      </c>
      <c r="G250" s="387">
        <v>0</v>
      </c>
      <c r="H250" s="388">
        <v>0</v>
      </c>
      <c r="I250" s="389">
        <v>0</v>
      </c>
      <c r="J250" s="390">
        <v>0</v>
      </c>
      <c r="K250" s="389">
        <v>0</v>
      </c>
      <c r="L250" s="391">
        <v>0</v>
      </c>
      <c r="M250" s="389">
        <v>0</v>
      </c>
      <c r="N250" s="390">
        <v>0</v>
      </c>
      <c r="O250" s="392"/>
    </row>
    <row r="251" spans="1:15" ht="12" thickBot="1">
      <c r="A251" s="272" t="s">
        <v>277</v>
      </c>
      <c r="B251" s="962"/>
      <c r="C251" s="393">
        <f t="shared" ref="C251:N251" si="29">+C244+C245+C246+C247+C248+C249+C250</f>
        <v>0</v>
      </c>
      <c r="D251" s="394">
        <f t="shared" si="29"/>
        <v>0</v>
      </c>
      <c r="E251" s="395">
        <f t="shared" si="29"/>
        <v>0</v>
      </c>
      <c r="F251" s="395">
        <f t="shared" si="29"/>
        <v>0</v>
      </c>
      <c r="G251" s="395">
        <f t="shared" si="29"/>
        <v>0</v>
      </c>
      <c r="H251" s="396">
        <f t="shared" si="29"/>
        <v>0</v>
      </c>
      <c r="I251" s="393">
        <f t="shared" si="29"/>
        <v>0</v>
      </c>
      <c r="J251" s="395">
        <f t="shared" si="29"/>
        <v>0</v>
      </c>
      <c r="K251" s="393">
        <f t="shared" si="29"/>
        <v>0</v>
      </c>
      <c r="L251" s="396">
        <f t="shared" si="29"/>
        <v>0</v>
      </c>
      <c r="M251" s="393">
        <f t="shared" si="29"/>
        <v>0</v>
      </c>
      <c r="N251" s="395">
        <f t="shared" si="29"/>
        <v>0</v>
      </c>
      <c r="O251" s="397">
        <v>0</v>
      </c>
    </row>
    <row r="252" spans="1:15">
      <c r="A252" s="265" t="s">
        <v>518</v>
      </c>
      <c r="B252" s="960" t="s">
        <v>555</v>
      </c>
      <c r="C252" s="346">
        <v>2.9E-5</v>
      </c>
      <c r="D252" s="347">
        <v>2.9E-5</v>
      </c>
      <c r="E252" s="348">
        <v>0</v>
      </c>
      <c r="F252" s="348">
        <v>0</v>
      </c>
      <c r="G252" s="348">
        <v>0</v>
      </c>
      <c r="H252" s="349">
        <v>2.9E-5</v>
      </c>
      <c r="I252" s="350">
        <v>0</v>
      </c>
      <c r="J252" s="351">
        <v>0</v>
      </c>
      <c r="K252" s="350">
        <v>0</v>
      </c>
      <c r="L252" s="352">
        <v>0</v>
      </c>
      <c r="M252" s="350">
        <v>0</v>
      </c>
      <c r="N252" s="351">
        <v>0</v>
      </c>
      <c r="O252" s="266"/>
    </row>
    <row r="253" spans="1:15">
      <c r="A253" s="267" t="s">
        <v>520</v>
      </c>
      <c r="B253" s="961"/>
      <c r="C253" s="353">
        <v>0</v>
      </c>
      <c r="D253" s="354">
        <v>0</v>
      </c>
      <c r="E253" s="355">
        <v>0</v>
      </c>
      <c r="F253" s="355">
        <v>0</v>
      </c>
      <c r="G253" s="355">
        <v>0</v>
      </c>
      <c r="H253" s="356">
        <v>0</v>
      </c>
      <c r="I253" s="357">
        <v>0</v>
      </c>
      <c r="J253" s="358">
        <v>0</v>
      </c>
      <c r="K253" s="357">
        <v>0</v>
      </c>
      <c r="L253" s="359">
        <v>0</v>
      </c>
      <c r="M253" s="357">
        <v>0</v>
      </c>
      <c r="N253" s="358">
        <v>0</v>
      </c>
      <c r="O253" s="268"/>
    </row>
    <row r="254" spans="1:15">
      <c r="A254" s="267" t="s">
        <v>521</v>
      </c>
      <c r="B254" s="961"/>
      <c r="C254" s="353">
        <v>0</v>
      </c>
      <c r="D254" s="354">
        <v>0</v>
      </c>
      <c r="E254" s="355">
        <v>0</v>
      </c>
      <c r="F254" s="355">
        <v>0</v>
      </c>
      <c r="G254" s="355">
        <v>0</v>
      </c>
      <c r="H254" s="356">
        <v>0</v>
      </c>
      <c r="I254" s="357">
        <v>0</v>
      </c>
      <c r="J254" s="337">
        <v>0</v>
      </c>
      <c r="K254" s="357">
        <v>0</v>
      </c>
      <c r="L254" s="337">
        <v>0</v>
      </c>
      <c r="M254" s="357">
        <v>0</v>
      </c>
      <c r="N254" s="358">
        <v>0</v>
      </c>
      <c r="O254" s="269"/>
    </row>
    <row r="255" spans="1:15">
      <c r="A255" s="267" t="s">
        <v>522</v>
      </c>
      <c r="B255" s="961"/>
      <c r="C255" s="353">
        <v>0</v>
      </c>
      <c r="D255" s="354">
        <v>0</v>
      </c>
      <c r="E255" s="355">
        <v>0</v>
      </c>
      <c r="F255" s="355">
        <v>0</v>
      </c>
      <c r="G255" s="355">
        <v>0</v>
      </c>
      <c r="H255" s="356">
        <v>0</v>
      </c>
      <c r="I255" s="357">
        <v>0</v>
      </c>
      <c r="J255" s="358">
        <v>0</v>
      </c>
      <c r="K255" s="357">
        <v>0</v>
      </c>
      <c r="L255" s="359">
        <v>0</v>
      </c>
      <c r="M255" s="357">
        <v>0</v>
      </c>
      <c r="N255" s="358">
        <v>0</v>
      </c>
      <c r="O255" s="268"/>
    </row>
    <row r="256" spans="1:15">
      <c r="A256" s="267" t="s">
        <v>523</v>
      </c>
      <c r="B256" s="961"/>
      <c r="C256" s="353">
        <v>0</v>
      </c>
      <c r="D256" s="354">
        <v>0</v>
      </c>
      <c r="E256" s="355">
        <v>0</v>
      </c>
      <c r="F256" s="355">
        <v>0</v>
      </c>
      <c r="G256" s="355">
        <v>0</v>
      </c>
      <c r="H256" s="356">
        <v>0</v>
      </c>
      <c r="I256" s="357">
        <v>0</v>
      </c>
      <c r="J256" s="358">
        <v>0</v>
      </c>
      <c r="K256" s="357">
        <v>0</v>
      </c>
      <c r="L256" s="359">
        <v>0</v>
      </c>
      <c r="M256" s="357">
        <v>0</v>
      </c>
      <c r="N256" s="358">
        <v>0</v>
      </c>
      <c r="O256" s="268"/>
    </row>
    <row r="257" spans="1:15">
      <c r="A257" s="267" t="s">
        <v>524</v>
      </c>
      <c r="B257" s="961"/>
      <c r="C257" s="353">
        <v>0</v>
      </c>
      <c r="D257" s="354">
        <v>0</v>
      </c>
      <c r="E257" s="355">
        <v>0</v>
      </c>
      <c r="F257" s="355">
        <v>0</v>
      </c>
      <c r="G257" s="355">
        <v>0</v>
      </c>
      <c r="H257" s="356">
        <v>0</v>
      </c>
      <c r="I257" s="357">
        <v>0</v>
      </c>
      <c r="J257" s="358">
        <v>0</v>
      </c>
      <c r="K257" s="357">
        <v>0</v>
      </c>
      <c r="L257" s="359">
        <v>0</v>
      </c>
      <c r="M257" s="357">
        <v>0</v>
      </c>
      <c r="N257" s="358">
        <v>0</v>
      </c>
      <c r="O257" s="268"/>
    </row>
    <row r="258" spans="1:15">
      <c r="A258" s="270" t="s">
        <v>525</v>
      </c>
      <c r="B258" s="961"/>
      <c r="C258" s="360">
        <v>0</v>
      </c>
      <c r="D258" s="361">
        <v>0</v>
      </c>
      <c r="E258" s="362">
        <v>0</v>
      </c>
      <c r="F258" s="362">
        <v>0</v>
      </c>
      <c r="G258" s="362">
        <v>0</v>
      </c>
      <c r="H258" s="363">
        <v>0</v>
      </c>
      <c r="I258" s="364">
        <v>0</v>
      </c>
      <c r="J258" s="365">
        <v>0</v>
      </c>
      <c r="K258" s="364">
        <v>0</v>
      </c>
      <c r="L258" s="366">
        <v>0</v>
      </c>
      <c r="M258" s="364">
        <v>0</v>
      </c>
      <c r="N258" s="365">
        <v>0</v>
      </c>
      <c r="O258" s="271"/>
    </row>
    <row r="259" spans="1:15" ht="12" thickBot="1">
      <c r="A259" s="272" t="s">
        <v>277</v>
      </c>
      <c r="B259" s="962"/>
      <c r="C259" s="273">
        <f t="shared" ref="C259:N259" si="30">+C252+C253+C254+C255+C256+C257+C258</f>
        <v>2.9E-5</v>
      </c>
      <c r="D259" s="274">
        <f t="shared" si="30"/>
        <v>2.9E-5</v>
      </c>
      <c r="E259" s="275">
        <f t="shared" si="30"/>
        <v>0</v>
      </c>
      <c r="F259" s="275">
        <f t="shared" si="30"/>
        <v>0</v>
      </c>
      <c r="G259" s="275">
        <f t="shared" si="30"/>
        <v>0</v>
      </c>
      <c r="H259" s="276">
        <f t="shared" si="30"/>
        <v>2.9E-5</v>
      </c>
      <c r="I259" s="273">
        <f t="shared" si="30"/>
        <v>0</v>
      </c>
      <c r="J259" s="275">
        <f t="shared" si="30"/>
        <v>0</v>
      </c>
      <c r="K259" s="273">
        <f t="shared" si="30"/>
        <v>0</v>
      </c>
      <c r="L259" s="276">
        <f t="shared" si="30"/>
        <v>0</v>
      </c>
      <c r="M259" s="273">
        <f t="shared" si="30"/>
        <v>0</v>
      </c>
      <c r="N259" s="275">
        <f t="shared" si="30"/>
        <v>0</v>
      </c>
      <c r="O259" s="345">
        <v>0</v>
      </c>
    </row>
    <row r="260" spans="1:15">
      <c r="A260" s="265" t="s">
        <v>518</v>
      </c>
      <c r="B260" s="960" t="s">
        <v>556</v>
      </c>
      <c r="C260" s="346">
        <v>7.5500000000000003E-3</v>
      </c>
      <c r="D260" s="347">
        <v>7.5490000000000002E-3</v>
      </c>
      <c r="E260" s="348">
        <v>0</v>
      </c>
      <c r="F260" s="348">
        <v>0</v>
      </c>
      <c r="G260" s="348">
        <v>0</v>
      </c>
      <c r="H260" s="349">
        <v>7.5490000000000002E-3</v>
      </c>
      <c r="I260" s="350">
        <v>0</v>
      </c>
      <c r="J260" s="351">
        <v>0</v>
      </c>
      <c r="K260" s="350">
        <v>0</v>
      </c>
      <c r="L260" s="352">
        <v>0</v>
      </c>
      <c r="M260" s="350">
        <v>0</v>
      </c>
      <c r="N260" s="351">
        <v>0</v>
      </c>
      <c r="O260" s="266"/>
    </row>
    <row r="261" spans="1:15">
      <c r="A261" s="267" t="s">
        <v>520</v>
      </c>
      <c r="B261" s="961"/>
      <c r="C261" s="353">
        <v>0</v>
      </c>
      <c r="D261" s="354">
        <v>0</v>
      </c>
      <c r="E261" s="355">
        <v>0</v>
      </c>
      <c r="F261" s="355">
        <v>0</v>
      </c>
      <c r="G261" s="355">
        <v>0</v>
      </c>
      <c r="H261" s="356">
        <v>0</v>
      </c>
      <c r="I261" s="357">
        <v>0</v>
      </c>
      <c r="J261" s="358">
        <v>0</v>
      </c>
      <c r="K261" s="357">
        <v>0</v>
      </c>
      <c r="L261" s="359">
        <v>0</v>
      </c>
      <c r="M261" s="357">
        <v>0</v>
      </c>
      <c r="N261" s="358">
        <v>0</v>
      </c>
      <c r="O261" s="268"/>
    </row>
    <row r="262" spans="1:15">
      <c r="A262" s="267" t="s">
        <v>521</v>
      </c>
      <c r="B262" s="961"/>
      <c r="C262" s="353">
        <v>0</v>
      </c>
      <c r="D262" s="354">
        <v>0</v>
      </c>
      <c r="E262" s="355">
        <v>0</v>
      </c>
      <c r="F262" s="355">
        <v>0</v>
      </c>
      <c r="G262" s="355">
        <v>0</v>
      </c>
      <c r="H262" s="356">
        <v>0</v>
      </c>
      <c r="I262" s="357">
        <v>0</v>
      </c>
      <c r="J262" s="337">
        <v>0</v>
      </c>
      <c r="K262" s="357">
        <v>0</v>
      </c>
      <c r="L262" s="337">
        <v>0</v>
      </c>
      <c r="M262" s="357">
        <v>0</v>
      </c>
      <c r="N262" s="358">
        <v>0</v>
      </c>
      <c r="O262" s="269"/>
    </row>
    <row r="263" spans="1:15">
      <c r="A263" s="267" t="s">
        <v>522</v>
      </c>
      <c r="B263" s="961"/>
      <c r="C263" s="353">
        <v>0</v>
      </c>
      <c r="D263" s="354">
        <v>0</v>
      </c>
      <c r="E263" s="355">
        <v>0</v>
      </c>
      <c r="F263" s="355">
        <v>0</v>
      </c>
      <c r="G263" s="355">
        <v>0</v>
      </c>
      <c r="H263" s="356">
        <v>0</v>
      </c>
      <c r="I263" s="357">
        <v>0</v>
      </c>
      <c r="J263" s="358">
        <v>0</v>
      </c>
      <c r="K263" s="357">
        <v>0</v>
      </c>
      <c r="L263" s="359">
        <v>0</v>
      </c>
      <c r="M263" s="357">
        <v>0</v>
      </c>
      <c r="N263" s="358">
        <v>0</v>
      </c>
      <c r="O263" s="268"/>
    </row>
    <row r="264" spans="1:15">
      <c r="A264" s="267" t="s">
        <v>523</v>
      </c>
      <c r="B264" s="961"/>
      <c r="C264" s="353">
        <v>6.7199999999999996E-4</v>
      </c>
      <c r="D264" s="354">
        <v>6.7199999999999996E-4</v>
      </c>
      <c r="E264" s="355">
        <v>6.7199999999999996E-4</v>
      </c>
      <c r="F264" s="355">
        <v>0</v>
      </c>
      <c r="G264" s="355">
        <v>0</v>
      </c>
      <c r="H264" s="356">
        <v>0</v>
      </c>
      <c r="I264" s="357">
        <v>0</v>
      </c>
      <c r="J264" s="358">
        <v>0</v>
      </c>
      <c r="K264" s="357">
        <v>0</v>
      </c>
      <c r="L264" s="359">
        <v>0</v>
      </c>
      <c r="M264" s="357">
        <v>0</v>
      </c>
      <c r="N264" s="358">
        <v>0</v>
      </c>
      <c r="O264" s="268"/>
    </row>
    <row r="265" spans="1:15">
      <c r="A265" s="267" t="s">
        <v>524</v>
      </c>
      <c r="B265" s="961"/>
      <c r="C265" s="353">
        <v>56.136913</v>
      </c>
      <c r="D265" s="354">
        <v>56.136538999999999</v>
      </c>
      <c r="E265" s="355">
        <v>7.9629999999999996E-3</v>
      </c>
      <c r="F265" s="355">
        <v>0</v>
      </c>
      <c r="G265" s="355">
        <v>56.128576000000002</v>
      </c>
      <c r="H265" s="356">
        <v>0</v>
      </c>
      <c r="I265" s="357">
        <v>0</v>
      </c>
      <c r="J265" s="358">
        <v>0</v>
      </c>
      <c r="K265" s="357">
        <v>0</v>
      </c>
      <c r="L265" s="359">
        <v>0</v>
      </c>
      <c r="M265" s="357">
        <v>0</v>
      </c>
      <c r="N265" s="358">
        <v>0</v>
      </c>
      <c r="O265" s="268"/>
    </row>
    <row r="266" spans="1:15">
      <c r="A266" s="270" t="s">
        <v>525</v>
      </c>
      <c r="B266" s="961"/>
      <c r="C266" s="360">
        <v>247.09699699999999</v>
      </c>
      <c r="D266" s="361">
        <v>247.09526299999999</v>
      </c>
      <c r="E266" s="362">
        <v>10.776653</v>
      </c>
      <c r="F266" s="362">
        <v>0</v>
      </c>
      <c r="G266" s="362">
        <v>236.31861000000001</v>
      </c>
      <c r="H266" s="363">
        <v>0</v>
      </c>
      <c r="I266" s="364">
        <v>0</v>
      </c>
      <c r="J266" s="365">
        <v>0</v>
      </c>
      <c r="K266" s="364">
        <v>0</v>
      </c>
      <c r="L266" s="366">
        <v>0</v>
      </c>
      <c r="M266" s="364">
        <v>0</v>
      </c>
      <c r="N266" s="365">
        <v>0</v>
      </c>
      <c r="O266" s="271"/>
    </row>
    <row r="267" spans="1:15" ht="12" thickBot="1">
      <c r="A267" s="272" t="s">
        <v>277</v>
      </c>
      <c r="B267" s="962"/>
      <c r="C267" s="273">
        <f t="shared" ref="C267:N267" si="31">+C260+C261+C262+C263+C264+C265+C266</f>
        <v>303.24213199999997</v>
      </c>
      <c r="D267" s="274">
        <f t="shared" si="31"/>
        <v>303.24002300000001</v>
      </c>
      <c r="E267" s="275">
        <f t="shared" si="31"/>
        <v>10.785288</v>
      </c>
      <c r="F267" s="275">
        <f t="shared" si="31"/>
        <v>0</v>
      </c>
      <c r="G267" s="275">
        <f t="shared" si="31"/>
        <v>292.44718599999999</v>
      </c>
      <c r="H267" s="276">
        <f t="shared" si="31"/>
        <v>7.5490000000000002E-3</v>
      </c>
      <c r="I267" s="273">
        <f t="shared" si="31"/>
        <v>0</v>
      </c>
      <c r="J267" s="275">
        <f t="shared" si="31"/>
        <v>0</v>
      </c>
      <c r="K267" s="273">
        <f t="shared" si="31"/>
        <v>0</v>
      </c>
      <c r="L267" s="276">
        <f t="shared" si="31"/>
        <v>0</v>
      </c>
      <c r="M267" s="273">
        <f t="shared" si="31"/>
        <v>0</v>
      </c>
      <c r="N267" s="275">
        <f t="shared" si="31"/>
        <v>0</v>
      </c>
      <c r="O267" s="345">
        <v>1.5100000000000001E-3</v>
      </c>
    </row>
    <row r="268" spans="1:15">
      <c r="A268" s="265" t="s">
        <v>518</v>
      </c>
      <c r="B268" s="960" t="s">
        <v>557</v>
      </c>
      <c r="C268" s="346">
        <v>0</v>
      </c>
      <c r="D268" s="347">
        <v>0</v>
      </c>
      <c r="E268" s="348">
        <v>0</v>
      </c>
      <c r="F268" s="348">
        <v>0</v>
      </c>
      <c r="G268" s="348">
        <v>0</v>
      </c>
      <c r="H268" s="349">
        <v>0</v>
      </c>
      <c r="I268" s="350">
        <v>0</v>
      </c>
      <c r="J268" s="351">
        <v>0</v>
      </c>
      <c r="K268" s="350">
        <v>0</v>
      </c>
      <c r="L268" s="352">
        <v>0</v>
      </c>
      <c r="M268" s="350">
        <v>0</v>
      </c>
      <c r="N268" s="351">
        <v>0</v>
      </c>
      <c r="O268" s="266"/>
    </row>
    <row r="269" spans="1:15">
      <c r="A269" s="267" t="s">
        <v>520</v>
      </c>
      <c r="B269" s="961"/>
      <c r="C269" s="353">
        <v>0</v>
      </c>
      <c r="D269" s="354">
        <v>0</v>
      </c>
      <c r="E269" s="355">
        <v>0</v>
      </c>
      <c r="F269" s="355">
        <v>0</v>
      </c>
      <c r="G269" s="355">
        <v>0</v>
      </c>
      <c r="H269" s="356">
        <v>0</v>
      </c>
      <c r="I269" s="357">
        <v>0</v>
      </c>
      <c r="J269" s="358">
        <v>0</v>
      </c>
      <c r="K269" s="357">
        <v>0</v>
      </c>
      <c r="L269" s="359">
        <v>0</v>
      </c>
      <c r="M269" s="357">
        <v>0</v>
      </c>
      <c r="N269" s="358">
        <v>0</v>
      </c>
      <c r="O269" s="268"/>
    </row>
    <row r="270" spans="1:15">
      <c r="A270" s="267" t="s">
        <v>521</v>
      </c>
      <c r="B270" s="961"/>
      <c r="C270" s="353">
        <v>0</v>
      </c>
      <c r="D270" s="354">
        <v>0</v>
      </c>
      <c r="E270" s="355">
        <v>0</v>
      </c>
      <c r="F270" s="355">
        <v>0</v>
      </c>
      <c r="G270" s="355">
        <v>0</v>
      </c>
      <c r="H270" s="356">
        <v>0</v>
      </c>
      <c r="I270" s="357">
        <v>0</v>
      </c>
      <c r="J270" s="337">
        <v>0</v>
      </c>
      <c r="K270" s="357">
        <v>0</v>
      </c>
      <c r="L270" s="337">
        <v>0</v>
      </c>
      <c r="M270" s="357">
        <v>0</v>
      </c>
      <c r="N270" s="358">
        <v>0</v>
      </c>
      <c r="O270" s="269"/>
    </row>
    <row r="271" spans="1:15">
      <c r="A271" s="267" t="s">
        <v>522</v>
      </c>
      <c r="B271" s="961"/>
      <c r="C271" s="353">
        <v>67.940005999999997</v>
      </c>
      <c r="D271" s="354">
        <v>67.939108000000004</v>
      </c>
      <c r="E271" s="355">
        <v>0</v>
      </c>
      <c r="F271" s="355">
        <v>0</v>
      </c>
      <c r="G271" s="355">
        <v>67.939108000000004</v>
      </c>
      <c r="H271" s="356">
        <v>0</v>
      </c>
      <c r="I271" s="357">
        <v>0</v>
      </c>
      <c r="J271" s="358">
        <v>0</v>
      </c>
      <c r="K271" s="357">
        <v>0</v>
      </c>
      <c r="L271" s="359">
        <v>0</v>
      </c>
      <c r="M271" s="357">
        <v>0</v>
      </c>
      <c r="N271" s="358">
        <v>0</v>
      </c>
      <c r="O271" s="268"/>
    </row>
    <row r="272" spans="1:15">
      <c r="A272" s="267" t="s">
        <v>523</v>
      </c>
      <c r="B272" s="961"/>
      <c r="C272" s="353">
        <v>376.28281600000003</v>
      </c>
      <c r="D272" s="354">
        <v>376.275465</v>
      </c>
      <c r="E272" s="355">
        <v>0</v>
      </c>
      <c r="F272" s="355">
        <v>0</v>
      </c>
      <c r="G272" s="355">
        <v>376.275465</v>
      </c>
      <c r="H272" s="356">
        <v>0</v>
      </c>
      <c r="I272" s="357">
        <v>0</v>
      </c>
      <c r="J272" s="358">
        <v>0</v>
      </c>
      <c r="K272" s="357">
        <v>0</v>
      </c>
      <c r="L272" s="359">
        <v>0</v>
      </c>
      <c r="M272" s="357">
        <v>0</v>
      </c>
      <c r="N272" s="358">
        <v>0</v>
      </c>
      <c r="O272" s="268"/>
    </row>
    <row r="273" spans="1:15">
      <c r="A273" s="267" t="s">
        <v>524</v>
      </c>
      <c r="B273" s="961"/>
      <c r="C273" s="353">
        <v>89.088571999999999</v>
      </c>
      <c r="D273" s="354">
        <v>89.087603999999999</v>
      </c>
      <c r="E273" s="355">
        <v>0</v>
      </c>
      <c r="F273" s="355">
        <v>0</v>
      </c>
      <c r="G273" s="355">
        <v>89.087603999999999</v>
      </c>
      <c r="H273" s="356">
        <v>0</v>
      </c>
      <c r="I273" s="357">
        <v>0</v>
      </c>
      <c r="J273" s="358">
        <v>0</v>
      </c>
      <c r="K273" s="357">
        <v>0</v>
      </c>
      <c r="L273" s="359">
        <v>0</v>
      </c>
      <c r="M273" s="357">
        <v>0</v>
      </c>
      <c r="N273" s="358">
        <v>0</v>
      </c>
      <c r="O273" s="268"/>
    </row>
    <row r="274" spans="1:15">
      <c r="A274" s="270" t="s">
        <v>525</v>
      </c>
      <c r="B274" s="961"/>
      <c r="C274" s="360">
        <v>0</v>
      </c>
      <c r="D274" s="361">
        <v>0</v>
      </c>
      <c r="E274" s="362">
        <v>0</v>
      </c>
      <c r="F274" s="362">
        <v>0</v>
      </c>
      <c r="G274" s="362">
        <v>0</v>
      </c>
      <c r="H274" s="363">
        <v>0</v>
      </c>
      <c r="I274" s="364">
        <v>0</v>
      </c>
      <c r="J274" s="365">
        <v>0</v>
      </c>
      <c r="K274" s="364">
        <v>0</v>
      </c>
      <c r="L274" s="366">
        <v>0</v>
      </c>
      <c r="M274" s="364">
        <v>0</v>
      </c>
      <c r="N274" s="365">
        <v>0</v>
      </c>
      <c r="O274" s="271"/>
    </row>
    <row r="275" spans="1:15" ht="12" thickBot="1">
      <c r="A275" s="272" t="s">
        <v>277</v>
      </c>
      <c r="B275" s="962"/>
      <c r="C275" s="273">
        <f t="shared" ref="C275:N275" si="32">+C268+C269+C270+C271+C272+C273+C274</f>
        <v>533.31139400000006</v>
      </c>
      <c r="D275" s="274">
        <f t="shared" si="32"/>
        <v>533.30217700000003</v>
      </c>
      <c r="E275" s="275">
        <f t="shared" si="32"/>
        <v>0</v>
      </c>
      <c r="F275" s="275">
        <f t="shared" si="32"/>
        <v>0</v>
      </c>
      <c r="G275" s="275">
        <f t="shared" si="32"/>
        <v>533.30217700000003</v>
      </c>
      <c r="H275" s="276">
        <f t="shared" si="32"/>
        <v>0</v>
      </c>
      <c r="I275" s="273">
        <f t="shared" si="32"/>
        <v>0</v>
      </c>
      <c r="J275" s="275">
        <f t="shared" si="32"/>
        <v>0</v>
      </c>
      <c r="K275" s="273">
        <f t="shared" si="32"/>
        <v>0</v>
      </c>
      <c r="L275" s="276">
        <f t="shared" si="32"/>
        <v>0</v>
      </c>
      <c r="M275" s="273">
        <f t="shared" si="32"/>
        <v>0</v>
      </c>
      <c r="N275" s="275">
        <f t="shared" si="32"/>
        <v>0</v>
      </c>
      <c r="O275" s="345">
        <v>46.166161000000002</v>
      </c>
    </row>
    <row r="276" spans="1:15">
      <c r="A276" s="265" t="s">
        <v>518</v>
      </c>
      <c r="B276" s="960" t="s">
        <v>558</v>
      </c>
      <c r="C276" s="346">
        <v>115.21488600000001</v>
      </c>
      <c r="D276" s="347">
        <v>115.214691</v>
      </c>
      <c r="E276" s="348">
        <v>0</v>
      </c>
      <c r="F276" s="348">
        <v>0</v>
      </c>
      <c r="G276" s="348">
        <v>115.214691</v>
      </c>
      <c r="H276" s="349">
        <v>0</v>
      </c>
      <c r="I276" s="350">
        <v>0</v>
      </c>
      <c r="J276" s="351">
        <v>0</v>
      </c>
      <c r="K276" s="350">
        <v>0</v>
      </c>
      <c r="L276" s="352">
        <v>0</v>
      </c>
      <c r="M276" s="350">
        <v>0</v>
      </c>
      <c r="N276" s="351">
        <v>0</v>
      </c>
      <c r="O276" s="266"/>
    </row>
    <row r="277" spans="1:15">
      <c r="A277" s="267" t="s">
        <v>520</v>
      </c>
      <c r="B277" s="961"/>
      <c r="C277" s="353">
        <v>0</v>
      </c>
      <c r="D277" s="354">
        <v>0</v>
      </c>
      <c r="E277" s="355">
        <v>0</v>
      </c>
      <c r="F277" s="355">
        <v>0</v>
      </c>
      <c r="G277" s="355">
        <v>0</v>
      </c>
      <c r="H277" s="356">
        <v>0</v>
      </c>
      <c r="I277" s="357">
        <v>0</v>
      </c>
      <c r="J277" s="358">
        <v>0</v>
      </c>
      <c r="K277" s="357">
        <v>0</v>
      </c>
      <c r="L277" s="359">
        <v>0</v>
      </c>
      <c r="M277" s="357">
        <v>0</v>
      </c>
      <c r="N277" s="358">
        <v>0</v>
      </c>
      <c r="O277" s="268"/>
    </row>
    <row r="278" spans="1:15">
      <c r="A278" s="267" t="s">
        <v>521</v>
      </c>
      <c r="B278" s="961"/>
      <c r="C278" s="353">
        <v>0</v>
      </c>
      <c r="D278" s="354">
        <v>0</v>
      </c>
      <c r="E278" s="355">
        <v>0</v>
      </c>
      <c r="F278" s="355">
        <v>0</v>
      </c>
      <c r="G278" s="355">
        <v>0</v>
      </c>
      <c r="H278" s="356">
        <v>0</v>
      </c>
      <c r="I278" s="357">
        <v>0</v>
      </c>
      <c r="J278" s="337">
        <v>0</v>
      </c>
      <c r="K278" s="357">
        <v>0</v>
      </c>
      <c r="L278" s="337">
        <v>0</v>
      </c>
      <c r="M278" s="357">
        <v>0</v>
      </c>
      <c r="N278" s="358">
        <v>0</v>
      </c>
      <c r="O278" s="269"/>
    </row>
    <row r="279" spans="1:15">
      <c r="A279" s="267" t="s">
        <v>522</v>
      </c>
      <c r="B279" s="961"/>
      <c r="C279" s="353">
        <v>0</v>
      </c>
      <c r="D279" s="354">
        <v>0</v>
      </c>
      <c r="E279" s="355">
        <v>0</v>
      </c>
      <c r="F279" s="355">
        <v>0</v>
      </c>
      <c r="G279" s="355">
        <v>0</v>
      </c>
      <c r="H279" s="356">
        <v>0</v>
      </c>
      <c r="I279" s="357">
        <v>0</v>
      </c>
      <c r="J279" s="358">
        <v>0</v>
      </c>
      <c r="K279" s="357">
        <v>0</v>
      </c>
      <c r="L279" s="359">
        <v>0</v>
      </c>
      <c r="M279" s="357">
        <v>0</v>
      </c>
      <c r="N279" s="358">
        <v>0</v>
      </c>
      <c r="O279" s="268"/>
    </row>
    <row r="280" spans="1:15">
      <c r="A280" s="267" t="s">
        <v>523</v>
      </c>
      <c r="B280" s="961"/>
      <c r="C280" s="353">
        <v>0</v>
      </c>
      <c r="D280" s="354">
        <v>0</v>
      </c>
      <c r="E280" s="355">
        <v>0</v>
      </c>
      <c r="F280" s="355">
        <v>0</v>
      </c>
      <c r="G280" s="355">
        <v>0</v>
      </c>
      <c r="H280" s="356">
        <v>0</v>
      </c>
      <c r="I280" s="357">
        <v>0</v>
      </c>
      <c r="J280" s="358">
        <v>0</v>
      </c>
      <c r="K280" s="357">
        <v>0</v>
      </c>
      <c r="L280" s="359">
        <v>0</v>
      </c>
      <c r="M280" s="357">
        <v>0</v>
      </c>
      <c r="N280" s="358">
        <v>0</v>
      </c>
      <c r="O280" s="268"/>
    </row>
    <row r="281" spans="1:15">
      <c r="A281" s="267" t="s">
        <v>524</v>
      </c>
      <c r="B281" s="961"/>
      <c r="C281" s="353">
        <v>0</v>
      </c>
      <c r="D281" s="354">
        <v>0</v>
      </c>
      <c r="E281" s="355">
        <v>0</v>
      </c>
      <c r="F281" s="355">
        <v>0</v>
      </c>
      <c r="G281" s="355">
        <v>0</v>
      </c>
      <c r="H281" s="356">
        <v>0</v>
      </c>
      <c r="I281" s="357">
        <v>0</v>
      </c>
      <c r="J281" s="358">
        <v>0</v>
      </c>
      <c r="K281" s="357">
        <v>0</v>
      </c>
      <c r="L281" s="359">
        <v>0</v>
      </c>
      <c r="M281" s="357">
        <v>0</v>
      </c>
      <c r="N281" s="358">
        <v>0</v>
      </c>
      <c r="O281" s="268"/>
    </row>
    <row r="282" spans="1:15">
      <c r="A282" s="270" t="s">
        <v>525</v>
      </c>
      <c r="B282" s="961"/>
      <c r="C282" s="360">
        <v>0</v>
      </c>
      <c r="D282" s="361">
        <v>0</v>
      </c>
      <c r="E282" s="362">
        <v>0</v>
      </c>
      <c r="F282" s="362">
        <v>0</v>
      </c>
      <c r="G282" s="362">
        <v>0</v>
      </c>
      <c r="H282" s="363">
        <v>0</v>
      </c>
      <c r="I282" s="364">
        <v>0</v>
      </c>
      <c r="J282" s="365">
        <v>0</v>
      </c>
      <c r="K282" s="364">
        <v>0</v>
      </c>
      <c r="L282" s="366">
        <v>0</v>
      </c>
      <c r="M282" s="364">
        <v>0</v>
      </c>
      <c r="N282" s="365">
        <v>0</v>
      </c>
      <c r="O282" s="271"/>
    </row>
    <row r="283" spans="1:15" ht="12" thickBot="1">
      <c r="A283" s="272" t="s">
        <v>277</v>
      </c>
      <c r="B283" s="962"/>
      <c r="C283" s="273">
        <f t="shared" ref="C283:N283" si="33">+C276+C277+C278+C279+C280+C281+C282</f>
        <v>115.21488600000001</v>
      </c>
      <c r="D283" s="274">
        <f t="shared" si="33"/>
        <v>115.214691</v>
      </c>
      <c r="E283" s="275">
        <f t="shared" si="33"/>
        <v>0</v>
      </c>
      <c r="F283" s="275">
        <f t="shared" si="33"/>
        <v>0</v>
      </c>
      <c r="G283" s="275">
        <f t="shared" si="33"/>
        <v>115.214691</v>
      </c>
      <c r="H283" s="276">
        <f t="shared" si="33"/>
        <v>0</v>
      </c>
      <c r="I283" s="273">
        <f t="shared" si="33"/>
        <v>0</v>
      </c>
      <c r="J283" s="275">
        <f t="shared" si="33"/>
        <v>0</v>
      </c>
      <c r="K283" s="273">
        <f t="shared" si="33"/>
        <v>0</v>
      </c>
      <c r="L283" s="276">
        <f t="shared" si="33"/>
        <v>0</v>
      </c>
      <c r="M283" s="273">
        <f t="shared" si="33"/>
        <v>0</v>
      </c>
      <c r="N283" s="275">
        <f t="shared" si="33"/>
        <v>0</v>
      </c>
      <c r="O283" s="345">
        <v>213.141795</v>
      </c>
    </row>
    <row r="284" spans="1:15">
      <c r="A284" s="265" t="s">
        <v>518</v>
      </c>
      <c r="B284" s="960" t="s">
        <v>559</v>
      </c>
      <c r="C284" s="346">
        <v>1.8E-5</v>
      </c>
      <c r="D284" s="347">
        <v>1.8E-5</v>
      </c>
      <c r="E284" s="348">
        <v>0</v>
      </c>
      <c r="F284" s="348">
        <v>0</v>
      </c>
      <c r="G284" s="348">
        <v>0</v>
      </c>
      <c r="H284" s="349">
        <v>1.8E-5</v>
      </c>
      <c r="I284" s="350">
        <v>0</v>
      </c>
      <c r="J284" s="351">
        <v>0</v>
      </c>
      <c r="K284" s="350">
        <v>0</v>
      </c>
      <c r="L284" s="352">
        <v>0</v>
      </c>
      <c r="M284" s="350">
        <v>0</v>
      </c>
      <c r="N284" s="351">
        <v>0</v>
      </c>
      <c r="O284" s="266"/>
    </row>
    <row r="285" spans="1:15">
      <c r="A285" s="267" t="s">
        <v>520</v>
      </c>
      <c r="B285" s="961"/>
      <c r="C285" s="353">
        <v>0</v>
      </c>
      <c r="D285" s="354">
        <v>0</v>
      </c>
      <c r="E285" s="355">
        <v>0</v>
      </c>
      <c r="F285" s="355">
        <v>0</v>
      </c>
      <c r="G285" s="355">
        <v>0</v>
      </c>
      <c r="H285" s="356">
        <v>0</v>
      </c>
      <c r="I285" s="357">
        <v>0</v>
      </c>
      <c r="J285" s="358">
        <v>0</v>
      </c>
      <c r="K285" s="357">
        <v>0</v>
      </c>
      <c r="L285" s="359">
        <v>0</v>
      </c>
      <c r="M285" s="357">
        <v>0</v>
      </c>
      <c r="N285" s="358">
        <v>0</v>
      </c>
      <c r="O285" s="268"/>
    </row>
    <row r="286" spans="1:15">
      <c r="A286" s="267" t="s">
        <v>521</v>
      </c>
      <c r="B286" s="961"/>
      <c r="C286" s="353">
        <v>0</v>
      </c>
      <c r="D286" s="354">
        <v>0</v>
      </c>
      <c r="E286" s="355">
        <v>0</v>
      </c>
      <c r="F286" s="355">
        <v>0</v>
      </c>
      <c r="G286" s="355">
        <v>0</v>
      </c>
      <c r="H286" s="356">
        <v>0</v>
      </c>
      <c r="I286" s="357">
        <v>0</v>
      </c>
      <c r="J286" s="337">
        <v>0</v>
      </c>
      <c r="K286" s="357">
        <v>0</v>
      </c>
      <c r="L286" s="337">
        <v>0</v>
      </c>
      <c r="M286" s="357">
        <v>0</v>
      </c>
      <c r="N286" s="358">
        <v>0</v>
      </c>
      <c r="O286" s="269"/>
    </row>
    <row r="287" spans="1:15">
      <c r="A287" s="267" t="s">
        <v>522</v>
      </c>
      <c r="B287" s="961"/>
      <c r="C287" s="353">
        <v>0</v>
      </c>
      <c r="D287" s="354">
        <v>0</v>
      </c>
      <c r="E287" s="355">
        <v>0</v>
      </c>
      <c r="F287" s="355">
        <v>0</v>
      </c>
      <c r="G287" s="355">
        <v>0</v>
      </c>
      <c r="H287" s="356">
        <v>0</v>
      </c>
      <c r="I287" s="357">
        <v>0</v>
      </c>
      <c r="J287" s="358">
        <v>0</v>
      </c>
      <c r="K287" s="357">
        <v>0</v>
      </c>
      <c r="L287" s="359">
        <v>0</v>
      </c>
      <c r="M287" s="357">
        <v>0</v>
      </c>
      <c r="N287" s="358">
        <v>0</v>
      </c>
      <c r="O287" s="268"/>
    </row>
    <row r="288" spans="1:15">
      <c r="A288" s="267" t="s">
        <v>523</v>
      </c>
      <c r="B288" s="961"/>
      <c r="C288" s="353">
        <v>1906.3887569999999</v>
      </c>
      <c r="D288" s="354">
        <v>1905.9844579999999</v>
      </c>
      <c r="E288" s="355">
        <v>0</v>
      </c>
      <c r="F288" s="355">
        <v>0</v>
      </c>
      <c r="G288" s="355">
        <v>1905.9844579999999</v>
      </c>
      <c r="H288" s="356">
        <v>0</v>
      </c>
      <c r="I288" s="357">
        <v>0</v>
      </c>
      <c r="J288" s="358">
        <v>0</v>
      </c>
      <c r="K288" s="357">
        <v>0</v>
      </c>
      <c r="L288" s="359">
        <v>0</v>
      </c>
      <c r="M288" s="357">
        <v>0</v>
      </c>
      <c r="N288" s="358">
        <v>0</v>
      </c>
      <c r="O288" s="268"/>
    </row>
    <row r="289" spans="1:15">
      <c r="A289" s="267" t="s">
        <v>524</v>
      </c>
      <c r="B289" s="961"/>
      <c r="C289" s="353">
        <v>0</v>
      </c>
      <c r="D289" s="354">
        <v>0</v>
      </c>
      <c r="E289" s="355">
        <v>0</v>
      </c>
      <c r="F289" s="355">
        <v>0</v>
      </c>
      <c r="G289" s="355">
        <v>0</v>
      </c>
      <c r="H289" s="356">
        <v>0</v>
      </c>
      <c r="I289" s="357">
        <v>0</v>
      </c>
      <c r="J289" s="358">
        <v>0</v>
      </c>
      <c r="K289" s="357">
        <v>0</v>
      </c>
      <c r="L289" s="359">
        <v>0</v>
      </c>
      <c r="M289" s="357">
        <v>0</v>
      </c>
      <c r="N289" s="358">
        <v>0</v>
      </c>
      <c r="O289" s="268"/>
    </row>
    <row r="290" spans="1:15">
      <c r="A290" s="270" t="s">
        <v>525</v>
      </c>
      <c r="B290" s="961"/>
      <c r="C290" s="360">
        <v>0</v>
      </c>
      <c r="D290" s="361">
        <v>0</v>
      </c>
      <c r="E290" s="362">
        <v>0</v>
      </c>
      <c r="F290" s="362">
        <v>0</v>
      </c>
      <c r="G290" s="362">
        <v>0</v>
      </c>
      <c r="H290" s="363">
        <v>0</v>
      </c>
      <c r="I290" s="364">
        <v>0</v>
      </c>
      <c r="J290" s="365">
        <v>0</v>
      </c>
      <c r="K290" s="364">
        <v>0</v>
      </c>
      <c r="L290" s="366">
        <v>0</v>
      </c>
      <c r="M290" s="364">
        <v>0</v>
      </c>
      <c r="N290" s="365">
        <v>0</v>
      </c>
      <c r="O290" s="271"/>
    </row>
    <row r="291" spans="1:15" ht="12" thickBot="1">
      <c r="A291" s="272" t="s">
        <v>277</v>
      </c>
      <c r="B291" s="962"/>
      <c r="C291" s="273">
        <f t="shared" ref="C291:N291" si="34">+C284+C285+C286+C287+C288+C289+C290</f>
        <v>1906.3887749999999</v>
      </c>
      <c r="D291" s="274">
        <f t="shared" si="34"/>
        <v>1905.9844759999999</v>
      </c>
      <c r="E291" s="275">
        <f t="shared" si="34"/>
        <v>0</v>
      </c>
      <c r="F291" s="275">
        <f t="shared" si="34"/>
        <v>0</v>
      </c>
      <c r="G291" s="275">
        <f t="shared" si="34"/>
        <v>1905.9844579999999</v>
      </c>
      <c r="H291" s="276">
        <f t="shared" si="34"/>
        <v>1.8E-5</v>
      </c>
      <c r="I291" s="273">
        <f t="shared" si="34"/>
        <v>0</v>
      </c>
      <c r="J291" s="275">
        <f t="shared" si="34"/>
        <v>0</v>
      </c>
      <c r="K291" s="273">
        <f t="shared" si="34"/>
        <v>0</v>
      </c>
      <c r="L291" s="276">
        <f t="shared" si="34"/>
        <v>0</v>
      </c>
      <c r="M291" s="273">
        <f t="shared" si="34"/>
        <v>0</v>
      </c>
      <c r="N291" s="275">
        <f t="shared" si="34"/>
        <v>0</v>
      </c>
      <c r="O291" s="345">
        <v>6.6759380000000004</v>
      </c>
    </row>
    <row r="292" spans="1:15">
      <c r="A292" s="265" t="s">
        <v>518</v>
      </c>
      <c r="B292" s="960" t="s">
        <v>560</v>
      </c>
      <c r="C292" s="346">
        <v>32.344189999999998</v>
      </c>
      <c r="D292" s="347">
        <v>32.344150999999997</v>
      </c>
      <c r="E292" s="348">
        <v>5.3799890000000001</v>
      </c>
      <c r="F292" s="348">
        <v>0</v>
      </c>
      <c r="G292" s="348">
        <v>26.963941999999999</v>
      </c>
      <c r="H292" s="349">
        <v>2.2000000000000001E-4</v>
      </c>
      <c r="I292" s="350">
        <v>0</v>
      </c>
      <c r="J292" s="351">
        <v>0</v>
      </c>
      <c r="K292" s="350">
        <v>0</v>
      </c>
      <c r="L292" s="352">
        <v>0</v>
      </c>
      <c r="M292" s="350">
        <v>0</v>
      </c>
      <c r="N292" s="351">
        <v>0</v>
      </c>
      <c r="O292" s="266"/>
    </row>
    <row r="293" spans="1:15">
      <c r="A293" s="267" t="s">
        <v>520</v>
      </c>
      <c r="B293" s="961"/>
      <c r="C293" s="353">
        <v>106.503683</v>
      </c>
      <c r="D293" s="354">
        <v>106.503683</v>
      </c>
      <c r="E293" s="355">
        <v>11.728210000000001</v>
      </c>
      <c r="F293" s="355">
        <v>0</v>
      </c>
      <c r="G293" s="355">
        <v>94.775473000000005</v>
      </c>
      <c r="H293" s="356">
        <v>0</v>
      </c>
      <c r="I293" s="357">
        <v>0</v>
      </c>
      <c r="J293" s="358">
        <v>0</v>
      </c>
      <c r="K293" s="357">
        <v>0</v>
      </c>
      <c r="L293" s="359">
        <v>0</v>
      </c>
      <c r="M293" s="357">
        <v>0</v>
      </c>
      <c r="N293" s="358">
        <v>1.9E-3</v>
      </c>
      <c r="O293" s="268"/>
    </row>
    <row r="294" spans="1:15">
      <c r="A294" s="267" t="s">
        <v>521</v>
      </c>
      <c r="B294" s="961"/>
      <c r="C294" s="353">
        <v>482.63278600000001</v>
      </c>
      <c r="D294" s="354">
        <v>482.629571</v>
      </c>
      <c r="E294" s="355">
        <v>59.757753000000001</v>
      </c>
      <c r="F294" s="355">
        <v>0</v>
      </c>
      <c r="G294" s="355">
        <v>422.87181800000002</v>
      </c>
      <c r="H294" s="356">
        <v>0</v>
      </c>
      <c r="I294" s="357">
        <v>0</v>
      </c>
      <c r="J294" s="337">
        <v>0</v>
      </c>
      <c r="K294" s="357">
        <v>0</v>
      </c>
      <c r="L294" s="337">
        <v>0</v>
      </c>
      <c r="M294" s="357">
        <v>0</v>
      </c>
      <c r="N294" s="358">
        <v>2.4859999999999999E-3</v>
      </c>
      <c r="O294" s="269"/>
    </row>
    <row r="295" spans="1:15">
      <c r="A295" s="267" t="s">
        <v>522</v>
      </c>
      <c r="B295" s="961"/>
      <c r="C295" s="353">
        <v>4.3199999999999998E-4</v>
      </c>
      <c r="D295" s="354">
        <v>4.3199999999999998E-4</v>
      </c>
      <c r="E295" s="355">
        <v>4.3199999999999998E-4</v>
      </c>
      <c r="F295" s="355">
        <v>0</v>
      </c>
      <c r="G295" s="355">
        <v>0</v>
      </c>
      <c r="H295" s="356">
        <v>0</v>
      </c>
      <c r="I295" s="357">
        <v>0</v>
      </c>
      <c r="J295" s="358">
        <v>0</v>
      </c>
      <c r="K295" s="357">
        <v>0</v>
      </c>
      <c r="L295" s="359">
        <v>0</v>
      </c>
      <c r="M295" s="357">
        <v>0</v>
      </c>
      <c r="N295" s="358">
        <v>0</v>
      </c>
      <c r="O295" s="268"/>
    </row>
    <row r="296" spans="1:15">
      <c r="A296" s="267" t="s">
        <v>523</v>
      </c>
      <c r="B296" s="961"/>
      <c r="C296" s="353">
        <v>1200.8692450000001</v>
      </c>
      <c r="D296" s="354">
        <v>1200.8578869999999</v>
      </c>
      <c r="E296" s="355">
        <v>19.477896999999999</v>
      </c>
      <c r="F296" s="355">
        <v>0</v>
      </c>
      <c r="G296" s="355">
        <v>1181.3799899999999</v>
      </c>
      <c r="H296" s="356">
        <v>0</v>
      </c>
      <c r="I296" s="357">
        <v>0</v>
      </c>
      <c r="J296" s="358">
        <v>0</v>
      </c>
      <c r="K296" s="357">
        <v>0</v>
      </c>
      <c r="L296" s="359">
        <v>0</v>
      </c>
      <c r="M296" s="357">
        <v>0</v>
      </c>
      <c r="N296" s="358">
        <v>0</v>
      </c>
      <c r="O296" s="268"/>
    </row>
    <row r="297" spans="1:15">
      <c r="A297" s="267" t="s">
        <v>524</v>
      </c>
      <c r="B297" s="961"/>
      <c r="C297" s="353">
        <v>3480.2126760000001</v>
      </c>
      <c r="D297" s="354">
        <v>3480.1876980000002</v>
      </c>
      <c r="E297" s="355">
        <v>18.174616</v>
      </c>
      <c r="F297" s="355">
        <v>0</v>
      </c>
      <c r="G297" s="355">
        <v>3462.0130819999999</v>
      </c>
      <c r="H297" s="356">
        <v>0</v>
      </c>
      <c r="I297" s="357">
        <v>0</v>
      </c>
      <c r="J297" s="358">
        <v>0</v>
      </c>
      <c r="K297" s="357">
        <v>0</v>
      </c>
      <c r="L297" s="359">
        <v>0</v>
      </c>
      <c r="M297" s="357">
        <v>0</v>
      </c>
      <c r="N297" s="358">
        <v>0</v>
      </c>
      <c r="O297" s="268"/>
    </row>
    <row r="298" spans="1:15">
      <c r="A298" s="270" t="s">
        <v>525</v>
      </c>
      <c r="B298" s="961"/>
      <c r="C298" s="360">
        <v>3345.2730099999999</v>
      </c>
      <c r="D298" s="361">
        <v>3345.2514059999999</v>
      </c>
      <c r="E298" s="362">
        <v>15.980566</v>
      </c>
      <c r="F298" s="362">
        <v>0</v>
      </c>
      <c r="G298" s="362">
        <v>2990.8167859999999</v>
      </c>
      <c r="H298" s="363">
        <v>338.45405399999999</v>
      </c>
      <c r="I298" s="364">
        <v>0</v>
      </c>
      <c r="J298" s="365">
        <v>0</v>
      </c>
      <c r="K298" s="364">
        <v>0</v>
      </c>
      <c r="L298" s="366">
        <v>0</v>
      </c>
      <c r="M298" s="364">
        <v>0</v>
      </c>
      <c r="N298" s="365">
        <v>0</v>
      </c>
      <c r="O298" s="271"/>
    </row>
    <row r="299" spans="1:15" ht="12" thickBot="1">
      <c r="A299" s="272" t="s">
        <v>277</v>
      </c>
      <c r="B299" s="962"/>
      <c r="C299" s="273">
        <f t="shared" ref="C299:N299" si="35">+C292+C293+C294+C295+C296+C297+C298</f>
        <v>8647.8360219999995</v>
      </c>
      <c r="D299" s="274">
        <f t="shared" si="35"/>
        <v>8647.7748279999996</v>
      </c>
      <c r="E299" s="275">
        <f t="shared" si="35"/>
        <v>130.49946299999999</v>
      </c>
      <c r="F299" s="275">
        <f t="shared" si="35"/>
        <v>0</v>
      </c>
      <c r="G299" s="275">
        <f t="shared" si="35"/>
        <v>8178.8210909999998</v>
      </c>
      <c r="H299" s="276">
        <f t="shared" si="35"/>
        <v>338.454274</v>
      </c>
      <c r="I299" s="273">
        <f t="shared" si="35"/>
        <v>0</v>
      </c>
      <c r="J299" s="275">
        <f t="shared" si="35"/>
        <v>0</v>
      </c>
      <c r="K299" s="273">
        <f t="shared" si="35"/>
        <v>0</v>
      </c>
      <c r="L299" s="276">
        <f t="shared" si="35"/>
        <v>0</v>
      </c>
      <c r="M299" s="273">
        <f t="shared" si="35"/>
        <v>0</v>
      </c>
      <c r="N299" s="275">
        <f t="shared" si="35"/>
        <v>4.3860000000000001E-3</v>
      </c>
      <c r="O299" s="345">
        <v>1.3942540000000001</v>
      </c>
    </row>
    <row r="300" spans="1:15">
      <c r="A300" s="265" t="s">
        <v>518</v>
      </c>
      <c r="B300" s="960" t="s">
        <v>561</v>
      </c>
      <c r="C300" s="346">
        <v>0</v>
      </c>
      <c r="D300" s="347">
        <v>0</v>
      </c>
      <c r="E300" s="348">
        <v>0</v>
      </c>
      <c r="F300" s="348">
        <v>0</v>
      </c>
      <c r="G300" s="348">
        <v>0</v>
      </c>
      <c r="H300" s="349">
        <v>0</v>
      </c>
      <c r="I300" s="350">
        <v>0</v>
      </c>
      <c r="J300" s="351">
        <v>0</v>
      </c>
      <c r="K300" s="350">
        <v>0</v>
      </c>
      <c r="L300" s="352">
        <v>0</v>
      </c>
      <c r="M300" s="350">
        <v>0</v>
      </c>
      <c r="N300" s="351">
        <v>0</v>
      </c>
      <c r="O300" s="266"/>
    </row>
    <row r="301" spans="1:15">
      <c r="A301" s="267" t="s">
        <v>520</v>
      </c>
      <c r="B301" s="961"/>
      <c r="C301" s="353">
        <v>0.3024</v>
      </c>
      <c r="D301" s="354">
        <v>0.29334100000000002</v>
      </c>
      <c r="E301" s="355">
        <v>0</v>
      </c>
      <c r="F301" s="355">
        <v>0</v>
      </c>
      <c r="G301" s="355">
        <v>0</v>
      </c>
      <c r="H301" s="356">
        <v>0.29334100000000002</v>
      </c>
      <c r="I301" s="357">
        <v>0</v>
      </c>
      <c r="J301" s="358">
        <v>0</v>
      </c>
      <c r="K301" s="357">
        <v>0</v>
      </c>
      <c r="L301" s="359">
        <v>0</v>
      </c>
      <c r="M301" s="357">
        <v>0</v>
      </c>
      <c r="N301" s="358">
        <v>0</v>
      </c>
      <c r="O301" s="268"/>
    </row>
    <row r="302" spans="1:15">
      <c r="A302" s="267" t="s">
        <v>521</v>
      </c>
      <c r="B302" s="961"/>
      <c r="C302" s="353">
        <v>0</v>
      </c>
      <c r="D302" s="354">
        <v>0</v>
      </c>
      <c r="E302" s="355">
        <v>0</v>
      </c>
      <c r="F302" s="355">
        <v>0</v>
      </c>
      <c r="G302" s="355">
        <v>0</v>
      </c>
      <c r="H302" s="356">
        <v>0</v>
      </c>
      <c r="I302" s="357">
        <v>0</v>
      </c>
      <c r="J302" s="337">
        <v>0</v>
      </c>
      <c r="K302" s="357">
        <v>0</v>
      </c>
      <c r="L302" s="337">
        <v>0</v>
      </c>
      <c r="M302" s="357">
        <v>0</v>
      </c>
      <c r="N302" s="358">
        <v>0</v>
      </c>
      <c r="O302" s="269"/>
    </row>
    <row r="303" spans="1:15">
      <c r="A303" s="267" t="s">
        <v>522</v>
      </c>
      <c r="B303" s="961"/>
      <c r="C303" s="353">
        <v>1.9253499999999999</v>
      </c>
      <c r="D303" s="354">
        <v>1.925246</v>
      </c>
      <c r="E303" s="355">
        <v>0</v>
      </c>
      <c r="F303" s="355">
        <v>0</v>
      </c>
      <c r="G303" s="355">
        <v>0</v>
      </c>
      <c r="H303" s="356">
        <v>1.925246</v>
      </c>
      <c r="I303" s="357">
        <v>0</v>
      </c>
      <c r="J303" s="358">
        <v>0</v>
      </c>
      <c r="K303" s="357">
        <v>0</v>
      </c>
      <c r="L303" s="359">
        <v>0</v>
      </c>
      <c r="M303" s="357">
        <v>0</v>
      </c>
      <c r="N303" s="358">
        <v>0</v>
      </c>
      <c r="O303" s="268"/>
    </row>
    <row r="304" spans="1:15">
      <c r="A304" s="267" t="s">
        <v>523</v>
      </c>
      <c r="B304" s="961"/>
      <c r="C304" s="353">
        <v>8.6518090000000001</v>
      </c>
      <c r="D304" s="354">
        <v>8.6518090000000001</v>
      </c>
      <c r="E304" s="355">
        <v>8.6518090000000001</v>
      </c>
      <c r="F304" s="355">
        <v>0</v>
      </c>
      <c r="G304" s="355">
        <v>0</v>
      </c>
      <c r="H304" s="356">
        <v>0</v>
      </c>
      <c r="I304" s="357">
        <v>0</v>
      </c>
      <c r="J304" s="358">
        <v>0</v>
      </c>
      <c r="K304" s="357">
        <v>0</v>
      </c>
      <c r="L304" s="359">
        <v>0</v>
      </c>
      <c r="M304" s="357">
        <v>0</v>
      </c>
      <c r="N304" s="358">
        <v>0</v>
      </c>
      <c r="O304" s="268"/>
    </row>
    <row r="305" spans="1:15">
      <c r="A305" s="267" t="s">
        <v>524</v>
      </c>
      <c r="B305" s="961"/>
      <c r="C305" s="353">
        <v>126.735553</v>
      </c>
      <c r="D305" s="354">
        <v>126.729338</v>
      </c>
      <c r="E305" s="355">
        <v>4.3765390000000002</v>
      </c>
      <c r="F305" s="355">
        <v>0</v>
      </c>
      <c r="G305" s="355">
        <v>51.459321000000003</v>
      </c>
      <c r="H305" s="356">
        <v>70.893478000000002</v>
      </c>
      <c r="I305" s="357">
        <v>0</v>
      </c>
      <c r="J305" s="358">
        <v>0</v>
      </c>
      <c r="K305" s="357">
        <v>0</v>
      </c>
      <c r="L305" s="359">
        <v>0</v>
      </c>
      <c r="M305" s="357">
        <v>66.907318000000004</v>
      </c>
      <c r="N305" s="358">
        <v>0</v>
      </c>
      <c r="O305" s="268"/>
    </row>
    <row r="306" spans="1:15">
      <c r="A306" s="270" t="s">
        <v>525</v>
      </c>
      <c r="B306" s="961"/>
      <c r="C306" s="360">
        <v>43.653638999999998</v>
      </c>
      <c r="D306" s="361">
        <v>43.651490000000003</v>
      </c>
      <c r="E306" s="362">
        <v>1.3411850000000001</v>
      </c>
      <c r="F306" s="362">
        <v>0</v>
      </c>
      <c r="G306" s="362">
        <v>42.310305</v>
      </c>
      <c r="H306" s="363">
        <v>0</v>
      </c>
      <c r="I306" s="364">
        <v>0</v>
      </c>
      <c r="J306" s="365">
        <v>0</v>
      </c>
      <c r="K306" s="364">
        <v>0</v>
      </c>
      <c r="L306" s="366">
        <v>0</v>
      </c>
      <c r="M306" s="364">
        <v>0</v>
      </c>
      <c r="N306" s="365">
        <v>0</v>
      </c>
      <c r="O306" s="271"/>
    </row>
    <row r="307" spans="1:15" ht="12" thickBot="1">
      <c r="A307" s="272" t="s">
        <v>277</v>
      </c>
      <c r="B307" s="962"/>
      <c r="C307" s="273">
        <f t="shared" ref="C307:N307" si="36">+C300+C301+C302+C303+C304+C305+C306</f>
        <v>181.26875100000001</v>
      </c>
      <c r="D307" s="274">
        <f t="shared" si="36"/>
        <v>181.25122400000001</v>
      </c>
      <c r="E307" s="275">
        <f t="shared" si="36"/>
        <v>14.369533000000001</v>
      </c>
      <c r="F307" s="275">
        <f t="shared" si="36"/>
        <v>0</v>
      </c>
      <c r="G307" s="275">
        <f t="shared" si="36"/>
        <v>93.769626000000002</v>
      </c>
      <c r="H307" s="276">
        <f t="shared" si="36"/>
        <v>73.112065000000001</v>
      </c>
      <c r="I307" s="273">
        <f t="shared" si="36"/>
        <v>0</v>
      </c>
      <c r="J307" s="275">
        <f t="shared" si="36"/>
        <v>0</v>
      </c>
      <c r="K307" s="273">
        <f t="shared" si="36"/>
        <v>0</v>
      </c>
      <c r="L307" s="276">
        <f t="shared" si="36"/>
        <v>0</v>
      </c>
      <c r="M307" s="273">
        <f t="shared" si="36"/>
        <v>66.907318000000004</v>
      </c>
      <c r="N307" s="275">
        <f t="shared" si="36"/>
        <v>0</v>
      </c>
      <c r="O307" s="345">
        <v>26.130604999999999</v>
      </c>
    </row>
    <row r="308" spans="1:15">
      <c r="A308" s="265" t="s">
        <v>518</v>
      </c>
      <c r="B308" s="960" t="s">
        <v>562</v>
      </c>
      <c r="C308" s="346">
        <v>1.658E-3</v>
      </c>
      <c r="D308" s="347">
        <v>1.6540000000000001E-3</v>
      </c>
      <c r="E308" s="348">
        <v>0</v>
      </c>
      <c r="F308" s="348">
        <v>0</v>
      </c>
      <c r="G308" s="348">
        <v>0</v>
      </c>
      <c r="H308" s="349">
        <v>1.6540000000000001E-3</v>
      </c>
      <c r="I308" s="350">
        <v>0</v>
      </c>
      <c r="J308" s="351">
        <v>0</v>
      </c>
      <c r="K308" s="350">
        <v>0</v>
      </c>
      <c r="L308" s="352">
        <v>0</v>
      </c>
      <c r="M308" s="350">
        <v>0</v>
      </c>
      <c r="N308" s="351">
        <v>0</v>
      </c>
      <c r="O308" s="266"/>
    </row>
    <row r="309" spans="1:15">
      <c r="A309" s="267" t="s">
        <v>520</v>
      </c>
      <c r="B309" s="961"/>
      <c r="C309" s="353">
        <v>0</v>
      </c>
      <c r="D309" s="354">
        <v>0</v>
      </c>
      <c r="E309" s="355">
        <v>0</v>
      </c>
      <c r="F309" s="355">
        <v>0</v>
      </c>
      <c r="G309" s="355">
        <v>0</v>
      </c>
      <c r="H309" s="356">
        <v>0</v>
      </c>
      <c r="I309" s="357">
        <v>0</v>
      </c>
      <c r="J309" s="358">
        <v>0</v>
      </c>
      <c r="K309" s="357">
        <v>0</v>
      </c>
      <c r="L309" s="359">
        <v>0</v>
      </c>
      <c r="M309" s="357">
        <v>0</v>
      </c>
      <c r="N309" s="358">
        <v>0</v>
      </c>
      <c r="O309" s="268"/>
    </row>
    <row r="310" spans="1:15">
      <c r="A310" s="267" t="s">
        <v>521</v>
      </c>
      <c r="B310" s="961"/>
      <c r="C310" s="353">
        <v>0</v>
      </c>
      <c r="D310" s="354">
        <v>0</v>
      </c>
      <c r="E310" s="355">
        <v>0</v>
      </c>
      <c r="F310" s="355">
        <v>0</v>
      </c>
      <c r="G310" s="355">
        <v>0</v>
      </c>
      <c r="H310" s="356">
        <v>0</v>
      </c>
      <c r="I310" s="357">
        <v>0</v>
      </c>
      <c r="J310" s="337">
        <v>0</v>
      </c>
      <c r="K310" s="357">
        <v>0</v>
      </c>
      <c r="L310" s="337">
        <v>0</v>
      </c>
      <c r="M310" s="357">
        <v>0</v>
      </c>
      <c r="N310" s="358">
        <v>0</v>
      </c>
      <c r="O310" s="269"/>
    </row>
    <row r="311" spans="1:15">
      <c r="A311" s="267" t="s">
        <v>522</v>
      </c>
      <c r="B311" s="961"/>
      <c r="C311" s="353">
        <v>2.3588360000000002</v>
      </c>
      <c r="D311" s="354">
        <v>2.3588360000000002</v>
      </c>
      <c r="E311" s="355">
        <v>0</v>
      </c>
      <c r="F311" s="355">
        <v>0</v>
      </c>
      <c r="G311" s="355">
        <v>2.3588360000000002</v>
      </c>
      <c r="H311" s="356">
        <v>0</v>
      </c>
      <c r="I311" s="357">
        <v>0</v>
      </c>
      <c r="J311" s="358">
        <v>0</v>
      </c>
      <c r="K311" s="357">
        <v>0</v>
      </c>
      <c r="L311" s="359">
        <v>0</v>
      </c>
      <c r="M311" s="357">
        <v>0</v>
      </c>
      <c r="N311" s="358">
        <v>0</v>
      </c>
      <c r="O311" s="268"/>
    </row>
    <row r="312" spans="1:15">
      <c r="A312" s="267" t="s">
        <v>523</v>
      </c>
      <c r="B312" s="961"/>
      <c r="C312" s="353">
        <v>0</v>
      </c>
      <c r="D312" s="354">
        <v>0</v>
      </c>
      <c r="E312" s="355">
        <v>0</v>
      </c>
      <c r="F312" s="355">
        <v>0</v>
      </c>
      <c r="G312" s="355">
        <v>0</v>
      </c>
      <c r="H312" s="356">
        <v>0</v>
      </c>
      <c r="I312" s="357">
        <v>0</v>
      </c>
      <c r="J312" s="358">
        <v>0</v>
      </c>
      <c r="K312" s="357">
        <v>0</v>
      </c>
      <c r="L312" s="359">
        <v>0</v>
      </c>
      <c r="M312" s="357">
        <v>0</v>
      </c>
      <c r="N312" s="358">
        <v>0</v>
      </c>
      <c r="O312" s="268"/>
    </row>
    <row r="313" spans="1:15">
      <c r="A313" s="267" t="s">
        <v>524</v>
      </c>
      <c r="B313" s="961"/>
      <c r="C313" s="353">
        <v>0</v>
      </c>
      <c r="D313" s="354">
        <v>0</v>
      </c>
      <c r="E313" s="355">
        <v>0</v>
      </c>
      <c r="F313" s="355">
        <v>0</v>
      </c>
      <c r="G313" s="355">
        <v>0</v>
      </c>
      <c r="H313" s="356">
        <v>0</v>
      </c>
      <c r="I313" s="357">
        <v>0</v>
      </c>
      <c r="J313" s="358">
        <v>0</v>
      </c>
      <c r="K313" s="357">
        <v>0</v>
      </c>
      <c r="L313" s="359">
        <v>0</v>
      </c>
      <c r="M313" s="357">
        <v>0</v>
      </c>
      <c r="N313" s="358">
        <v>0</v>
      </c>
      <c r="O313" s="268"/>
    </row>
    <row r="314" spans="1:15">
      <c r="A314" s="270" t="s">
        <v>525</v>
      </c>
      <c r="B314" s="961"/>
      <c r="C314" s="360">
        <v>0</v>
      </c>
      <c r="D314" s="361">
        <v>0</v>
      </c>
      <c r="E314" s="362">
        <v>0</v>
      </c>
      <c r="F314" s="362">
        <v>0</v>
      </c>
      <c r="G314" s="362">
        <v>0</v>
      </c>
      <c r="H314" s="363">
        <v>0</v>
      </c>
      <c r="I314" s="364">
        <v>0</v>
      </c>
      <c r="J314" s="365">
        <v>0</v>
      </c>
      <c r="K314" s="364">
        <v>0</v>
      </c>
      <c r="L314" s="366">
        <v>0</v>
      </c>
      <c r="M314" s="364">
        <v>0</v>
      </c>
      <c r="N314" s="365">
        <v>0</v>
      </c>
      <c r="O314" s="271"/>
    </row>
    <row r="315" spans="1:15" ht="12" thickBot="1">
      <c r="A315" s="272" t="s">
        <v>277</v>
      </c>
      <c r="B315" s="962"/>
      <c r="C315" s="273">
        <f t="shared" ref="C315:N315" si="37">+C308+C309+C310+C311+C312+C313+C314</f>
        <v>2.3604940000000001</v>
      </c>
      <c r="D315" s="274">
        <f t="shared" si="37"/>
        <v>2.36049</v>
      </c>
      <c r="E315" s="275">
        <f t="shared" si="37"/>
        <v>0</v>
      </c>
      <c r="F315" s="275">
        <f t="shared" si="37"/>
        <v>0</v>
      </c>
      <c r="G315" s="275">
        <f t="shared" si="37"/>
        <v>2.3588360000000002</v>
      </c>
      <c r="H315" s="276">
        <f t="shared" si="37"/>
        <v>1.6540000000000001E-3</v>
      </c>
      <c r="I315" s="273">
        <f t="shared" si="37"/>
        <v>0</v>
      </c>
      <c r="J315" s="275">
        <f t="shared" si="37"/>
        <v>0</v>
      </c>
      <c r="K315" s="273">
        <f t="shared" si="37"/>
        <v>0</v>
      </c>
      <c r="L315" s="276">
        <f t="shared" si="37"/>
        <v>0</v>
      </c>
      <c r="M315" s="273">
        <f t="shared" si="37"/>
        <v>0</v>
      </c>
      <c r="N315" s="275">
        <f t="shared" si="37"/>
        <v>0</v>
      </c>
      <c r="O315" s="345">
        <v>8.0733329999999999</v>
      </c>
    </row>
    <row r="316" spans="1:15" ht="11.25" customHeight="1">
      <c r="A316" s="265" t="s">
        <v>518</v>
      </c>
      <c r="B316" s="960" t="s">
        <v>563</v>
      </c>
      <c r="C316" s="346">
        <v>5.8589999999999996E-3</v>
      </c>
      <c r="D316" s="347">
        <v>5.849E-3</v>
      </c>
      <c r="E316" s="348">
        <v>0</v>
      </c>
      <c r="F316" s="348">
        <v>0</v>
      </c>
      <c r="G316" s="348">
        <v>0</v>
      </c>
      <c r="H316" s="349">
        <v>5.849E-3</v>
      </c>
      <c r="I316" s="350">
        <v>0</v>
      </c>
      <c r="J316" s="351">
        <v>0</v>
      </c>
      <c r="K316" s="350">
        <v>0</v>
      </c>
      <c r="L316" s="352">
        <v>0</v>
      </c>
      <c r="M316" s="350">
        <v>0</v>
      </c>
      <c r="N316" s="351">
        <v>0</v>
      </c>
      <c r="O316" s="266"/>
    </row>
    <row r="317" spans="1:15">
      <c r="A317" s="267" t="s">
        <v>520</v>
      </c>
      <c r="B317" s="961"/>
      <c r="C317" s="353">
        <v>0</v>
      </c>
      <c r="D317" s="354">
        <v>0</v>
      </c>
      <c r="E317" s="355">
        <v>0</v>
      </c>
      <c r="F317" s="355">
        <v>0</v>
      </c>
      <c r="G317" s="355">
        <v>0</v>
      </c>
      <c r="H317" s="356">
        <v>0</v>
      </c>
      <c r="I317" s="357">
        <v>0</v>
      </c>
      <c r="J317" s="358">
        <v>0</v>
      </c>
      <c r="K317" s="357">
        <v>0</v>
      </c>
      <c r="L317" s="359">
        <v>0</v>
      </c>
      <c r="M317" s="357">
        <v>0</v>
      </c>
      <c r="N317" s="358">
        <v>0</v>
      </c>
      <c r="O317" s="268"/>
    </row>
    <row r="318" spans="1:15">
      <c r="A318" s="267" t="s">
        <v>521</v>
      </c>
      <c r="B318" s="961"/>
      <c r="C318" s="353">
        <v>9.5351900000000001</v>
      </c>
      <c r="D318" s="354">
        <v>9.5303090000000008</v>
      </c>
      <c r="E318" s="355">
        <v>0</v>
      </c>
      <c r="F318" s="355">
        <v>0</v>
      </c>
      <c r="G318" s="355">
        <v>9.5303090000000008</v>
      </c>
      <c r="H318" s="356">
        <v>0</v>
      </c>
      <c r="I318" s="357">
        <v>0</v>
      </c>
      <c r="J318" s="337">
        <v>0</v>
      </c>
      <c r="K318" s="357">
        <v>0</v>
      </c>
      <c r="L318" s="337">
        <v>0</v>
      </c>
      <c r="M318" s="357">
        <v>0</v>
      </c>
      <c r="N318" s="358">
        <v>0</v>
      </c>
      <c r="O318" s="269"/>
    </row>
    <row r="319" spans="1:15">
      <c r="A319" s="267" t="s">
        <v>522</v>
      </c>
      <c r="B319" s="961"/>
      <c r="C319" s="353">
        <v>57.910961999999998</v>
      </c>
      <c r="D319" s="354">
        <v>57.909961999999993</v>
      </c>
      <c r="E319" s="355">
        <v>0</v>
      </c>
      <c r="F319" s="355">
        <v>0</v>
      </c>
      <c r="G319" s="355">
        <v>57.909961999999993</v>
      </c>
      <c r="H319" s="356">
        <v>0</v>
      </c>
      <c r="I319" s="357">
        <v>0</v>
      </c>
      <c r="J319" s="358">
        <v>0</v>
      </c>
      <c r="K319" s="357">
        <v>0</v>
      </c>
      <c r="L319" s="359">
        <v>0</v>
      </c>
      <c r="M319" s="357">
        <v>0</v>
      </c>
      <c r="N319" s="358">
        <v>0</v>
      </c>
      <c r="O319" s="268"/>
    </row>
    <row r="320" spans="1:15">
      <c r="A320" s="267" t="s">
        <v>523</v>
      </c>
      <c r="B320" s="961"/>
      <c r="C320" s="353">
        <v>29.341028999999995</v>
      </c>
      <c r="D320" s="354">
        <v>29.339881000000002</v>
      </c>
      <c r="E320" s="355">
        <v>5.5817430000000003</v>
      </c>
      <c r="F320" s="355">
        <v>0</v>
      </c>
      <c r="G320" s="355">
        <v>14.881919999999999</v>
      </c>
      <c r="H320" s="356">
        <v>8.8762179999999997</v>
      </c>
      <c r="I320" s="357">
        <v>0</v>
      </c>
      <c r="J320" s="358">
        <v>0</v>
      </c>
      <c r="K320" s="357">
        <v>0</v>
      </c>
      <c r="L320" s="359">
        <v>0</v>
      </c>
      <c r="M320" s="357">
        <v>0</v>
      </c>
      <c r="N320" s="358">
        <v>0</v>
      </c>
      <c r="O320" s="268"/>
    </row>
    <row r="321" spans="1:15">
      <c r="A321" s="267" t="s">
        <v>524</v>
      </c>
      <c r="B321" s="961"/>
      <c r="C321" s="353">
        <v>141.02189399999997</v>
      </c>
      <c r="D321" s="354">
        <v>141.01637899999997</v>
      </c>
      <c r="E321" s="355">
        <v>25.835610000000003</v>
      </c>
      <c r="F321" s="355">
        <v>0</v>
      </c>
      <c r="G321" s="355">
        <v>18.473095999999998</v>
      </c>
      <c r="H321" s="356">
        <v>96.707673</v>
      </c>
      <c r="I321" s="357">
        <v>0</v>
      </c>
      <c r="J321" s="358">
        <v>0</v>
      </c>
      <c r="K321" s="357">
        <v>0</v>
      </c>
      <c r="L321" s="359">
        <v>0</v>
      </c>
      <c r="M321" s="357">
        <v>71.415509</v>
      </c>
      <c r="N321" s="358">
        <v>0</v>
      </c>
      <c r="O321" s="268"/>
    </row>
    <row r="322" spans="1:15">
      <c r="A322" s="270" t="s">
        <v>525</v>
      </c>
      <c r="B322" s="961"/>
      <c r="C322" s="360">
        <v>154.62215400000002</v>
      </c>
      <c r="D322" s="361">
        <v>154.585993</v>
      </c>
      <c r="E322" s="362">
        <v>0</v>
      </c>
      <c r="F322" s="362">
        <v>0</v>
      </c>
      <c r="G322" s="362">
        <v>154.585993</v>
      </c>
      <c r="H322" s="363">
        <v>0</v>
      </c>
      <c r="I322" s="364">
        <v>0</v>
      </c>
      <c r="J322" s="365">
        <v>0</v>
      </c>
      <c r="K322" s="364">
        <v>0</v>
      </c>
      <c r="L322" s="366">
        <v>0</v>
      </c>
      <c r="M322" s="364">
        <v>0</v>
      </c>
      <c r="N322" s="365">
        <v>0</v>
      </c>
      <c r="O322" s="271"/>
    </row>
    <row r="323" spans="1:15" ht="12" thickBot="1">
      <c r="A323" s="272" t="s">
        <v>277</v>
      </c>
      <c r="B323" s="962"/>
      <c r="C323" s="273">
        <f t="shared" ref="C323:N323" si="38">+C316+C317+C318+C319+C320+C321+C322</f>
        <v>392.43708800000002</v>
      </c>
      <c r="D323" s="274">
        <f t="shared" si="38"/>
        <v>392.388373</v>
      </c>
      <c r="E323" s="275">
        <f t="shared" si="38"/>
        <v>31.417353000000002</v>
      </c>
      <c r="F323" s="275">
        <f t="shared" si="38"/>
        <v>0</v>
      </c>
      <c r="G323" s="275">
        <f t="shared" si="38"/>
        <v>255.38128</v>
      </c>
      <c r="H323" s="276">
        <f t="shared" si="38"/>
        <v>105.58974000000001</v>
      </c>
      <c r="I323" s="273">
        <f t="shared" si="38"/>
        <v>0</v>
      </c>
      <c r="J323" s="275">
        <f t="shared" si="38"/>
        <v>0</v>
      </c>
      <c r="K323" s="273">
        <f t="shared" si="38"/>
        <v>0</v>
      </c>
      <c r="L323" s="276">
        <f t="shared" si="38"/>
        <v>0</v>
      </c>
      <c r="M323" s="273">
        <f t="shared" si="38"/>
        <v>71.415509</v>
      </c>
      <c r="N323" s="275">
        <f t="shared" si="38"/>
        <v>0</v>
      </c>
      <c r="O323" s="345">
        <v>112.331048</v>
      </c>
    </row>
    <row r="324" spans="1:15" ht="11.25" customHeight="1">
      <c r="A324" s="265" t="s">
        <v>518</v>
      </c>
      <c r="B324" s="960" t="s">
        <v>564</v>
      </c>
      <c r="C324" s="346">
        <v>7.136177</v>
      </c>
      <c r="D324" s="347">
        <v>7.0646160000000009</v>
      </c>
      <c r="E324" s="348">
        <v>2.5008620000000001</v>
      </c>
      <c r="F324" s="348">
        <v>0</v>
      </c>
      <c r="G324" s="348">
        <v>3.0623449999999997</v>
      </c>
      <c r="H324" s="349">
        <v>1.501409</v>
      </c>
      <c r="I324" s="350">
        <v>0</v>
      </c>
      <c r="J324" s="351">
        <v>0</v>
      </c>
      <c r="K324" s="350">
        <v>0</v>
      </c>
      <c r="L324" s="352">
        <v>0</v>
      </c>
      <c r="M324" s="350">
        <v>0</v>
      </c>
      <c r="N324" s="351">
        <v>0</v>
      </c>
      <c r="O324" s="266"/>
    </row>
    <row r="325" spans="1:15">
      <c r="A325" s="267" t="s">
        <v>520</v>
      </c>
      <c r="B325" s="961"/>
      <c r="C325" s="353">
        <v>564.568715</v>
      </c>
      <c r="D325" s="354">
        <v>556.50984399999993</v>
      </c>
      <c r="E325" s="355">
        <v>2.0434649999999999</v>
      </c>
      <c r="F325" s="355">
        <v>0</v>
      </c>
      <c r="G325" s="355">
        <v>330.66727700000001</v>
      </c>
      <c r="H325" s="356">
        <v>223.79910100000001</v>
      </c>
      <c r="I325" s="357">
        <v>0</v>
      </c>
      <c r="J325" s="358">
        <v>0</v>
      </c>
      <c r="K325" s="357">
        <v>0</v>
      </c>
      <c r="L325" s="359">
        <v>0</v>
      </c>
      <c r="M325" s="357">
        <v>0</v>
      </c>
      <c r="N325" s="358">
        <v>0</v>
      </c>
      <c r="O325" s="268"/>
    </row>
    <row r="326" spans="1:15">
      <c r="A326" s="267" t="s">
        <v>521</v>
      </c>
      <c r="B326" s="961"/>
      <c r="C326" s="353">
        <v>333.71503999999999</v>
      </c>
      <c r="D326" s="354">
        <v>332.32752299999999</v>
      </c>
      <c r="E326" s="355">
        <v>4.5767110000000004</v>
      </c>
      <c r="F326" s="355">
        <v>0</v>
      </c>
      <c r="G326" s="355">
        <v>323.00848000000002</v>
      </c>
      <c r="H326" s="356">
        <v>4.7423310000000001</v>
      </c>
      <c r="I326" s="357">
        <v>0</v>
      </c>
      <c r="J326" s="337">
        <v>0</v>
      </c>
      <c r="K326" s="357">
        <v>0</v>
      </c>
      <c r="L326" s="337">
        <v>0</v>
      </c>
      <c r="M326" s="357">
        <v>0</v>
      </c>
      <c r="N326" s="358">
        <v>0</v>
      </c>
      <c r="O326" s="269"/>
    </row>
    <row r="327" spans="1:15">
      <c r="A327" s="267" t="s">
        <v>522</v>
      </c>
      <c r="B327" s="961"/>
      <c r="C327" s="353">
        <v>9.5646690000000003</v>
      </c>
      <c r="D327" s="354">
        <v>8.1000759999999996</v>
      </c>
      <c r="E327" s="355">
        <v>2.5527999999999999E-2</v>
      </c>
      <c r="F327" s="355">
        <v>0</v>
      </c>
      <c r="G327" s="355">
        <v>1.0386420000000001</v>
      </c>
      <c r="H327" s="356">
        <v>7.0359060000000007</v>
      </c>
      <c r="I327" s="357">
        <v>0</v>
      </c>
      <c r="J327" s="358">
        <v>0</v>
      </c>
      <c r="K327" s="357">
        <v>0</v>
      </c>
      <c r="L327" s="359">
        <v>0</v>
      </c>
      <c r="M327" s="357">
        <v>0</v>
      </c>
      <c r="N327" s="358">
        <v>0</v>
      </c>
      <c r="O327" s="268"/>
    </row>
    <row r="328" spans="1:15">
      <c r="A328" s="267" t="s">
        <v>523</v>
      </c>
      <c r="B328" s="961"/>
      <c r="C328" s="353">
        <v>412.66664599999996</v>
      </c>
      <c r="D328" s="354">
        <v>412.40717699999993</v>
      </c>
      <c r="E328" s="355">
        <v>0.41494299999999995</v>
      </c>
      <c r="F328" s="355">
        <v>0</v>
      </c>
      <c r="G328" s="355">
        <v>243.32437300000001</v>
      </c>
      <c r="H328" s="356">
        <v>168.66786100000002</v>
      </c>
      <c r="I328" s="357">
        <v>0</v>
      </c>
      <c r="J328" s="358">
        <v>0</v>
      </c>
      <c r="K328" s="357">
        <v>0</v>
      </c>
      <c r="L328" s="359">
        <v>0</v>
      </c>
      <c r="M328" s="357">
        <v>3.9999999999999998E-6</v>
      </c>
      <c r="N328" s="358">
        <v>0</v>
      </c>
      <c r="O328" s="268"/>
    </row>
    <row r="329" spans="1:15">
      <c r="A329" s="267" t="s">
        <v>524</v>
      </c>
      <c r="B329" s="961"/>
      <c r="C329" s="353">
        <v>442.00134300000002</v>
      </c>
      <c r="D329" s="354">
        <v>440.83198499999997</v>
      </c>
      <c r="E329" s="355">
        <v>3.3534599999999997</v>
      </c>
      <c r="F329" s="355">
        <v>1.1851849999999999</v>
      </c>
      <c r="G329" s="355">
        <v>100.39294699999999</v>
      </c>
      <c r="H329" s="356">
        <v>335.90039300000001</v>
      </c>
      <c r="I329" s="357">
        <v>0</v>
      </c>
      <c r="J329" s="358">
        <v>0</v>
      </c>
      <c r="K329" s="357">
        <v>0</v>
      </c>
      <c r="L329" s="359">
        <v>0</v>
      </c>
      <c r="M329" s="357">
        <v>0</v>
      </c>
      <c r="N329" s="358">
        <v>0</v>
      </c>
      <c r="O329" s="268"/>
    </row>
    <row r="330" spans="1:15">
      <c r="A330" s="270" t="s">
        <v>525</v>
      </c>
      <c r="B330" s="961"/>
      <c r="C330" s="360">
        <v>1.4796180000000001</v>
      </c>
      <c r="D330" s="361">
        <v>1.4796180000000001</v>
      </c>
      <c r="E330" s="362">
        <v>1.4796180000000001</v>
      </c>
      <c r="F330" s="362">
        <v>0</v>
      </c>
      <c r="G330" s="362">
        <v>0</v>
      </c>
      <c r="H330" s="363">
        <v>0</v>
      </c>
      <c r="I330" s="364">
        <v>0</v>
      </c>
      <c r="J330" s="365">
        <v>0</v>
      </c>
      <c r="K330" s="364">
        <v>0</v>
      </c>
      <c r="L330" s="366">
        <v>0</v>
      </c>
      <c r="M330" s="364">
        <v>0</v>
      </c>
      <c r="N330" s="365">
        <v>0</v>
      </c>
      <c r="O330" s="271"/>
    </row>
    <row r="331" spans="1:15" ht="12" thickBot="1">
      <c r="A331" s="272" t="s">
        <v>277</v>
      </c>
      <c r="B331" s="962"/>
      <c r="C331" s="273">
        <f t="shared" ref="C331:N331" si="39">+C324+C325+C326+C327+C328+C329+C330</f>
        <v>1771.1322080000002</v>
      </c>
      <c r="D331" s="274">
        <f t="shared" si="39"/>
        <v>1758.7208390000001</v>
      </c>
      <c r="E331" s="275">
        <f t="shared" si="39"/>
        <v>14.394587</v>
      </c>
      <c r="F331" s="275">
        <f t="shared" si="39"/>
        <v>1.1851849999999999</v>
      </c>
      <c r="G331" s="275">
        <f t="shared" si="39"/>
        <v>1001.494064</v>
      </c>
      <c r="H331" s="276">
        <f t="shared" si="39"/>
        <v>741.64700100000005</v>
      </c>
      <c r="I331" s="273">
        <f t="shared" si="39"/>
        <v>0</v>
      </c>
      <c r="J331" s="275">
        <f t="shared" si="39"/>
        <v>0</v>
      </c>
      <c r="K331" s="273">
        <f t="shared" si="39"/>
        <v>0</v>
      </c>
      <c r="L331" s="276">
        <f t="shared" si="39"/>
        <v>0</v>
      </c>
      <c r="M331" s="273">
        <f t="shared" si="39"/>
        <v>3.9999999999999998E-6</v>
      </c>
      <c r="N331" s="275">
        <f t="shared" si="39"/>
        <v>0</v>
      </c>
      <c r="O331" s="345">
        <v>1173.80953</v>
      </c>
    </row>
    <row r="332" spans="1:15">
      <c r="A332" s="265" t="s">
        <v>518</v>
      </c>
      <c r="B332" s="960" t="s">
        <v>565</v>
      </c>
      <c r="C332" s="346">
        <v>2.9810000000000001E-3</v>
      </c>
      <c r="D332" s="347">
        <v>2.9810000000000001E-3</v>
      </c>
      <c r="E332" s="348">
        <v>0</v>
      </c>
      <c r="F332" s="348">
        <v>0</v>
      </c>
      <c r="G332" s="348">
        <v>0</v>
      </c>
      <c r="H332" s="349">
        <v>2.9810000000000001E-3</v>
      </c>
      <c r="I332" s="350">
        <v>0</v>
      </c>
      <c r="J332" s="351">
        <v>0</v>
      </c>
      <c r="K332" s="350">
        <v>0</v>
      </c>
      <c r="L332" s="352">
        <v>0</v>
      </c>
      <c r="M332" s="350">
        <v>1.7135879999999999</v>
      </c>
      <c r="N332" s="351">
        <v>0</v>
      </c>
      <c r="O332" s="266"/>
    </row>
    <row r="333" spans="1:15">
      <c r="A333" s="267" t="s">
        <v>520</v>
      </c>
      <c r="B333" s="961"/>
      <c r="C333" s="353">
        <v>893.72349899999995</v>
      </c>
      <c r="D333" s="354">
        <v>893.13764400000002</v>
      </c>
      <c r="E333" s="355">
        <v>1.8102E-2</v>
      </c>
      <c r="F333" s="355">
        <v>0</v>
      </c>
      <c r="G333" s="355">
        <v>0</v>
      </c>
      <c r="H333" s="356">
        <v>893.11954200000002</v>
      </c>
      <c r="I333" s="357">
        <v>0</v>
      </c>
      <c r="J333" s="358">
        <v>0</v>
      </c>
      <c r="K333" s="357">
        <v>0</v>
      </c>
      <c r="L333" s="359">
        <v>0</v>
      </c>
      <c r="M333" s="357">
        <v>0</v>
      </c>
      <c r="N333" s="358">
        <v>0</v>
      </c>
      <c r="O333" s="268"/>
    </row>
    <row r="334" spans="1:15">
      <c r="A334" s="267" t="s">
        <v>521</v>
      </c>
      <c r="B334" s="961"/>
      <c r="C334" s="353">
        <v>0</v>
      </c>
      <c r="D334" s="354">
        <v>0</v>
      </c>
      <c r="E334" s="355">
        <v>0</v>
      </c>
      <c r="F334" s="355">
        <v>0</v>
      </c>
      <c r="G334" s="355">
        <v>0</v>
      </c>
      <c r="H334" s="356">
        <v>0</v>
      </c>
      <c r="I334" s="357">
        <v>0</v>
      </c>
      <c r="J334" s="337">
        <v>0</v>
      </c>
      <c r="K334" s="357">
        <v>0</v>
      </c>
      <c r="L334" s="337">
        <v>0</v>
      </c>
      <c r="M334" s="357">
        <v>0</v>
      </c>
      <c r="N334" s="358">
        <v>0</v>
      </c>
      <c r="O334" s="269"/>
    </row>
    <row r="335" spans="1:15">
      <c r="A335" s="267" t="s">
        <v>522</v>
      </c>
      <c r="B335" s="961"/>
      <c r="C335" s="353">
        <v>9.6407000000000007E-2</v>
      </c>
      <c r="D335" s="354">
        <v>9.6407000000000007E-2</v>
      </c>
      <c r="E335" s="355">
        <v>9.6407000000000007E-2</v>
      </c>
      <c r="F335" s="355">
        <v>0</v>
      </c>
      <c r="G335" s="355">
        <v>0</v>
      </c>
      <c r="H335" s="356">
        <v>0</v>
      </c>
      <c r="I335" s="357">
        <v>0</v>
      </c>
      <c r="J335" s="358">
        <v>0</v>
      </c>
      <c r="K335" s="357">
        <v>0</v>
      </c>
      <c r="L335" s="359">
        <v>0</v>
      </c>
      <c r="M335" s="357">
        <v>0</v>
      </c>
      <c r="N335" s="358">
        <v>0</v>
      </c>
      <c r="O335" s="268"/>
    </row>
    <row r="336" spans="1:15">
      <c r="A336" s="267" t="s">
        <v>523</v>
      </c>
      <c r="B336" s="961"/>
      <c r="C336" s="353">
        <v>761.28019600000005</v>
      </c>
      <c r="D336" s="354">
        <v>761.22875299999998</v>
      </c>
      <c r="E336" s="355">
        <v>0</v>
      </c>
      <c r="F336" s="355">
        <v>0</v>
      </c>
      <c r="G336" s="355">
        <v>0</v>
      </c>
      <c r="H336" s="356">
        <v>761.22875299999998</v>
      </c>
      <c r="I336" s="357">
        <v>0</v>
      </c>
      <c r="J336" s="358">
        <v>0</v>
      </c>
      <c r="K336" s="357">
        <v>0</v>
      </c>
      <c r="L336" s="359">
        <v>0</v>
      </c>
      <c r="M336" s="357">
        <v>9.0000000000000002E-6</v>
      </c>
      <c r="N336" s="358">
        <v>0</v>
      </c>
      <c r="O336" s="268"/>
    </row>
    <row r="337" spans="1:15">
      <c r="A337" s="267" t="s">
        <v>524</v>
      </c>
      <c r="B337" s="961"/>
      <c r="C337" s="353">
        <v>3333.6249720000001</v>
      </c>
      <c r="D337" s="354">
        <v>3333.3231289999999</v>
      </c>
      <c r="E337" s="355">
        <v>0.58854499999999998</v>
      </c>
      <c r="F337" s="355">
        <v>0</v>
      </c>
      <c r="G337" s="355">
        <v>59.449866</v>
      </c>
      <c r="H337" s="356">
        <v>3273.2847180000003</v>
      </c>
      <c r="I337" s="357">
        <v>103.372534</v>
      </c>
      <c r="J337" s="358">
        <v>2800</v>
      </c>
      <c r="K337" s="357">
        <v>0</v>
      </c>
      <c r="L337" s="359">
        <v>0</v>
      </c>
      <c r="M337" s="357">
        <v>342.026003</v>
      </c>
      <c r="N337" s="358">
        <v>1.7330000000000002E-3</v>
      </c>
      <c r="O337" s="268"/>
    </row>
    <row r="338" spans="1:15">
      <c r="A338" s="270" t="s">
        <v>525</v>
      </c>
      <c r="B338" s="961"/>
      <c r="C338" s="360">
        <v>281.20900399999999</v>
      </c>
      <c r="D338" s="361">
        <v>281.202246</v>
      </c>
      <c r="E338" s="362">
        <v>0.132191</v>
      </c>
      <c r="F338" s="362">
        <v>0</v>
      </c>
      <c r="G338" s="362">
        <v>80.871893</v>
      </c>
      <c r="H338" s="363">
        <v>200.198162</v>
      </c>
      <c r="I338" s="364">
        <v>0</v>
      </c>
      <c r="J338" s="365">
        <v>0</v>
      </c>
      <c r="K338" s="364">
        <v>0</v>
      </c>
      <c r="L338" s="366">
        <v>0</v>
      </c>
      <c r="M338" s="364">
        <v>476.81843199999997</v>
      </c>
      <c r="N338" s="365">
        <v>0</v>
      </c>
      <c r="O338" s="271"/>
    </row>
    <row r="339" spans="1:15" ht="12" thickBot="1">
      <c r="A339" s="272" t="s">
        <v>277</v>
      </c>
      <c r="B339" s="962"/>
      <c r="C339" s="273">
        <f t="shared" ref="C339:N339" si="40">+C332+C333+C334+C335+C336+C337+C338</f>
        <v>5269.9370589999999</v>
      </c>
      <c r="D339" s="274">
        <f t="shared" si="40"/>
        <v>5268.9911599999996</v>
      </c>
      <c r="E339" s="275">
        <f t="shared" si="40"/>
        <v>0.83524500000000002</v>
      </c>
      <c r="F339" s="275">
        <f t="shared" si="40"/>
        <v>0</v>
      </c>
      <c r="G339" s="275">
        <f t="shared" si="40"/>
        <v>140.32175899999999</v>
      </c>
      <c r="H339" s="276">
        <f t="shared" si="40"/>
        <v>5127.8341559999999</v>
      </c>
      <c r="I339" s="273">
        <f t="shared" si="40"/>
        <v>103.372534</v>
      </c>
      <c r="J339" s="275">
        <f t="shared" si="40"/>
        <v>2800</v>
      </c>
      <c r="K339" s="273">
        <f t="shared" si="40"/>
        <v>0</v>
      </c>
      <c r="L339" s="276">
        <f t="shared" si="40"/>
        <v>0</v>
      </c>
      <c r="M339" s="273">
        <f t="shared" si="40"/>
        <v>820.55803199999991</v>
      </c>
      <c r="N339" s="275">
        <f t="shared" si="40"/>
        <v>1.7330000000000002E-3</v>
      </c>
      <c r="O339" s="345">
        <v>691.5336759999999</v>
      </c>
    </row>
    <row r="340" spans="1:15" ht="11.25" customHeight="1">
      <c r="A340" s="265" t="s">
        <v>518</v>
      </c>
      <c r="B340" s="960" t="s">
        <v>566</v>
      </c>
      <c r="C340" s="346">
        <v>20.022808999999999</v>
      </c>
      <c r="D340" s="347">
        <v>20.006176</v>
      </c>
      <c r="E340" s="348">
        <v>2.9096E-2</v>
      </c>
      <c r="F340" s="348">
        <v>0</v>
      </c>
      <c r="G340" s="348">
        <v>19.964971999999999</v>
      </c>
      <c r="H340" s="349">
        <v>6.3999999999999994E-4</v>
      </c>
      <c r="I340" s="350">
        <v>0</v>
      </c>
      <c r="J340" s="351">
        <v>0</v>
      </c>
      <c r="K340" s="350">
        <v>0</v>
      </c>
      <c r="L340" s="352">
        <v>0</v>
      </c>
      <c r="M340" s="350">
        <v>0.50961199999999995</v>
      </c>
      <c r="N340" s="351">
        <v>0</v>
      </c>
      <c r="O340" s="266"/>
    </row>
    <row r="341" spans="1:15">
      <c r="A341" s="267" t="s">
        <v>520</v>
      </c>
      <c r="B341" s="961"/>
      <c r="C341" s="353">
        <v>2.8882000000000001E-2</v>
      </c>
      <c r="D341" s="354">
        <v>2.8882000000000001E-2</v>
      </c>
      <c r="E341" s="355">
        <v>2.8882000000000001E-2</v>
      </c>
      <c r="F341" s="355">
        <v>0</v>
      </c>
      <c r="G341" s="355">
        <v>0</v>
      </c>
      <c r="H341" s="356">
        <v>0</v>
      </c>
      <c r="I341" s="357">
        <v>0</v>
      </c>
      <c r="J341" s="358">
        <v>0</v>
      </c>
      <c r="K341" s="357">
        <v>0</v>
      </c>
      <c r="L341" s="359">
        <v>0</v>
      </c>
      <c r="M341" s="357">
        <v>0</v>
      </c>
      <c r="N341" s="358">
        <v>0</v>
      </c>
      <c r="O341" s="268"/>
    </row>
    <row r="342" spans="1:15">
      <c r="A342" s="267" t="s">
        <v>521</v>
      </c>
      <c r="B342" s="961"/>
      <c r="C342" s="353">
        <v>9.3700000000000001E-4</v>
      </c>
      <c r="D342" s="354">
        <v>9.3700000000000001E-4</v>
      </c>
      <c r="E342" s="355">
        <v>9.3700000000000001E-4</v>
      </c>
      <c r="F342" s="355">
        <v>0</v>
      </c>
      <c r="G342" s="355">
        <v>0</v>
      </c>
      <c r="H342" s="356">
        <v>0</v>
      </c>
      <c r="I342" s="357">
        <v>0</v>
      </c>
      <c r="J342" s="337">
        <v>0</v>
      </c>
      <c r="K342" s="357">
        <v>0</v>
      </c>
      <c r="L342" s="337">
        <v>0</v>
      </c>
      <c r="M342" s="357">
        <v>0</v>
      </c>
      <c r="N342" s="358">
        <v>0</v>
      </c>
      <c r="O342" s="269"/>
    </row>
    <row r="343" spans="1:15">
      <c r="A343" s="267" t="s">
        <v>522</v>
      </c>
      <c r="B343" s="961"/>
      <c r="C343" s="353">
        <v>0.13591500000000001</v>
      </c>
      <c r="D343" s="354">
        <v>0.13591500000000001</v>
      </c>
      <c r="E343" s="355">
        <v>0.13591500000000001</v>
      </c>
      <c r="F343" s="355">
        <v>0</v>
      </c>
      <c r="G343" s="355">
        <v>0</v>
      </c>
      <c r="H343" s="356">
        <v>0</v>
      </c>
      <c r="I343" s="357">
        <v>0</v>
      </c>
      <c r="J343" s="358">
        <v>0</v>
      </c>
      <c r="K343" s="357">
        <v>0</v>
      </c>
      <c r="L343" s="359">
        <v>0</v>
      </c>
      <c r="M343" s="357">
        <v>0</v>
      </c>
      <c r="N343" s="358">
        <v>0</v>
      </c>
      <c r="O343" s="268"/>
    </row>
    <row r="344" spans="1:15">
      <c r="A344" s="267" t="s">
        <v>523</v>
      </c>
      <c r="B344" s="961"/>
      <c r="C344" s="353">
        <v>38.169079000000004</v>
      </c>
      <c r="D344" s="354">
        <v>38.161835000000004</v>
      </c>
      <c r="E344" s="355">
        <v>5.5794000000000003E-2</v>
      </c>
      <c r="F344" s="355">
        <v>0</v>
      </c>
      <c r="G344" s="355">
        <v>6.9965080000000004</v>
      </c>
      <c r="H344" s="356">
        <v>31.109532999999999</v>
      </c>
      <c r="I344" s="357">
        <v>0</v>
      </c>
      <c r="J344" s="358">
        <v>0</v>
      </c>
      <c r="K344" s="357">
        <v>0</v>
      </c>
      <c r="L344" s="359">
        <v>0</v>
      </c>
      <c r="M344" s="357">
        <v>0</v>
      </c>
      <c r="N344" s="358">
        <v>0</v>
      </c>
      <c r="O344" s="268"/>
    </row>
    <row r="345" spans="1:15">
      <c r="A345" s="267" t="s">
        <v>524</v>
      </c>
      <c r="B345" s="961"/>
      <c r="C345" s="353">
        <v>612.26761600000009</v>
      </c>
      <c r="D345" s="354">
        <v>611.89038199999993</v>
      </c>
      <c r="E345" s="355">
        <v>9.934355</v>
      </c>
      <c r="F345" s="355">
        <v>0</v>
      </c>
      <c r="G345" s="355">
        <v>157.89335299999999</v>
      </c>
      <c r="H345" s="356">
        <v>444.06267500000001</v>
      </c>
      <c r="I345" s="357">
        <v>0</v>
      </c>
      <c r="J345" s="358">
        <v>0</v>
      </c>
      <c r="K345" s="357">
        <v>0</v>
      </c>
      <c r="L345" s="359">
        <v>0</v>
      </c>
      <c r="M345" s="357">
        <v>393.59621199999998</v>
      </c>
      <c r="N345" s="358">
        <v>0</v>
      </c>
      <c r="O345" s="268"/>
    </row>
    <row r="346" spans="1:15">
      <c r="A346" s="270" t="s">
        <v>525</v>
      </c>
      <c r="B346" s="961"/>
      <c r="C346" s="360">
        <v>235.28344400000003</v>
      </c>
      <c r="D346" s="361">
        <v>234.60891000000001</v>
      </c>
      <c r="E346" s="362">
        <v>0.87616000000000005</v>
      </c>
      <c r="F346" s="362">
        <v>0</v>
      </c>
      <c r="G346" s="362">
        <v>233.73275000000001</v>
      </c>
      <c r="H346" s="363">
        <v>0</v>
      </c>
      <c r="I346" s="364">
        <v>8.8100000000000001E-3</v>
      </c>
      <c r="J346" s="365">
        <v>1.258616</v>
      </c>
      <c r="K346" s="364">
        <v>0</v>
      </c>
      <c r="L346" s="366">
        <v>0</v>
      </c>
      <c r="M346" s="364">
        <v>0</v>
      </c>
      <c r="N346" s="365">
        <v>0</v>
      </c>
      <c r="O346" s="271"/>
    </row>
    <row r="347" spans="1:15" ht="12" thickBot="1">
      <c r="A347" s="272" t="s">
        <v>277</v>
      </c>
      <c r="B347" s="962"/>
      <c r="C347" s="273">
        <f t="shared" ref="C347:N347" si="41">+C340+C341+C342+C343+C344+C345+C346</f>
        <v>905.90868200000011</v>
      </c>
      <c r="D347" s="274">
        <f t="shared" si="41"/>
        <v>904.83303699999999</v>
      </c>
      <c r="E347" s="275">
        <f t="shared" si="41"/>
        <v>11.061139000000001</v>
      </c>
      <c r="F347" s="275">
        <f t="shared" si="41"/>
        <v>0</v>
      </c>
      <c r="G347" s="275">
        <f t="shared" si="41"/>
        <v>418.587583</v>
      </c>
      <c r="H347" s="276">
        <f t="shared" si="41"/>
        <v>475.17284799999999</v>
      </c>
      <c r="I347" s="273">
        <f t="shared" si="41"/>
        <v>8.8100000000000001E-3</v>
      </c>
      <c r="J347" s="275">
        <f t="shared" si="41"/>
        <v>1.258616</v>
      </c>
      <c r="K347" s="273">
        <f t="shared" si="41"/>
        <v>0</v>
      </c>
      <c r="L347" s="276">
        <f t="shared" si="41"/>
        <v>0</v>
      </c>
      <c r="M347" s="273">
        <f t="shared" si="41"/>
        <v>394.10582399999998</v>
      </c>
      <c r="N347" s="275">
        <f t="shared" si="41"/>
        <v>0</v>
      </c>
      <c r="O347" s="345">
        <v>316.59214199999991</v>
      </c>
    </row>
    <row r="348" spans="1:15">
      <c r="A348" s="265" t="s">
        <v>518</v>
      </c>
      <c r="B348" s="960" t="s">
        <v>567</v>
      </c>
      <c r="C348" s="346">
        <v>32.930470999999997</v>
      </c>
      <c r="D348" s="347">
        <v>22.972242999999999</v>
      </c>
      <c r="E348" s="348">
        <v>0</v>
      </c>
      <c r="F348" s="348">
        <v>0</v>
      </c>
      <c r="G348" s="348">
        <v>0</v>
      </c>
      <c r="H348" s="349">
        <v>22.972242999999999</v>
      </c>
      <c r="I348" s="350">
        <v>0</v>
      </c>
      <c r="J348" s="351">
        <v>0</v>
      </c>
      <c r="K348" s="350">
        <v>0</v>
      </c>
      <c r="L348" s="352">
        <v>0</v>
      </c>
      <c r="M348" s="350">
        <v>0.23406099999999999</v>
      </c>
      <c r="N348" s="351">
        <v>0.18249699999999999</v>
      </c>
      <c r="O348" s="266"/>
    </row>
    <row r="349" spans="1:15">
      <c r="A349" s="267" t="s">
        <v>520</v>
      </c>
      <c r="B349" s="961"/>
      <c r="C349" s="353">
        <v>3.8879649999999999</v>
      </c>
      <c r="D349" s="354">
        <v>3.8092169999999999</v>
      </c>
      <c r="E349" s="355">
        <v>0</v>
      </c>
      <c r="F349" s="355">
        <v>0</v>
      </c>
      <c r="G349" s="355">
        <v>0</v>
      </c>
      <c r="H349" s="356">
        <v>3.8092169999999999</v>
      </c>
      <c r="I349" s="357">
        <v>0</v>
      </c>
      <c r="J349" s="358">
        <v>0</v>
      </c>
      <c r="K349" s="357">
        <v>0</v>
      </c>
      <c r="L349" s="359">
        <v>0</v>
      </c>
      <c r="M349" s="357">
        <v>9.9999999999999995E-7</v>
      </c>
      <c r="N349" s="358">
        <v>0</v>
      </c>
      <c r="O349" s="268"/>
    </row>
    <row r="350" spans="1:15">
      <c r="A350" s="267" t="s">
        <v>521</v>
      </c>
      <c r="B350" s="961"/>
      <c r="C350" s="353">
        <v>4.1109590000000003</v>
      </c>
      <c r="D350" s="354">
        <v>3.7078950000000002</v>
      </c>
      <c r="E350" s="355">
        <v>0.17812500000000001</v>
      </c>
      <c r="F350" s="355">
        <v>0</v>
      </c>
      <c r="G350" s="355">
        <v>0</v>
      </c>
      <c r="H350" s="356">
        <v>3.5297700000000001</v>
      </c>
      <c r="I350" s="357">
        <v>0</v>
      </c>
      <c r="J350" s="337">
        <v>0</v>
      </c>
      <c r="K350" s="357">
        <v>0</v>
      </c>
      <c r="L350" s="337">
        <v>0</v>
      </c>
      <c r="M350" s="357">
        <v>0</v>
      </c>
      <c r="N350" s="358">
        <v>0</v>
      </c>
      <c r="O350" s="269"/>
    </row>
    <row r="351" spans="1:15">
      <c r="A351" s="267" t="s">
        <v>522</v>
      </c>
      <c r="B351" s="961"/>
      <c r="C351" s="353">
        <v>21.488485000000001</v>
      </c>
      <c r="D351" s="354">
        <v>21.488474</v>
      </c>
      <c r="E351" s="355">
        <v>0.88540399999999997</v>
      </c>
      <c r="F351" s="355">
        <v>0</v>
      </c>
      <c r="G351" s="355">
        <v>0</v>
      </c>
      <c r="H351" s="356">
        <v>20.603069999999999</v>
      </c>
      <c r="I351" s="357">
        <v>0</v>
      </c>
      <c r="J351" s="358">
        <v>0</v>
      </c>
      <c r="K351" s="357">
        <v>0</v>
      </c>
      <c r="L351" s="359">
        <v>0</v>
      </c>
      <c r="M351" s="357">
        <v>0</v>
      </c>
      <c r="N351" s="358">
        <v>0</v>
      </c>
      <c r="O351" s="268"/>
    </row>
    <row r="352" spans="1:15">
      <c r="A352" s="267" t="s">
        <v>523</v>
      </c>
      <c r="B352" s="961"/>
      <c r="C352" s="353">
        <v>83.799428000000006</v>
      </c>
      <c r="D352" s="354">
        <v>83.799428000000006</v>
      </c>
      <c r="E352" s="355">
        <v>1.163781</v>
      </c>
      <c r="F352" s="355">
        <v>0</v>
      </c>
      <c r="G352" s="355">
        <v>0</v>
      </c>
      <c r="H352" s="356">
        <v>82.635647000000006</v>
      </c>
      <c r="I352" s="357">
        <v>0</v>
      </c>
      <c r="J352" s="358">
        <v>0</v>
      </c>
      <c r="K352" s="357">
        <v>0</v>
      </c>
      <c r="L352" s="359">
        <v>0</v>
      </c>
      <c r="M352" s="357">
        <v>6.1736969999999998</v>
      </c>
      <c r="N352" s="358">
        <v>9.3999999999999994E-5</v>
      </c>
      <c r="O352" s="268"/>
    </row>
    <row r="353" spans="1:15">
      <c r="A353" s="267" t="s">
        <v>524</v>
      </c>
      <c r="B353" s="961"/>
      <c r="C353" s="353">
        <v>357.20617400000003</v>
      </c>
      <c r="D353" s="354">
        <v>357.10667000000001</v>
      </c>
      <c r="E353" s="355">
        <v>1.9591400000000001</v>
      </c>
      <c r="F353" s="355">
        <v>0</v>
      </c>
      <c r="G353" s="355">
        <v>55.488562999999999</v>
      </c>
      <c r="H353" s="356">
        <v>299.65896699999996</v>
      </c>
      <c r="I353" s="357">
        <v>0</v>
      </c>
      <c r="J353" s="358">
        <v>0</v>
      </c>
      <c r="K353" s="357">
        <v>0</v>
      </c>
      <c r="L353" s="359">
        <v>0</v>
      </c>
      <c r="M353" s="357">
        <v>238.48017300000001</v>
      </c>
      <c r="N353" s="358">
        <v>2.0277E-2</v>
      </c>
      <c r="O353" s="268"/>
    </row>
    <row r="354" spans="1:15">
      <c r="A354" s="270" t="s">
        <v>525</v>
      </c>
      <c r="B354" s="961"/>
      <c r="C354" s="360">
        <v>255.35599500000001</v>
      </c>
      <c r="D354" s="361">
        <v>254.68650600000004</v>
      </c>
      <c r="E354" s="362">
        <v>0.74648800000000004</v>
      </c>
      <c r="F354" s="362">
        <v>0</v>
      </c>
      <c r="G354" s="362">
        <v>87.129829999999998</v>
      </c>
      <c r="H354" s="363">
        <v>166.81018800000001</v>
      </c>
      <c r="I354" s="364">
        <v>0</v>
      </c>
      <c r="J354" s="365">
        <v>0</v>
      </c>
      <c r="K354" s="364">
        <v>0</v>
      </c>
      <c r="L354" s="366">
        <v>0</v>
      </c>
      <c r="M354" s="364">
        <v>225.44533100000001</v>
      </c>
      <c r="N354" s="365">
        <v>5.1719999999999995E-3</v>
      </c>
      <c r="O354" s="271"/>
    </row>
    <row r="355" spans="1:15" ht="12" thickBot="1">
      <c r="A355" s="272" t="s">
        <v>277</v>
      </c>
      <c r="B355" s="962"/>
      <c r="C355" s="273">
        <f t="shared" ref="C355:N355" si="42">+C348+C349+C350+C351+C352+C353+C354</f>
        <v>758.77947700000004</v>
      </c>
      <c r="D355" s="274">
        <f t="shared" si="42"/>
        <v>747.57043300000009</v>
      </c>
      <c r="E355" s="275">
        <f t="shared" si="42"/>
        <v>4.9329380000000009</v>
      </c>
      <c r="F355" s="275">
        <f t="shared" si="42"/>
        <v>0</v>
      </c>
      <c r="G355" s="275">
        <f t="shared" si="42"/>
        <v>142.618393</v>
      </c>
      <c r="H355" s="276">
        <f t="shared" si="42"/>
        <v>600.01910199999998</v>
      </c>
      <c r="I355" s="273">
        <f t="shared" si="42"/>
        <v>0</v>
      </c>
      <c r="J355" s="275">
        <f t="shared" si="42"/>
        <v>0</v>
      </c>
      <c r="K355" s="273">
        <f t="shared" si="42"/>
        <v>0</v>
      </c>
      <c r="L355" s="276">
        <f t="shared" si="42"/>
        <v>0</v>
      </c>
      <c r="M355" s="273">
        <f t="shared" si="42"/>
        <v>470.33326299999999</v>
      </c>
      <c r="N355" s="275">
        <f t="shared" si="42"/>
        <v>0.20804</v>
      </c>
      <c r="O355" s="345">
        <v>313.05769500000002</v>
      </c>
    </row>
    <row r="356" spans="1:15">
      <c r="A356" s="265" t="s">
        <v>518</v>
      </c>
      <c r="B356" s="960" t="s">
        <v>568</v>
      </c>
      <c r="C356" s="346">
        <v>153.75140099999953</v>
      </c>
      <c r="D356" s="347">
        <v>153.57068900000104</v>
      </c>
      <c r="E356" s="348">
        <v>140.09195099999988</v>
      </c>
      <c r="F356" s="348">
        <v>0</v>
      </c>
      <c r="G356" s="348">
        <v>13.478271999999833</v>
      </c>
      <c r="H356" s="349">
        <v>4.649999998491694E-4</v>
      </c>
      <c r="I356" s="350">
        <v>0</v>
      </c>
      <c r="J356" s="351">
        <v>0</v>
      </c>
      <c r="K356" s="350">
        <v>0</v>
      </c>
      <c r="L356" s="352">
        <v>0</v>
      </c>
      <c r="M356" s="350">
        <v>64.999999999999091</v>
      </c>
      <c r="N356" s="351">
        <v>0</v>
      </c>
      <c r="O356" s="266"/>
    </row>
    <row r="357" spans="1:15" ht="12.75" customHeight="1">
      <c r="A357" s="267" t="s">
        <v>520</v>
      </c>
      <c r="B357" s="961"/>
      <c r="C357" s="353">
        <v>70.177503999999317</v>
      </c>
      <c r="D357" s="354">
        <v>69.045024999999441</v>
      </c>
      <c r="E357" s="355">
        <v>0</v>
      </c>
      <c r="F357" s="355">
        <v>0</v>
      </c>
      <c r="G357" s="355">
        <v>68.936052000000927</v>
      </c>
      <c r="H357" s="356">
        <v>0.10897299999987808</v>
      </c>
      <c r="I357" s="357">
        <v>3.666199999999975E-2</v>
      </c>
      <c r="J357" s="358">
        <v>5.3256260000000069</v>
      </c>
      <c r="K357" s="357">
        <v>0</v>
      </c>
      <c r="L357" s="359">
        <v>0</v>
      </c>
      <c r="M357" s="357">
        <v>0</v>
      </c>
      <c r="N357" s="358">
        <v>0</v>
      </c>
      <c r="O357" s="268"/>
    </row>
    <row r="358" spans="1:15" ht="12.75" customHeight="1">
      <c r="A358" s="267" t="s">
        <v>521</v>
      </c>
      <c r="B358" s="961"/>
      <c r="C358" s="353">
        <v>69.134090999999898</v>
      </c>
      <c r="D358" s="354">
        <v>69.109199000000444</v>
      </c>
      <c r="E358" s="355">
        <v>0</v>
      </c>
      <c r="F358" s="355">
        <v>0</v>
      </c>
      <c r="G358" s="355">
        <v>68.999315000000024</v>
      </c>
      <c r="H358" s="356">
        <v>0.1098840000000223</v>
      </c>
      <c r="I358" s="357">
        <v>7.1829259999999984</v>
      </c>
      <c r="J358" s="337">
        <v>74.999999999999986</v>
      </c>
      <c r="K358" s="357">
        <v>17.459789999999998</v>
      </c>
      <c r="L358" s="337">
        <v>500</v>
      </c>
      <c r="M358" s="357">
        <v>9.9999999747524271E-7</v>
      </c>
      <c r="N358" s="358">
        <v>0</v>
      </c>
      <c r="O358" s="269"/>
    </row>
    <row r="359" spans="1:15" ht="12.75" customHeight="1">
      <c r="A359" s="267" t="s">
        <v>522</v>
      </c>
      <c r="B359" s="961"/>
      <c r="C359" s="353">
        <v>63.390652000000046</v>
      </c>
      <c r="D359" s="354">
        <v>63.339222000000518</v>
      </c>
      <c r="E359" s="355">
        <v>0</v>
      </c>
      <c r="F359" s="355">
        <v>0</v>
      </c>
      <c r="G359" s="355">
        <v>63.339222000000063</v>
      </c>
      <c r="H359" s="356">
        <v>0</v>
      </c>
      <c r="I359" s="357">
        <v>0</v>
      </c>
      <c r="J359" s="358">
        <v>0</v>
      </c>
      <c r="K359" s="357">
        <v>0</v>
      </c>
      <c r="L359" s="359">
        <v>0</v>
      </c>
      <c r="M359" s="357">
        <v>0</v>
      </c>
      <c r="N359" s="358">
        <v>0</v>
      </c>
      <c r="O359" s="268"/>
    </row>
    <row r="360" spans="1:15" ht="12.75" customHeight="1">
      <c r="A360" s="267" t="s">
        <v>523</v>
      </c>
      <c r="B360" s="961"/>
      <c r="C360" s="353">
        <v>499.93507600000157</v>
      </c>
      <c r="D360" s="354">
        <v>499.69353499999852</v>
      </c>
      <c r="E360" s="355">
        <v>0</v>
      </c>
      <c r="F360" s="355">
        <v>0</v>
      </c>
      <c r="G360" s="355">
        <v>450.3966120000041</v>
      </c>
      <c r="H360" s="356">
        <v>49.296923000000788</v>
      </c>
      <c r="I360" s="357">
        <v>59.551177999999993</v>
      </c>
      <c r="J360" s="358">
        <v>65.758468999999991</v>
      </c>
      <c r="K360" s="357">
        <v>0</v>
      </c>
      <c r="L360" s="359">
        <v>0</v>
      </c>
      <c r="M360" s="357">
        <v>1.0000000010279564E-6</v>
      </c>
      <c r="N360" s="358">
        <v>0</v>
      </c>
      <c r="O360" s="268"/>
    </row>
    <row r="361" spans="1:15" ht="12.75" customHeight="1">
      <c r="A361" s="267" t="s">
        <v>524</v>
      </c>
      <c r="B361" s="961"/>
      <c r="C361" s="353">
        <v>846.56295900000987</v>
      </c>
      <c r="D361" s="354">
        <v>846.1716510000042</v>
      </c>
      <c r="E361" s="355">
        <v>0</v>
      </c>
      <c r="F361" s="355">
        <v>0</v>
      </c>
      <c r="G361" s="355">
        <v>709.56522699999914</v>
      </c>
      <c r="H361" s="356">
        <v>136.60642400000143</v>
      </c>
      <c r="I361" s="357">
        <v>387.98037900000054</v>
      </c>
      <c r="J361" s="358">
        <v>932.75520899999901</v>
      </c>
      <c r="K361" s="357">
        <v>1083.3772760000002</v>
      </c>
      <c r="L361" s="359">
        <v>1556.6675539999999</v>
      </c>
      <c r="M361" s="357">
        <v>130.05560400000013</v>
      </c>
      <c r="N361" s="358">
        <v>0</v>
      </c>
      <c r="O361" s="268"/>
    </row>
    <row r="362" spans="1:15" ht="12.75" customHeight="1">
      <c r="A362" s="270" t="s">
        <v>525</v>
      </c>
      <c r="B362" s="961"/>
      <c r="C362" s="360">
        <v>65.90812400001596</v>
      </c>
      <c r="D362" s="361">
        <v>65.875640999998723</v>
      </c>
      <c r="E362" s="362">
        <v>-1.0000003385357559E-6</v>
      </c>
      <c r="F362" s="362">
        <v>0</v>
      </c>
      <c r="G362" s="362">
        <v>59.601422000001548</v>
      </c>
      <c r="H362" s="363">
        <v>6.2742209999960323</v>
      </c>
      <c r="I362" s="364">
        <v>2085.8012429999999</v>
      </c>
      <c r="J362" s="365">
        <v>3512.6488639999993</v>
      </c>
      <c r="K362" s="364">
        <v>445.10711200000003</v>
      </c>
      <c r="L362" s="366">
        <v>1052.2111900000002</v>
      </c>
      <c r="M362" s="364">
        <v>25</v>
      </c>
      <c r="N362" s="365">
        <v>0</v>
      </c>
      <c r="O362" s="271"/>
    </row>
    <row r="363" spans="1:15" ht="13.5" customHeight="1" thickBot="1">
      <c r="A363" s="272" t="s">
        <v>277</v>
      </c>
      <c r="B363" s="962"/>
      <c r="C363" s="273">
        <f t="shared" ref="C363:N363" si="43">+C356+C357+C358+C359+C360+C361+C362</f>
        <v>1768.8598070000262</v>
      </c>
      <c r="D363" s="274">
        <f t="shared" si="43"/>
        <v>1766.8049620000029</v>
      </c>
      <c r="E363" s="275">
        <f t="shared" si="43"/>
        <v>140.09194999999954</v>
      </c>
      <c r="F363" s="275">
        <f t="shared" si="43"/>
        <v>0</v>
      </c>
      <c r="G363" s="275">
        <f t="shared" si="43"/>
        <v>1434.3161220000056</v>
      </c>
      <c r="H363" s="276">
        <f t="shared" si="43"/>
        <v>192.396889999998</v>
      </c>
      <c r="I363" s="273">
        <f t="shared" si="43"/>
        <v>2540.5523880000005</v>
      </c>
      <c r="J363" s="275">
        <f t="shared" si="43"/>
        <v>4591.488167999998</v>
      </c>
      <c r="K363" s="273">
        <f t="shared" si="43"/>
        <v>1545.9441780000002</v>
      </c>
      <c r="L363" s="276">
        <f t="shared" si="43"/>
        <v>3108.8787439999996</v>
      </c>
      <c r="M363" s="273">
        <f t="shared" si="43"/>
        <v>220.05560599999922</v>
      </c>
      <c r="N363" s="275">
        <f t="shared" si="43"/>
        <v>0</v>
      </c>
      <c r="O363" s="345">
        <v>278.87780900000507</v>
      </c>
    </row>
    <row r="364" spans="1:15">
      <c r="A364" s="277"/>
      <c r="B364" s="277"/>
    </row>
    <row r="365" spans="1:15">
      <c r="B365" s="278"/>
      <c r="C365" s="279" t="s">
        <v>569</v>
      </c>
      <c r="D365" s="279"/>
      <c r="E365" s="279"/>
      <c r="F365" s="279"/>
      <c r="G365" s="279"/>
      <c r="H365" s="279"/>
      <c r="I365" s="280"/>
      <c r="J365" s="280"/>
      <c r="K365" s="280"/>
      <c r="L365" s="280"/>
      <c r="M365" s="280"/>
      <c r="N365" s="280"/>
      <c r="O365" s="280"/>
    </row>
    <row r="366" spans="1:15" ht="16.149999999999999" customHeight="1">
      <c r="B366" s="281"/>
      <c r="C366" s="281" t="s">
        <v>570</v>
      </c>
      <c r="D366" s="281"/>
      <c r="E366" s="281"/>
      <c r="F366" s="281"/>
      <c r="G366" s="281"/>
      <c r="H366" s="281"/>
      <c r="I366" s="257"/>
      <c r="J366" s="257"/>
      <c r="K366" s="257"/>
      <c r="L366" s="257"/>
      <c r="M366" s="257"/>
      <c r="N366" s="257"/>
      <c r="O366" s="257"/>
    </row>
    <row r="367" spans="1:15" ht="16.149999999999999" customHeight="1">
      <c r="B367" s="278"/>
      <c r="C367" s="278" t="s">
        <v>571</v>
      </c>
      <c r="D367" s="278"/>
      <c r="E367" s="278"/>
      <c r="F367" s="278"/>
      <c r="G367" s="278"/>
      <c r="H367" s="278"/>
      <c r="I367" s="257"/>
      <c r="J367" s="257"/>
      <c r="K367" s="257"/>
      <c r="L367" s="257"/>
      <c r="M367" s="257"/>
      <c r="N367" s="257"/>
      <c r="O367" s="257"/>
    </row>
    <row r="368" spans="1:15" ht="16.149999999999999" customHeight="1">
      <c r="B368" s="282"/>
      <c r="C368" s="257" t="s">
        <v>572</v>
      </c>
      <c r="D368" s="282"/>
      <c r="E368" s="282"/>
      <c r="F368" s="282"/>
      <c r="G368" s="282"/>
      <c r="H368" s="282"/>
      <c r="I368" s="257"/>
      <c r="J368" s="257"/>
      <c r="K368" s="257"/>
      <c r="L368" s="257"/>
      <c r="M368" s="257"/>
      <c r="N368" s="257"/>
      <c r="O368" s="257"/>
    </row>
    <row r="369" spans="1:15" ht="16.149999999999999" customHeight="1">
      <c r="B369" s="283"/>
      <c r="C369" s="284" t="s">
        <v>573</v>
      </c>
      <c r="D369" s="285"/>
      <c r="E369" s="285"/>
      <c r="F369" s="285"/>
      <c r="G369" s="285"/>
      <c r="H369" s="285"/>
      <c r="I369" s="257"/>
      <c r="J369" s="257"/>
      <c r="K369" s="257"/>
      <c r="L369" s="257"/>
      <c r="M369" s="257"/>
      <c r="N369" s="257"/>
      <c r="O369" s="257"/>
    </row>
    <row r="370" spans="1:15" ht="16.149999999999999" customHeight="1">
      <c r="B370" s="286"/>
      <c r="C370" s="285" t="s">
        <v>574</v>
      </c>
      <c r="D370" s="286"/>
      <c r="E370" s="286"/>
      <c r="F370" s="286"/>
      <c r="G370" s="286"/>
      <c r="H370" s="286"/>
      <c r="I370" s="287"/>
      <c r="J370" s="287"/>
      <c r="K370" s="287"/>
      <c r="L370" s="287"/>
      <c r="M370" s="287"/>
      <c r="N370" s="287"/>
      <c r="O370" s="287"/>
    </row>
    <row r="371" spans="1:15" ht="16.149999999999999" customHeight="1">
      <c r="B371" s="288"/>
      <c r="C371" s="286" t="s">
        <v>575</v>
      </c>
      <c r="D371" s="288"/>
      <c r="E371" s="288"/>
      <c r="F371" s="288"/>
      <c r="G371" s="288"/>
      <c r="H371" s="288"/>
      <c r="I371" s="257"/>
      <c r="J371" s="257"/>
      <c r="K371" s="257"/>
      <c r="L371" s="257"/>
      <c r="M371" s="257"/>
      <c r="N371" s="257"/>
      <c r="O371" s="257"/>
    </row>
    <row r="372" spans="1:15" ht="16.149999999999999" customHeight="1">
      <c r="B372" s="288"/>
      <c r="C372" s="281" t="s">
        <v>576</v>
      </c>
      <c r="D372" s="288"/>
      <c r="E372" s="288"/>
      <c r="F372" s="288"/>
      <c r="G372" s="288"/>
      <c r="H372" s="288"/>
      <c r="I372" s="257"/>
      <c r="J372" s="257"/>
      <c r="K372" s="257"/>
      <c r="L372" s="257"/>
      <c r="M372" s="257"/>
      <c r="N372" s="257"/>
      <c r="O372" s="257"/>
    </row>
    <row r="373" spans="1:15" s="291" customFormat="1" ht="16.149999999999999" customHeight="1">
      <c r="A373" s="289"/>
      <c r="B373" s="288"/>
      <c r="C373" s="290" t="s">
        <v>577</v>
      </c>
      <c r="D373" s="288"/>
      <c r="E373" s="288"/>
      <c r="F373" s="288"/>
      <c r="G373" s="288"/>
      <c r="H373" s="288"/>
      <c r="I373" s="289"/>
      <c r="J373" s="289"/>
      <c r="K373" s="289"/>
      <c r="L373" s="289"/>
      <c r="M373" s="289"/>
      <c r="N373" s="289"/>
      <c r="O373" s="289"/>
    </row>
    <row r="374" spans="1:15" s="291" customFormat="1" ht="16.149999999999999" customHeight="1">
      <c r="A374" s="289"/>
      <c r="B374" s="288"/>
      <c r="C374" s="292" t="s">
        <v>578</v>
      </c>
      <c r="D374" s="288"/>
      <c r="E374" s="288"/>
      <c r="F374" s="288"/>
      <c r="G374" s="288"/>
      <c r="H374" s="288"/>
      <c r="I374" s="289"/>
      <c r="J374" s="289"/>
      <c r="K374" s="289"/>
      <c r="L374" s="289"/>
      <c r="M374" s="289"/>
      <c r="N374" s="289"/>
      <c r="O374" s="289"/>
    </row>
    <row r="375" spans="1:15" s="291" customFormat="1" ht="16.149999999999999" customHeight="1">
      <c r="A375" s="289"/>
      <c r="B375" s="288"/>
      <c r="C375" s="287" t="s">
        <v>579</v>
      </c>
      <c r="D375" s="288"/>
      <c r="E375" s="288"/>
      <c r="F375" s="288"/>
      <c r="G375" s="288"/>
      <c r="H375" s="288"/>
      <c r="I375" s="289"/>
      <c r="J375" s="289"/>
      <c r="K375" s="289"/>
      <c r="L375" s="289"/>
      <c r="M375" s="289"/>
      <c r="N375" s="289"/>
      <c r="O375" s="289"/>
    </row>
    <row r="376" spans="1:15" s="291" customFormat="1" ht="16.149999999999999" customHeight="1">
      <c r="A376" s="289"/>
      <c r="B376" s="288"/>
      <c r="C376" s="290" t="s">
        <v>580</v>
      </c>
      <c r="D376" s="288"/>
      <c r="E376" s="288"/>
      <c r="F376" s="288"/>
      <c r="G376" s="288"/>
      <c r="H376" s="288"/>
      <c r="I376" s="289"/>
      <c r="J376" s="289"/>
      <c r="K376" s="289"/>
      <c r="L376" s="289"/>
      <c r="M376" s="289"/>
      <c r="N376" s="289"/>
      <c r="O376" s="289"/>
    </row>
    <row r="377" spans="1:15" s="291" customFormat="1" ht="34.15" customHeight="1">
      <c r="A377" s="289"/>
      <c r="B377" s="293"/>
      <c r="C377" s="963" t="s">
        <v>581</v>
      </c>
      <c r="D377" s="963"/>
      <c r="E377" s="963"/>
      <c r="F377" s="963"/>
      <c r="G377" s="963"/>
      <c r="H377" s="963"/>
      <c r="I377" s="963"/>
      <c r="J377" s="963"/>
      <c r="K377" s="963"/>
      <c r="L377" s="963"/>
      <c r="M377" s="963"/>
      <c r="N377" s="963"/>
      <c r="O377" s="963"/>
    </row>
    <row r="378" spans="1:15" s="291" customFormat="1" ht="34.15" customHeight="1">
      <c r="A378" s="289"/>
      <c r="B378" s="293"/>
      <c r="C378" s="963" t="s">
        <v>582</v>
      </c>
      <c r="D378" s="963"/>
      <c r="E378" s="963"/>
      <c r="F378" s="963"/>
      <c r="G378" s="963"/>
      <c r="H378" s="963"/>
      <c r="I378" s="963"/>
      <c r="J378" s="963"/>
      <c r="K378" s="963"/>
      <c r="L378" s="963"/>
      <c r="M378" s="963"/>
      <c r="N378" s="963"/>
      <c r="O378" s="963"/>
    </row>
    <row r="379" spans="1:15" ht="16.149999999999999" customHeight="1">
      <c r="B379" s="281"/>
      <c r="C379" s="294" t="s">
        <v>583</v>
      </c>
      <c r="D379" s="281"/>
      <c r="E379" s="281"/>
      <c r="F379" s="281"/>
      <c r="G379" s="281"/>
      <c r="H379" s="281"/>
      <c r="I379" s="257"/>
      <c r="J379" s="257"/>
      <c r="K379" s="257"/>
      <c r="L379" s="257"/>
      <c r="M379" s="257"/>
      <c r="N379" s="257"/>
      <c r="O379" s="257"/>
    </row>
    <row r="380" spans="1:15" ht="15" customHeight="1">
      <c r="A380" s="295"/>
      <c r="B380" s="295"/>
    </row>
    <row r="381" spans="1:15">
      <c r="A381" s="295"/>
      <c r="B381" s="295"/>
    </row>
    <row r="382" spans="1:15">
      <c r="A382" s="295"/>
      <c r="B382" s="295"/>
    </row>
    <row r="383" spans="1:15">
      <c r="A383" s="295"/>
      <c r="B383" s="295"/>
    </row>
    <row r="384" spans="1:15">
      <c r="A384" s="295"/>
      <c r="B384" s="295"/>
    </row>
    <row r="385" spans="1:2">
      <c r="A385" s="295"/>
      <c r="B385" s="295"/>
    </row>
    <row r="386" spans="1:2">
      <c r="A386" s="295"/>
      <c r="B386" s="295"/>
    </row>
    <row r="387" spans="1:2">
      <c r="A387" s="295"/>
      <c r="B387" s="295"/>
    </row>
    <row r="388" spans="1:2">
      <c r="A388" s="295"/>
      <c r="B388" s="295"/>
    </row>
    <row r="389" spans="1:2">
      <c r="A389" s="295"/>
      <c r="B389" s="295"/>
    </row>
    <row r="390" spans="1:2">
      <c r="A390" s="295"/>
      <c r="B390" s="295"/>
    </row>
    <row r="391" spans="1:2">
      <c r="A391" s="295"/>
      <c r="B391" s="295"/>
    </row>
    <row r="392" spans="1:2">
      <c r="A392" s="295"/>
      <c r="B392" s="295"/>
    </row>
    <row r="393" spans="1:2">
      <c r="A393" s="295"/>
      <c r="B393" s="295"/>
    </row>
    <row r="394" spans="1:2">
      <c r="A394" s="295"/>
      <c r="B394" s="295"/>
    </row>
    <row r="395" spans="1:2">
      <c r="A395" s="295"/>
      <c r="B395" s="295"/>
    </row>
    <row r="396" spans="1:2">
      <c r="A396" s="295"/>
      <c r="B396" s="295"/>
    </row>
    <row r="397" spans="1:2">
      <c r="A397" s="295"/>
      <c r="B397" s="295"/>
    </row>
    <row r="398" spans="1:2">
      <c r="A398" s="296"/>
      <c r="B398" s="296"/>
    </row>
    <row r="399" spans="1:2">
      <c r="A399" s="295"/>
      <c r="B399" s="295"/>
    </row>
    <row r="400" spans="1:2">
      <c r="A400" s="295"/>
      <c r="B400" s="295"/>
    </row>
    <row r="401" spans="1:2">
      <c r="A401" s="295"/>
      <c r="B401" s="295"/>
    </row>
    <row r="402" spans="1:2">
      <c r="A402" s="295"/>
      <c r="B402" s="295"/>
    </row>
    <row r="403" spans="1:2">
      <c r="A403" s="295"/>
      <c r="B403" s="295"/>
    </row>
  </sheetData>
  <sheetProtection algorithmName="SHA-512" hashValue="HR59h1BoXkLvko0OVDm2sTen80c77Z01hfBE4PBIe1GmGMLuHJ5l12MX1USU4Ffhed2V/b3dodNzyNsWh5p4mQ==" saltValue="gP85ApQDPhLgZQ5jw+g8mg==" spinCount="100000" sheet="1" objects="1" scenarios="1" formatCells="0" formatColumns="0" formatRows="0"/>
  <mergeCells count="72">
    <mergeCell ref="C2:O2"/>
    <mergeCell ref="C3:O3"/>
    <mergeCell ref="C4:O4"/>
    <mergeCell ref="C5:O5"/>
    <mergeCell ref="C6:N6"/>
    <mergeCell ref="O6:O11"/>
    <mergeCell ref="C7:H7"/>
    <mergeCell ref="I7:L7"/>
    <mergeCell ref="M7:N7"/>
    <mergeCell ref="M8:N8"/>
    <mergeCell ref="A8:A11"/>
    <mergeCell ref="B8:B11"/>
    <mergeCell ref="C8:C11"/>
    <mergeCell ref="D8:D11"/>
    <mergeCell ref="I8:J9"/>
    <mergeCell ref="M9:M11"/>
    <mergeCell ref="N9:N11"/>
    <mergeCell ref="E10:E11"/>
    <mergeCell ref="F10:F11"/>
    <mergeCell ref="G10:G11"/>
    <mergeCell ref="H10:H11"/>
    <mergeCell ref="I10:I11"/>
    <mergeCell ref="J10:J11"/>
    <mergeCell ref="K10:K11"/>
    <mergeCell ref="L10:L11"/>
    <mergeCell ref="K8:L9"/>
    <mergeCell ref="B100:B107"/>
    <mergeCell ref="B12:B19"/>
    <mergeCell ref="B20:B27"/>
    <mergeCell ref="B28:B35"/>
    <mergeCell ref="B36:B43"/>
    <mergeCell ref="B44:B51"/>
    <mergeCell ref="B52:B59"/>
    <mergeCell ref="B60:B67"/>
    <mergeCell ref="B68:B75"/>
    <mergeCell ref="B76:B83"/>
    <mergeCell ref="B84:B91"/>
    <mergeCell ref="B92:B99"/>
    <mergeCell ref="B196:B203"/>
    <mergeCell ref="B108:B115"/>
    <mergeCell ref="B116:B123"/>
    <mergeCell ref="B124:B131"/>
    <mergeCell ref="B132:B139"/>
    <mergeCell ref="B140:B147"/>
    <mergeCell ref="B148:B155"/>
    <mergeCell ref="B156:B163"/>
    <mergeCell ref="B164:B171"/>
    <mergeCell ref="B172:B179"/>
    <mergeCell ref="B180:B187"/>
    <mergeCell ref="B188:B195"/>
    <mergeCell ref="B292:B299"/>
    <mergeCell ref="B204:B211"/>
    <mergeCell ref="B212:B219"/>
    <mergeCell ref="B220:B227"/>
    <mergeCell ref="B228:B235"/>
    <mergeCell ref="B236:B243"/>
    <mergeCell ref="B244:B251"/>
    <mergeCell ref="B252:B259"/>
    <mergeCell ref="B260:B267"/>
    <mergeCell ref="B268:B275"/>
    <mergeCell ref="B276:B283"/>
    <mergeCell ref="B284:B291"/>
    <mergeCell ref="B348:B355"/>
    <mergeCell ref="B356:B363"/>
    <mergeCell ref="C377:O377"/>
    <mergeCell ref="C378:O378"/>
    <mergeCell ref="B300:B307"/>
    <mergeCell ref="B308:B315"/>
    <mergeCell ref="B316:B323"/>
    <mergeCell ref="B324:B331"/>
    <mergeCell ref="B332:B339"/>
    <mergeCell ref="B340:B347"/>
  </mergeCells>
  <dataValidations count="2">
    <dataValidation operator="greaterThanOrEqual" allowBlank="1" showInputMessage="1" showErrorMessage="1" error="This value must be a number" sqref="B300:B307"/>
    <dataValidation type="custom" operator="greaterThanOrEqual" allowBlank="1" showInputMessage="1" showErrorMessage="1" error="This value must be a number" sqref="B12:B91 B108:B299 B308:B355">
      <formula1>ISNUMBER(B12)</formula1>
    </dataValidation>
  </dataValidations>
  <pageMargins left="0.70866141732283472" right="0.70866141732283472" top="0.74803149606299213" bottom="0.74803149606299213" header="0.31496062992125984" footer="0.31496062992125984"/>
  <pageSetup paperSize="9" scale="35" fitToWidth="2" fitToHeight="0" orientation="landscape" r:id="rId1"/>
  <rowBreaks count="5" manualBreakCount="5">
    <brk id="67" max="15" man="1"/>
    <brk id="139" max="15" man="1"/>
    <brk id="211" max="15" man="1"/>
    <brk id="283" max="15" man="1"/>
    <brk id="347"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7"/>
  <sheetViews>
    <sheetView showGridLines="0" topLeftCell="C16" zoomScale="85" zoomScaleNormal="85" workbookViewId="0">
      <selection activeCell="S26" sqref="S26"/>
    </sheetView>
  </sheetViews>
  <sheetFormatPr defaultColWidth="9.140625" defaultRowHeight="12.75"/>
  <cols>
    <col min="1" max="1" width="3" style="2" customWidth="1"/>
    <col min="2" max="2" width="75.5703125" style="2" customWidth="1"/>
    <col min="3" max="11" width="17" style="2" customWidth="1"/>
    <col min="12" max="20" width="17.140625" style="2" customWidth="1"/>
    <col min="21" max="16384" width="9.140625" style="2"/>
  </cols>
  <sheetData>
    <row r="1" spans="2:20" s="595" customFormat="1" ht="14.25">
      <c r="C1" s="16">
        <v>202003</v>
      </c>
      <c r="D1" s="16">
        <v>202003</v>
      </c>
      <c r="E1" s="16">
        <v>202003</v>
      </c>
      <c r="F1" s="16">
        <v>202003</v>
      </c>
      <c r="G1" s="16"/>
      <c r="H1" s="16">
        <v>202003</v>
      </c>
      <c r="I1" s="16">
        <v>202003</v>
      </c>
      <c r="J1" s="16"/>
      <c r="K1" s="16">
        <v>202003</v>
      </c>
      <c r="L1" s="297">
        <v>202006</v>
      </c>
      <c r="M1" s="297">
        <v>202006</v>
      </c>
      <c r="N1" s="297">
        <v>202006</v>
      </c>
      <c r="O1" s="297">
        <v>202006</v>
      </c>
      <c r="P1" s="297">
        <v>202006</v>
      </c>
      <c r="Q1" s="297">
        <v>202006</v>
      </c>
      <c r="R1" s="297">
        <v>202006</v>
      </c>
      <c r="S1" s="297">
        <v>202006</v>
      </c>
      <c r="T1" s="297">
        <v>202006</v>
      </c>
    </row>
    <row r="2" spans="2:20" ht="25.15" customHeight="1">
      <c r="B2" s="596"/>
      <c r="C2" s="1007" t="s">
        <v>1</v>
      </c>
      <c r="D2" s="1007"/>
      <c r="E2" s="1007"/>
      <c r="F2" s="1007"/>
      <c r="G2" s="1007"/>
      <c r="H2" s="1007"/>
      <c r="I2" s="1007"/>
      <c r="J2" s="1007"/>
      <c r="K2" s="1007"/>
      <c r="L2" s="1007"/>
      <c r="M2" s="1007"/>
      <c r="N2" s="1007"/>
      <c r="O2" s="1007"/>
      <c r="P2" s="1007"/>
      <c r="Q2" s="1007"/>
      <c r="R2" s="1007"/>
      <c r="S2" s="1007"/>
      <c r="T2" s="1007"/>
    </row>
    <row r="3" spans="2:20" ht="24.75" customHeight="1">
      <c r="B3" s="596"/>
      <c r="C3" s="1008" t="s">
        <v>584</v>
      </c>
      <c r="D3" s="1008"/>
      <c r="E3" s="1008"/>
      <c r="F3" s="1008"/>
      <c r="G3" s="1008"/>
      <c r="H3" s="1008"/>
      <c r="I3" s="1008"/>
      <c r="J3" s="1008"/>
      <c r="K3" s="1008"/>
      <c r="L3" s="1008"/>
      <c r="M3" s="1008"/>
      <c r="N3" s="1008"/>
      <c r="O3" s="1008"/>
      <c r="P3" s="1008"/>
      <c r="Q3" s="1008"/>
      <c r="R3" s="1008"/>
      <c r="S3" s="1008"/>
      <c r="T3" s="1008"/>
    </row>
    <row r="4" spans="2:20" ht="27" customHeight="1">
      <c r="B4" s="597"/>
      <c r="C4" s="1009" t="str">
        <f>Cover!C5</f>
        <v>Intesa Sanpaolo S.p.A.</v>
      </c>
      <c r="D4" s="1009"/>
      <c r="E4" s="1009"/>
      <c r="F4" s="1009"/>
      <c r="G4" s="1009"/>
      <c r="H4" s="1009"/>
      <c r="I4" s="1009"/>
      <c r="J4" s="1009"/>
      <c r="K4" s="1009"/>
      <c r="L4" s="1009"/>
      <c r="M4" s="1009"/>
      <c r="N4" s="1009"/>
      <c r="O4" s="1009"/>
      <c r="P4" s="1009"/>
      <c r="Q4" s="1009"/>
      <c r="R4" s="1009"/>
      <c r="S4" s="1009"/>
      <c r="T4" s="1009"/>
    </row>
    <row r="5" spans="2:20" ht="13.5" thickBot="1">
      <c r="B5" s="598"/>
    </row>
    <row r="6" spans="2:20" ht="30" customHeight="1" thickBot="1">
      <c r="B6" s="599"/>
      <c r="C6" s="1010" t="s">
        <v>12</v>
      </c>
      <c r="D6" s="1011"/>
      <c r="E6" s="1011"/>
      <c r="F6" s="1011"/>
      <c r="G6" s="1011"/>
      <c r="H6" s="1011"/>
      <c r="I6" s="1011"/>
      <c r="J6" s="1011"/>
      <c r="K6" s="1012"/>
      <c r="L6" s="1010" t="s">
        <v>13</v>
      </c>
      <c r="M6" s="1011"/>
      <c r="N6" s="1011"/>
      <c r="O6" s="1011"/>
      <c r="P6" s="1011"/>
      <c r="Q6" s="1011"/>
      <c r="R6" s="1011"/>
      <c r="S6" s="1011"/>
      <c r="T6" s="1012"/>
    </row>
    <row r="7" spans="2:20" ht="65.25" customHeight="1">
      <c r="B7" s="600"/>
      <c r="C7" s="1013" t="s">
        <v>353</v>
      </c>
      <c r="D7" s="1014"/>
      <c r="E7" s="1014"/>
      <c r="F7" s="1014"/>
      <c r="G7" s="601"/>
      <c r="H7" s="1015" t="s">
        <v>585</v>
      </c>
      <c r="I7" s="1016"/>
      <c r="J7" s="1017"/>
      <c r="K7" s="997" t="s">
        <v>586</v>
      </c>
      <c r="L7" s="1013" t="s">
        <v>353</v>
      </c>
      <c r="M7" s="1014"/>
      <c r="N7" s="1014"/>
      <c r="O7" s="1014"/>
      <c r="P7" s="1018"/>
      <c r="Q7" s="1019" t="s">
        <v>585</v>
      </c>
      <c r="R7" s="1020"/>
      <c r="S7" s="1021"/>
      <c r="T7" s="997" t="s">
        <v>586</v>
      </c>
    </row>
    <row r="8" spans="2:20" ht="57.75" customHeight="1">
      <c r="B8" s="602"/>
      <c r="C8" s="1000"/>
      <c r="D8" s="994" t="s">
        <v>587</v>
      </c>
      <c r="E8" s="994" t="s">
        <v>588</v>
      </c>
      <c r="F8" s="1003"/>
      <c r="G8" s="603"/>
      <c r="H8" s="1004" t="s">
        <v>589</v>
      </c>
      <c r="I8" s="994" t="s">
        <v>590</v>
      </c>
      <c r="J8" s="995"/>
      <c r="K8" s="998"/>
      <c r="L8" s="1000"/>
      <c r="M8" s="1006" t="s">
        <v>587</v>
      </c>
      <c r="N8" s="994" t="s">
        <v>588</v>
      </c>
      <c r="O8" s="1003"/>
      <c r="P8" s="995"/>
      <c r="Q8" s="1004" t="s">
        <v>589</v>
      </c>
      <c r="R8" s="994" t="s">
        <v>590</v>
      </c>
      <c r="S8" s="995"/>
      <c r="T8" s="998"/>
    </row>
    <row r="9" spans="2:20" ht="42" customHeight="1" thickBot="1">
      <c r="B9" s="604" t="s">
        <v>281</v>
      </c>
      <c r="C9" s="1001"/>
      <c r="D9" s="1002"/>
      <c r="E9" s="605"/>
      <c r="F9" s="606" t="s">
        <v>481</v>
      </c>
      <c r="G9" s="607" t="s">
        <v>591</v>
      </c>
      <c r="H9" s="1005"/>
      <c r="I9" s="608"/>
      <c r="J9" s="609" t="s">
        <v>591</v>
      </c>
      <c r="K9" s="999"/>
      <c r="L9" s="1001"/>
      <c r="M9" s="1002"/>
      <c r="N9" s="605"/>
      <c r="O9" s="610" t="s">
        <v>481</v>
      </c>
      <c r="P9" s="609" t="s">
        <v>591</v>
      </c>
      <c r="Q9" s="1005"/>
      <c r="R9" s="608"/>
      <c r="S9" s="609" t="s">
        <v>591</v>
      </c>
      <c r="T9" s="999"/>
    </row>
    <row r="10" spans="2:20" ht="25.5" customHeight="1">
      <c r="B10" s="611" t="s">
        <v>592</v>
      </c>
      <c r="C10" s="612"/>
      <c r="D10" s="613"/>
      <c r="E10" s="613"/>
      <c r="F10" s="614"/>
      <c r="G10" s="615"/>
      <c r="H10" s="612"/>
      <c r="I10" s="614"/>
      <c r="J10" s="615"/>
      <c r="K10" s="616"/>
      <c r="L10" s="617">
        <v>46486.279275000001</v>
      </c>
      <c r="M10" s="618">
        <v>5.1999999999999997E-5</v>
      </c>
      <c r="N10" s="618">
        <v>0</v>
      </c>
      <c r="O10" s="619">
        <v>0</v>
      </c>
      <c r="P10" s="620">
        <v>0</v>
      </c>
      <c r="Q10" s="617">
        <v>6.3351129999999998</v>
      </c>
      <c r="R10" s="619">
        <v>0</v>
      </c>
      <c r="S10" s="620">
        <v>0</v>
      </c>
      <c r="T10" s="621">
        <v>0</v>
      </c>
    </row>
    <row r="11" spans="2:20" ht="25.5" customHeight="1">
      <c r="B11" s="622" t="s">
        <v>593</v>
      </c>
      <c r="C11" s="617">
        <v>106604.148862</v>
      </c>
      <c r="D11" s="618">
        <v>3.8254000000000003E-2</v>
      </c>
      <c r="E11" s="618">
        <v>129.26621499999999</v>
      </c>
      <c r="F11" s="619">
        <v>129.26621499999999</v>
      </c>
      <c r="G11" s="623"/>
      <c r="H11" s="617">
        <v>146.07417799999999</v>
      </c>
      <c r="I11" s="619">
        <v>94.232533000000004</v>
      </c>
      <c r="J11" s="623"/>
      <c r="K11" s="621">
        <v>0</v>
      </c>
      <c r="L11" s="617">
        <v>110993.30859099999</v>
      </c>
      <c r="M11" s="618">
        <v>7.9514779999999998</v>
      </c>
      <c r="N11" s="618">
        <v>127.948273</v>
      </c>
      <c r="O11" s="619">
        <v>127.948273</v>
      </c>
      <c r="P11" s="620">
        <v>127.94826</v>
      </c>
      <c r="Q11" s="617">
        <v>138.73986099999999</v>
      </c>
      <c r="R11" s="619">
        <v>93.277780000000007</v>
      </c>
      <c r="S11" s="620">
        <v>93.277780000000007</v>
      </c>
      <c r="T11" s="621">
        <v>0</v>
      </c>
    </row>
    <row r="12" spans="2:20" ht="25.5" customHeight="1">
      <c r="B12" s="624" t="s">
        <v>406</v>
      </c>
      <c r="C12" s="625">
        <v>59.269830999999996</v>
      </c>
      <c r="D12" s="626">
        <v>0</v>
      </c>
      <c r="E12" s="626">
        <v>0</v>
      </c>
      <c r="F12" s="627">
        <v>0</v>
      </c>
      <c r="G12" s="628"/>
      <c r="H12" s="625">
        <v>2.9675030000000002</v>
      </c>
      <c r="I12" s="627">
        <v>0</v>
      </c>
      <c r="J12" s="628"/>
      <c r="K12" s="629">
        <v>0</v>
      </c>
      <c r="L12" s="625">
        <v>40.752068000000001</v>
      </c>
      <c r="M12" s="626">
        <v>0</v>
      </c>
      <c r="N12" s="626">
        <v>0</v>
      </c>
      <c r="O12" s="627">
        <v>0</v>
      </c>
      <c r="P12" s="625">
        <v>0</v>
      </c>
      <c r="Q12" s="625">
        <v>3.757361</v>
      </c>
      <c r="R12" s="627">
        <v>0</v>
      </c>
      <c r="S12" s="625">
        <v>0</v>
      </c>
      <c r="T12" s="629">
        <v>0</v>
      </c>
    </row>
    <row r="13" spans="2:20" ht="25.5" customHeight="1">
      <c r="B13" s="624" t="s">
        <v>410</v>
      </c>
      <c r="C13" s="625">
        <v>77902.663302000001</v>
      </c>
      <c r="D13" s="626">
        <v>3.8254000000000003E-2</v>
      </c>
      <c r="E13" s="626">
        <v>22.563798999999999</v>
      </c>
      <c r="F13" s="627">
        <v>22.563800000000001</v>
      </c>
      <c r="G13" s="628"/>
      <c r="H13" s="625">
        <v>111.15472399999999</v>
      </c>
      <c r="I13" s="627">
        <v>1.855119</v>
      </c>
      <c r="J13" s="628"/>
      <c r="K13" s="629">
        <v>0</v>
      </c>
      <c r="L13" s="625">
        <v>82965.319508</v>
      </c>
      <c r="M13" s="626">
        <v>0.57522300000000004</v>
      </c>
      <c r="N13" s="626">
        <v>22.197952999999998</v>
      </c>
      <c r="O13" s="627">
        <v>22.197952999999998</v>
      </c>
      <c r="P13" s="625">
        <v>22.197952999999998</v>
      </c>
      <c r="Q13" s="625">
        <v>68.467354</v>
      </c>
      <c r="R13" s="627">
        <v>1.78209</v>
      </c>
      <c r="S13" s="625">
        <v>1.78209</v>
      </c>
      <c r="T13" s="629">
        <v>0</v>
      </c>
    </row>
    <row r="14" spans="2:20" ht="25.5" customHeight="1">
      <c r="B14" s="624" t="s">
        <v>412</v>
      </c>
      <c r="C14" s="625">
        <v>8287.9252760000018</v>
      </c>
      <c r="D14" s="626">
        <v>0</v>
      </c>
      <c r="E14" s="626">
        <v>0</v>
      </c>
      <c r="F14" s="627">
        <v>0</v>
      </c>
      <c r="G14" s="628"/>
      <c r="H14" s="625">
        <v>7.5951950000000004</v>
      </c>
      <c r="I14" s="627">
        <v>0</v>
      </c>
      <c r="J14" s="628"/>
      <c r="K14" s="629">
        <v>0</v>
      </c>
      <c r="L14" s="625">
        <v>8207.3130290000008</v>
      </c>
      <c r="M14" s="626">
        <v>7.3762549999999996</v>
      </c>
      <c r="N14" s="626">
        <v>0</v>
      </c>
      <c r="O14" s="627">
        <v>0</v>
      </c>
      <c r="P14" s="625">
        <v>0</v>
      </c>
      <c r="Q14" s="625">
        <v>20.776198000000001</v>
      </c>
      <c r="R14" s="627">
        <v>0</v>
      </c>
      <c r="S14" s="625">
        <v>0</v>
      </c>
      <c r="T14" s="629">
        <v>0</v>
      </c>
    </row>
    <row r="15" spans="2:20" ht="25.5" customHeight="1">
      <c r="B15" s="624" t="s">
        <v>414</v>
      </c>
      <c r="C15" s="625">
        <v>15906.095247999998</v>
      </c>
      <c r="D15" s="626">
        <v>0</v>
      </c>
      <c r="E15" s="626">
        <v>70.727282000000002</v>
      </c>
      <c r="F15" s="627">
        <v>70.727282000000002</v>
      </c>
      <c r="G15" s="628"/>
      <c r="H15" s="625">
        <v>15.734757999999999</v>
      </c>
      <c r="I15" s="627">
        <v>70.113381000000004</v>
      </c>
      <c r="J15" s="628"/>
      <c r="K15" s="629">
        <v>0</v>
      </c>
      <c r="L15" s="625">
        <v>15206.946113999998</v>
      </c>
      <c r="M15" s="626">
        <v>0</v>
      </c>
      <c r="N15" s="626">
        <v>69.775186000000005</v>
      </c>
      <c r="O15" s="627">
        <v>69.775186000000005</v>
      </c>
      <c r="P15" s="625">
        <v>69.775186000000005</v>
      </c>
      <c r="Q15" s="625">
        <v>31.492471000000002</v>
      </c>
      <c r="R15" s="627">
        <v>69.231656999999998</v>
      </c>
      <c r="S15" s="625">
        <v>69.231656999999998</v>
      </c>
      <c r="T15" s="629">
        <v>0</v>
      </c>
    </row>
    <row r="16" spans="2:20" ht="25.5" customHeight="1">
      <c r="B16" s="624" t="s">
        <v>416</v>
      </c>
      <c r="C16" s="625">
        <v>4448.195205</v>
      </c>
      <c r="D16" s="626">
        <v>0</v>
      </c>
      <c r="E16" s="626">
        <v>35.975133999999997</v>
      </c>
      <c r="F16" s="627">
        <v>35.975133</v>
      </c>
      <c r="G16" s="628"/>
      <c r="H16" s="625">
        <v>8.6219979999999996</v>
      </c>
      <c r="I16" s="627">
        <v>22.264033000000001</v>
      </c>
      <c r="J16" s="628"/>
      <c r="K16" s="629">
        <v>0</v>
      </c>
      <c r="L16" s="625">
        <v>4572.9778720000004</v>
      </c>
      <c r="M16" s="626">
        <v>0</v>
      </c>
      <c r="N16" s="626">
        <v>35.975133999999997</v>
      </c>
      <c r="O16" s="627">
        <v>35.975133999999997</v>
      </c>
      <c r="P16" s="625">
        <v>35.975121000000001</v>
      </c>
      <c r="Q16" s="625">
        <v>14.246477000000001</v>
      </c>
      <c r="R16" s="627">
        <v>22.264033000000001</v>
      </c>
      <c r="S16" s="625">
        <v>22.264033000000001</v>
      </c>
      <c r="T16" s="629">
        <v>0</v>
      </c>
    </row>
    <row r="17" spans="2:20" ht="25.5" customHeight="1">
      <c r="B17" s="622" t="s">
        <v>594</v>
      </c>
      <c r="C17" s="617">
        <v>490691.27910500002</v>
      </c>
      <c r="D17" s="618">
        <v>1391.1117400000001</v>
      </c>
      <c r="E17" s="618">
        <v>30503.117303999996</v>
      </c>
      <c r="F17" s="619">
        <v>30503.117305999996</v>
      </c>
      <c r="G17" s="623"/>
      <c r="H17" s="617">
        <v>1632.1317509999999</v>
      </c>
      <c r="I17" s="619">
        <v>16219.693397000001</v>
      </c>
      <c r="J17" s="623"/>
      <c r="K17" s="621">
        <v>10613.228611999999</v>
      </c>
      <c r="L17" s="617">
        <v>436110.75515900005</v>
      </c>
      <c r="M17" s="618">
        <v>2344.826654</v>
      </c>
      <c r="N17" s="618">
        <v>30175.575749000003</v>
      </c>
      <c r="O17" s="619">
        <v>30175.575749000003</v>
      </c>
      <c r="P17" s="620">
        <v>30106.771081999999</v>
      </c>
      <c r="Q17" s="617">
        <v>2226.6083120000003</v>
      </c>
      <c r="R17" s="619">
        <v>15886.713859</v>
      </c>
      <c r="S17" s="620">
        <v>15866.210058999999</v>
      </c>
      <c r="T17" s="621">
        <v>10712.772738</v>
      </c>
    </row>
    <row r="18" spans="2:20" ht="33" customHeight="1">
      <c r="B18" s="624" t="s">
        <v>406</v>
      </c>
      <c r="C18" s="625">
        <v>33628.353928999997</v>
      </c>
      <c r="D18" s="626">
        <v>0</v>
      </c>
      <c r="E18" s="626">
        <v>0</v>
      </c>
      <c r="F18" s="627">
        <v>0</v>
      </c>
      <c r="G18" s="628"/>
      <c r="H18" s="625">
        <v>4.7820790000000004</v>
      </c>
      <c r="I18" s="627">
        <v>0</v>
      </c>
      <c r="J18" s="628"/>
      <c r="K18" s="629">
        <v>0</v>
      </c>
      <c r="L18" s="625">
        <v>2032.4166749999999</v>
      </c>
      <c r="M18" s="626">
        <v>0</v>
      </c>
      <c r="N18" s="626">
        <v>0</v>
      </c>
      <c r="O18" s="627">
        <v>0</v>
      </c>
      <c r="P18" s="630">
        <v>0</v>
      </c>
      <c r="Q18" s="625">
        <v>1.4872259999999999</v>
      </c>
      <c r="R18" s="627">
        <v>0</v>
      </c>
      <c r="S18" s="630">
        <v>0</v>
      </c>
      <c r="T18" s="629">
        <v>0</v>
      </c>
    </row>
    <row r="19" spans="2:20" ht="33" customHeight="1">
      <c r="B19" s="624" t="s">
        <v>410</v>
      </c>
      <c r="C19" s="625">
        <v>18291.468506000001</v>
      </c>
      <c r="D19" s="626">
        <v>238.712817</v>
      </c>
      <c r="E19" s="626">
        <v>330.24686000000003</v>
      </c>
      <c r="F19" s="627">
        <v>330.24686100000002</v>
      </c>
      <c r="G19" s="628"/>
      <c r="H19" s="625">
        <v>56.880164999999998</v>
      </c>
      <c r="I19" s="627">
        <v>94.889678000000004</v>
      </c>
      <c r="J19" s="628"/>
      <c r="K19" s="629">
        <v>0.90178999999999998</v>
      </c>
      <c r="L19" s="625">
        <v>18142.882362</v>
      </c>
      <c r="M19" s="626">
        <v>315.53326399999997</v>
      </c>
      <c r="N19" s="626">
        <v>330.62808999999999</v>
      </c>
      <c r="O19" s="627">
        <v>330.62808999999999</v>
      </c>
      <c r="P19" s="630">
        <v>330.62808899999999</v>
      </c>
      <c r="Q19" s="625">
        <v>50.11495</v>
      </c>
      <c r="R19" s="627">
        <v>92.948064000000002</v>
      </c>
      <c r="S19" s="630">
        <v>92.948068000000006</v>
      </c>
      <c r="T19" s="629">
        <v>2.8614130000000002</v>
      </c>
    </row>
    <row r="20" spans="2:20" ht="33" customHeight="1">
      <c r="B20" s="624" t="s">
        <v>412</v>
      </c>
      <c r="C20" s="625">
        <v>39198.303831000005</v>
      </c>
      <c r="D20" s="626">
        <v>0</v>
      </c>
      <c r="E20" s="626">
        <v>97.051844000000003</v>
      </c>
      <c r="F20" s="627">
        <v>97.051845</v>
      </c>
      <c r="G20" s="628"/>
      <c r="H20" s="625">
        <v>18.058015000000001</v>
      </c>
      <c r="I20" s="627">
        <v>17.204159000000001</v>
      </c>
      <c r="J20" s="628"/>
      <c r="K20" s="629">
        <v>0</v>
      </c>
      <c r="L20" s="625">
        <v>18099.831693</v>
      </c>
      <c r="M20" s="626">
        <v>0.32568399999999997</v>
      </c>
      <c r="N20" s="626">
        <v>92.304060000000007</v>
      </c>
      <c r="O20" s="627">
        <v>92.304060000000007</v>
      </c>
      <c r="P20" s="630">
        <v>92.304151000000005</v>
      </c>
      <c r="Q20" s="625">
        <v>17.310811000000001</v>
      </c>
      <c r="R20" s="627">
        <v>17.528317000000001</v>
      </c>
      <c r="S20" s="630">
        <v>17.528317999999999</v>
      </c>
      <c r="T20" s="629">
        <v>0</v>
      </c>
    </row>
    <row r="21" spans="2:20" ht="33" customHeight="1">
      <c r="B21" s="624" t="s">
        <v>414</v>
      </c>
      <c r="C21" s="625">
        <v>57915.906134999997</v>
      </c>
      <c r="D21" s="626">
        <v>150.40554900000001</v>
      </c>
      <c r="E21" s="626">
        <v>684.94831899999997</v>
      </c>
      <c r="F21" s="627">
        <v>684.94832199999996</v>
      </c>
      <c r="G21" s="628"/>
      <c r="H21" s="625">
        <v>94.100144999999998</v>
      </c>
      <c r="I21" s="627">
        <v>357.16591600000004</v>
      </c>
      <c r="J21" s="628"/>
      <c r="K21" s="629">
        <v>218.06164200000001</v>
      </c>
      <c r="L21" s="625">
        <v>50075.730615999993</v>
      </c>
      <c r="M21" s="626">
        <v>108.380475</v>
      </c>
      <c r="N21" s="626">
        <v>671.38561699999991</v>
      </c>
      <c r="O21" s="627">
        <v>671.38561699999991</v>
      </c>
      <c r="P21" s="630">
        <v>646.24429699999996</v>
      </c>
      <c r="Q21" s="631">
        <v>135.274012</v>
      </c>
      <c r="R21" s="627">
        <v>362.06312200000002</v>
      </c>
      <c r="S21" s="630">
        <v>349.571775</v>
      </c>
      <c r="T21" s="629">
        <v>218.90074200000001</v>
      </c>
    </row>
    <row r="22" spans="2:20" ht="33" customHeight="1">
      <c r="B22" s="624" t="s">
        <v>416</v>
      </c>
      <c r="C22" s="625">
        <v>196006.80623799999</v>
      </c>
      <c r="D22" s="626">
        <v>543.55159000000003</v>
      </c>
      <c r="E22" s="626">
        <v>22649.756861000002</v>
      </c>
      <c r="F22" s="627">
        <v>22649.756861000002</v>
      </c>
      <c r="G22" s="628"/>
      <c r="H22" s="632">
        <v>936.61328700000001</v>
      </c>
      <c r="I22" s="633">
        <v>12456.04823</v>
      </c>
      <c r="J22" s="628"/>
      <c r="K22" s="629">
        <v>7741.2375169999987</v>
      </c>
      <c r="L22" s="625">
        <v>199784.97787999999</v>
      </c>
      <c r="M22" s="626">
        <v>1150.941208</v>
      </c>
      <c r="N22" s="626">
        <v>22045.367725</v>
      </c>
      <c r="O22" s="627">
        <v>22045.367725</v>
      </c>
      <c r="P22" s="630">
        <v>22002.312697000001</v>
      </c>
      <c r="Q22" s="631">
        <v>1314.8939009999999</v>
      </c>
      <c r="R22" s="627">
        <v>12074.765874000001</v>
      </c>
      <c r="S22" s="630">
        <v>12066.792638999999</v>
      </c>
      <c r="T22" s="629">
        <v>7674.5955629999989</v>
      </c>
    </row>
    <row r="23" spans="2:20" ht="33" customHeight="1">
      <c r="B23" s="634" t="s">
        <v>595</v>
      </c>
      <c r="C23" s="625">
        <v>77996.418277999997</v>
      </c>
      <c r="D23" s="626">
        <v>394.252813</v>
      </c>
      <c r="E23" s="626">
        <v>16385.269374000003</v>
      </c>
      <c r="F23" s="627">
        <v>16385.269374000003</v>
      </c>
      <c r="G23" s="628"/>
      <c r="H23" s="632">
        <v>507.20425799999998</v>
      </c>
      <c r="I23" s="633">
        <v>9294.0782620000027</v>
      </c>
      <c r="J23" s="628"/>
      <c r="K23" s="629">
        <v>6116.9526239999996</v>
      </c>
      <c r="L23" s="625">
        <v>81283.52218</v>
      </c>
      <c r="M23" s="626">
        <v>450.45594399999999</v>
      </c>
      <c r="N23" s="626">
        <v>15961.951055</v>
      </c>
      <c r="O23" s="627">
        <v>15961.951055</v>
      </c>
      <c r="P23" s="630">
        <v>15961.950865999997</v>
      </c>
      <c r="Q23" s="631">
        <v>715.94130099999995</v>
      </c>
      <c r="R23" s="627">
        <v>8961.0555760000007</v>
      </c>
      <c r="S23" s="630">
        <v>8961.0555760000007</v>
      </c>
      <c r="T23" s="629">
        <v>6058.0498590000007</v>
      </c>
    </row>
    <row r="24" spans="2:20" ht="33" customHeight="1">
      <c r="B24" s="634" t="s">
        <v>596</v>
      </c>
      <c r="C24" s="617">
        <v>40396.117568000001</v>
      </c>
      <c r="D24" s="618">
        <v>207.813569</v>
      </c>
      <c r="E24" s="618">
        <v>9220.9426679999997</v>
      </c>
      <c r="F24" s="619">
        <v>9220.9426640000001</v>
      </c>
      <c r="G24" s="628"/>
      <c r="H24" s="635">
        <v>360.42947299999997</v>
      </c>
      <c r="I24" s="619">
        <v>3849.3470139999999</v>
      </c>
      <c r="J24" s="628"/>
      <c r="K24" s="621">
        <v>5184.6848830000008</v>
      </c>
      <c r="L24" s="617">
        <v>38322.973192999998</v>
      </c>
      <c r="M24" s="618">
        <v>332.724333</v>
      </c>
      <c r="N24" s="618">
        <v>8889.0576500000006</v>
      </c>
      <c r="O24" s="619">
        <v>8889.0576500000006</v>
      </c>
      <c r="P24" s="619">
        <v>8889.0574469999992</v>
      </c>
      <c r="Q24" s="635">
        <v>442.44351899999998</v>
      </c>
      <c r="R24" s="619">
        <v>3832.6093099999998</v>
      </c>
      <c r="S24" s="619">
        <v>3832.6093099999998</v>
      </c>
      <c r="T24" s="621">
        <v>4922.4189349999997</v>
      </c>
    </row>
    <row r="25" spans="2:20" ht="33" customHeight="1">
      <c r="B25" s="624" t="s">
        <v>418</v>
      </c>
      <c r="C25" s="625">
        <v>145650.440466</v>
      </c>
      <c r="D25" s="626">
        <v>458.44178399999998</v>
      </c>
      <c r="E25" s="626">
        <v>6741.1134199999997</v>
      </c>
      <c r="F25" s="627">
        <v>6741.1134219999994</v>
      </c>
      <c r="G25" s="628"/>
      <c r="H25" s="632">
        <v>521.69806000000005</v>
      </c>
      <c r="I25" s="633">
        <v>3294.3854139999999</v>
      </c>
      <c r="J25" s="628"/>
      <c r="K25" s="629">
        <v>2653.0276629999998</v>
      </c>
      <c r="L25" s="625">
        <v>147974.91593300001</v>
      </c>
      <c r="M25" s="626">
        <v>769.64602300000001</v>
      </c>
      <c r="N25" s="626">
        <v>7035.8902569999991</v>
      </c>
      <c r="O25" s="627">
        <v>7035.8902569999991</v>
      </c>
      <c r="P25" s="630">
        <v>7035.2818479999996</v>
      </c>
      <c r="Q25" s="631">
        <v>707.52741200000003</v>
      </c>
      <c r="R25" s="627">
        <v>3339.4084819999998</v>
      </c>
      <c r="S25" s="630">
        <v>3339.3692590000001</v>
      </c>
      <c r="T25" s="629">
        <v>2816.4150199999999</v>
      </c>
    </row>
    <row r="26" spans="2:20" ht="33" customHeight="1">
      <c r="B26" s="624" t="s">
        <v>597</v>
      </c>
      <c r="C26" s="617">
        <v>104341.905084</v>
      </c>
      <c r="D26" s="618">
        <v>145.029222</v>
      </c>
      <c r="E26" s="618">
        <v>2878.2622339999998</v>
      </c>
      <c r="F26" s="619">
        <v>2878.262236</v>
      </c>
      <c r="G26" s="628"/>
      <c r="H26" s="635">
        <v>190.957471</v>
      </c>
      <c r="I26" s="619">
        <v>862.87002700000005</v>
      </c>
      <c r="J26" s="628"/>
      <c r="K26" s="621">
        <v>1973.9336430000001</v>
      </c>
      <c r="L26" s="617">
        <v>104546.664647</v>
      </c>
      <c r="M26" s="618">
        <v>459.70715899999999</v>
      </c>
      <c r="N26" s="618">
        <v>3266.8571379999998</v>
      </c>
      <c r="O26" s="619">
        <v>3266.8571379999998</v>
      </c>
      <c r="P26" s="619">
        <v>3266.857137</v>
      </c>
      <c r="Q26" s="635">
        <v>268.53073499999999</v>
      </c>
      <c r="R26" s="619">
        <v>1000.893794</v>
      </c>
      <c r="S26" s="619">
        <v>1000.893794</v>
      </c>
      <c r="T26" s="621">
        <v>2224.880772</v>
      </c>
    </row>
    <row r="27" spans="2:20" ht="33" customHeight="1" thickBot="1">
      <c r="B27" s="636" t="s">
        <v>598</v>
      </c>
      <c r="C27" s="637">
        <v>17434.224592999999</v>
      </c>
      <c r="D27" s="638">
        <v>107.639264</v>
      </c>
      <c r="E27" s="638">
        <v>1108.91047</v>
      </c>
      <c r="F27" s="639">
        <v>1108.910474</v>
      </c>
      <c r="G27" s="628"/>
      <c r="H27" s="640">
        <v>162.39607899999999</v>
      </c>
      <c r="I27" s="639">
        <v>711.81452200000001</v>
      </c>
      <c r="J27" s="628"/>
      <c r="K27" s="641">
        <v>33.504761999999999</v>
      </c>
      <c r="L27" s="637">
        <v>17356.326184000001</v>
      </c>
      <c r="M27" s="638">
        <v>120.83815800000001</v>
      </c>
      <c r="N27" s="638">
        <v>1155.663636</v>
      </c>
      <c r="O27" s="639">
        <v>1155.663636</v>
      </c>
      <c r="P27" s="642">
        <v>1155.663638</v>
      </c>
      <c r="Q27" s="640">
        <v>233.873198</v>
      </c>
      <c r="R27" s="639">
        <v>757.07714699999997</v>
      </c>
      <c r="S27" s="642">
        <v>757.07714699999997</v>
      </c>
      <c r="T27" s="641">
        <v>43.655732999999998</v>
      </c>
    </row>
    <row r="28" spans="2:20" ht="25.5" customHeight="1" thickBot="1">
      <c r="B28" s="643" t="s">
        <v>599</v>
      </c>
      <c r="C28" s="644">
        <v>597295.42796700005</v>
      </c>
      <c r="D28" s="645">
        <v>1391.1499940000001</v>
      </c>
      <c r="E28" s="645">
        <v>30632.383518999999</v>
      </c>
      <c r="F28" s="646">
        <v>30632.383518999999</v>
      </c>
      <c r="G28" s="647"/>
      <c r="H28" s="648">
        <v>1778.205929</v>
      </c>
      <c r="I28" s="649">
        <v>16313.925929999998</v>
      </c>
      <c r="J28" s="647"/>
      <c r="K28" s="650">
        <v>10613.228612000001</v>
      </c>
      <c r="L28" s="637">
        <v>593590.34302499995</v>
      </c>
      <c r="M28" s="638">
        <v>2352.7781839999998</v>
      </c>
      <c r="N28" s="638">
        <v>30303.524022000001</v>
      </c>
      <c r="O28" s="639">
        <v>30303.524022000001</v>
      </c>
      <c r="P28" s="639">
        <v>30234.719342</v>
      </c>
      <c r="Q28" s="651">
        <v>2371.683286</v>
      </c>
      <c r="R28" s="639">
        <v>15979.991639</v>
      </c>
      <c r="S28" s="639">
        <v>15959.487838999999</v>
      </c>
      <c r="T28" s="641">
        <v>10712.772737999998</v>
      </c>
    </row>
    <row r="29" spans="2:20" ht="47.25" customHeight="1" thickBot="1">
      <c r="B29" s="652" t="s">
        <v>600</v>
      </c>
      <c r="C29" s="637">
        <v>250533.561483</v>
      </c>
      <c r="D29" s="653"/>
      <c r="E29" s="638">
        <v>2425.673413</v>
      </c>
      <c r="F29" s="639">
        <v>2425.673413</v>
      </c>
      <c r="G29" s="654"/>
      <c r="H29" s="655">
        <v>163.31539699999999</v>
      </c>
      <c r="I29" s="651">
        <v>283.62958200000003</v>
      </c>
      <c r="J29" s="654"/>
      <c r="K29" s="641">
        <v>501.813401</v>
      </c>
      <c r="L29" s="637">
        <v>261965.840501</v>
      </c>
      <c r="M29" s="656"/>
      <c r="N29" s="638">
        <v>2328.5454100000002</v>
      </c>
      <c r="O29" s="639">
        <v>2328.5454100000002</v>
      </c>
      <c r="P29" s="657">
        <v>2328.5454100000002</v>
      </c>
      <c r="Q29" s="657">
        <v>223.34164899999999</v>
      </c>
      <c r="R29" s="639">
        <v>263.79080599999998</v>
      </c>
      <c r="S29" s="657">
        <v>263.79080599999998</v>
      </c>
      <c r="T29" s="641">
        <v>478.19560799999999</v>
      </c>
    </row>
    <row r="30" spans="2:20" s="560" customFormat="1" ht="15.75" customHeight="1">
      <c r="C30" s="658" t="s">
        <v>601</v>
      </c>
      <c r="D30" s="659"/>
      <c r="E30" s="659"/>
      <c r="F30" s="660"/>
      <c r="G30" s="660"/>
      <c r="H30" s="659"/>
      <c r="I30" s="659"/>
      <c r="J30" s="659"/>
      <c r="K30" s="660"/>
      <c r="L30" s="659"/>
      <c r="M30" s="659"/>
      <c r="N30" s="659"/>
      <c r="O30" s="660"/>
      <c r="P30" s="660"/>
      <c r="Q30" s="659"/>
      <c r="R30" s="659"/>
      <c r="S30" s="659"/>
      <c r="T30" s="660"/>
    </row>
    <row r="31" spans="2:20" s="560" customFormat="1" ht="15.75" customHeight="1">
      <c r="C31" s="658" t="s">
        <v>602</v>
      </c>
      <c r="D31" s="659"/>
      <c r="E31" s="659"/>
      <c r="F31" s="660"/>
      <c r="G31" s="660"/>
      <c r="H31" s="659"/>
      <c r="I31" s="659"/>
      <c r="J31" s="659"/>
      <c r="K31" s="660"/>
      <c r="L31" s="659"/>
      <c r="M31" s="659"/>
      <c r="N31" s="659"/>
      <c r="O31" s="660"/>
      <c r="P31" s="660"/>
      <c r="Q31" s="659"/>
      <c r="R31" s="659"/>
      <c r="S31" s="659"/>
      <c r="T31" s="660"/>
    </row>
    <row r="32" spans="2:20" s="560" customFormat="1" ht="15.75" customHeight="1">
      <c r="C32" s="658" t="s">
        <v>603</v>
      </c>
      <c r="D32" s="659"/>
      <c r="E32" s="659"/>
      <c r="F32" s="660"/>
      <c r="G32" s="660"/>
      <c r="H32" s="659"/>
      <c r="I32" s="659"/>
      <c r="J32" s="659"/>
      <c r="K32" s="660"/>
      <c r="L32" s="659"/>
      <c r="M32" s="659"/>
      <c r="N32" s="659"/>
      <c r="O32" s="660"/>
      <c r="P32" s="660"/>
      <c r="Q32" s="659"/>
      <c r="R32" s="659"/>
      <c r="S32" s="659"/>
      <c r="T32" s="660"/>
    </row>
    <row r="33" spans="2:20" ht="58.5" customHeight="1">
      <c r="C33" s="996" t="s">
        <v>604</v>
      </c>
      <c r="D33" s="996"/>
      <c r="E33" s="996"/>
      <c r="F33" s="996"/>
      <c r="G33" s="996"/>
      <c r="H33" s="996"/>
      <c r="I33" s="996"/>
      <c r="J33" s="996"/>
      <c r="K33" s="996"/>
      <c r="L33" s="996"/>
      <c r="M33" s="996"/>
      <c r="N33" s="996"/>
      <c r="O33" s="996"/>
      <c r="P33" s="996"/>
      <c r="Q33" s="996"/>
      <c r="R33" s="996"/>
      <c r="S33" s="996"/>
      <c r="T33" s="996"/>
    </row>
    <row r="34" spans="2:20">
      <c r="B34" s="661"/>
      <c r="C34" s="559"/>
    </row>
    <row r="35" spans="2:20" s="190" customFormat="1" ht="15.75" customHeight="1">
      <c r="B35" s="662"/>
    </row>
    <row r="36" spans="2:20" s="190" customFormat="1" ht="15.75" customHeight="1"/>
    <row r="37" spans="2:20" s="190" customFormat="1" ht="15.75" customHeight="1"/>
  </sheetData>
  <sheetProtection algorithmName="SHA-512" hashValue="7VGB7f3exJyJgGISujgYg0zsgJcY3FAv4Yn52D27VY0bauzsazOURSDGsDhz0UwrYIJjsXKhGWtix0be7YWW9w==" saltValue="CYwnVaJF1CVI+GQcwHis2Q==" spinCount="100000" sheet="1" objects="1" scenarios="1" formatCells="0" formatColumns="0" formatRows="0"/>
  <mergeCells count="22">
    <mergeCell ref="Q7:S7"/>
    <mergeCell ref="C2:T2"/>
    <mergeCell ref="C3:T3"/>
    <mergeCell ref="C4:T4"/>
    <mergeCell ref="C6:K6"/>
    <mergeCell ref="L6:T6"/>
    <mergeCell ref="R8:S8"/>
    <mergeCell ref="C33:T33"/>
    <mergeCell ref="T7:T9"/>
    <mergeCell ref="C8:C9"/>
    <mergeCell ref="D8:D9"/>
    <mergeCell ref="E8:F8"/>
    <mergeCell ref="H8:H9"/>
    <mergeCell ref="I8:J8"/>
    <mergeCell ref="L8:L9"/>
    <mergeCell ref="M8:M9"/>
    <mergeCell ref="N8:P8"/>
    <mergeCell ref="Q8:Q9"/>
    <mergeCell ref="C7:F7"/>
    <mergeCell ref="H7:J7"/>
    <mergeCell ref="K7:K9"/>
    <mergeCell ref="L7:P7"/>
  </mergeCells>
  <pageMargins left="0.70866141732283472" right="0.70866141732283472" top="0.74803149606299213" bottom="0.74803149606299213" header="0.31496062992125984" footer="0.31496062992125984"/>
  <pageSetup paperSize="9" scale="29" fitToHeight="0" orientation="landscape" r:id="rId1"/>
  <colBreaks count="1" manualBreakCount="1">
    <brk id="2" max="34"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3"/>
  <sheetViews>
    <sheetView showGridLines="0" topLeftCell="A6" zoomScale="70" zoomScaleNormal="70" workbookViewId="0">
      <selection activeCell="K11" sqref="K11"/>
    </sheetView>
  </sheetViews>
  <sheetFormatPr defaultColWidth="9.140625" defaultRowHeight="12.75"/>
  <cols>
    <col min="1" max="1" width="3.28515625" style="2" customWidth="1"/>
    <col min="2" max="2" width="73" style="2" customWidth="1"/>
    <col min="3" max="14" width="18.85546875" style="2" customWidth="1"/>
    <col min="15" max="15" width="48.42578125" style="2" customWidth="1"/>
    <col min="16" max="16384" width="9.140625" style="2"/>
  </cols>
  <sheetData>
    <row r="1" spans="2:20" s="16" customFormat="1">
      <c r="C1" s="16">
        <v>202003</v>
      </c>
      <c r="D1" s="16">
        <v>202003</v>
      </c>
      <c r="E1" s="16">
        <v>202003</v>
      </c>
      <c r="F1" s="16">
        <v>202003</v>
      </c>
      <c r="G1" s="16">
        <v>202003</v>
      </c>
      <c r="I1" s="16">
        <v>202006</v>
      </c>
      <c r="J1" s="16">
        <v>202006</v>
      </c>
      <c r="K1" s="16">
        <v>202006</v>
      </c>
      <c r="L1" s="16">
        <v>202006</v>
      </c>
      <c r="M1" s="16">
        <v>202006</v>
      </c>
      <c r="N1" s="16">
        <v>202006</v>
      </c>
    </row>
    <row r="2" spans="2:20" ht="25.5">
      <c r="B2" s="663"/>
      <c r="C2" s="814" t="s">
        <v>1</v>
      </c>
      <c r="D2" s="814"/>
      <c r="E2" s="814"/>
      <c r="F2" s="814"/>
      <c r="G2" s="814"/>
      <c r="H2" s="814"/>
      <c r="I2" s="814"/>
      <c r="J2" s="814"/>
      <c r="K2" s="814"/>
      <c r="L2" s="814"/>
      <c r="M2" s="814"/>
      <c r="N2" s="417"/>
    </row>
    <row r="3" spans="2:20" ht="28.5" customHeight="1">
      <c r="B3" s="664"/>
      <c r="C3" s="826" t="s">
        <v>605</v>
      </c>
      <c r="D3" s="826"/>
      <c r="E3" s="826"/>
      <c r="F3" s="826"/>
      <c r="G3" s="826"/>
      <c r="H3" s="826"/>
      <c r="I3" s="826"/>
      <c r="J3" s="826"/>
      <c r="K3" s="826"/>
      <c r="L3" s="826"/>
      <c r="M3" s="826"/>
      <c r="N3" s="664"/>
    </row>
    <row r="4" spans="2:20" ht="19.5" customHeight="1">
      <c r="C4" s="1032" t="str">
        <f>Cover!C5</f>
        <v>Intesa Sanpaolo S.p.A.</v>
      </c>
      <c r="D4" s="1032"/>
      <c r="E4" s="1032"/>
      <c r="F4" s="1032"/>
      <c r="G4" s="1032"/>
      <c r="H4" s="1032"/>
      <c r="I4" s="1032"/>
      <c r="J4" s="1032"/>
      <c r="K4" s="1032"/>
      <c r="L4" s="1032"/>
      <c r="M4" s="1032"/>
      <c r="N4" s="298"/>
    </row>
    <row r="5" spans="2:20" ht="13.5" thickBot="1"/>
    <row r="6" spans="2:20" ht="20.25" customHeight="1" thickBot="1">
      <c r="B6" s="665"/>
      <c r="C6" s="1033" t="s">
        <v>12</v>
      </c>
      <c r="D6" s="1034"/>
      <c r="E6" s="1034"/>
      <c r="F6" s="1034"/>
      <c r="G6" s="1034"/>
      <c r="H6" s="1035"/>
      <c r="I6" s="1036" t="s">
        <v>13</v>
      </c>
      <c r="J6" s="1037"/>
      <c r="K6" s="1037"/>
      <c r="L6" s="1037"/>
      <c r="M6" s="1037"/>
      <c r="N6" s="666"/>
    </row>
    <row r="7" spans="2:20" ht="75.75" customHeight="1">
      <c r="B7" s="667"/>
      <c r="C7" s="1038" t="s">
        <v>606</v>
      </c>
      <c r="D7" s="1039"/>
      <c r="E7" s="1019" t="s">
        <v>607</v>
      </c>
      <c r="F7" s="1040"/>
      <c r="G7" s="936" t="s">
        <v>608</v>
      </c>
      <c r="H7" s="1023"/>
      <c r="I7" s="1038" t="s">
        <v>606</v>
      </c>
      <c r="J7" s="1039"/>
      <c r="K7" s="1019" t="s">
        <v>607</v>
      </c>
      <c r="L7" s="1040"/>
      <c r="M7" s="936" t="s">
        <v>608</v>
      </c>
      <c r="N7" s="1023"/>
    </row>
    <row r="8" spans="2:20" ht="12.75" customHeight="1">
      <c r="B8" s="668"/>
      <c r="C8" s="1024"/>
      <c r="D8" s="1026" t="s">
        <v>609</v>
      </c>
      <c r="E8" s="669"/>
      <c r="F8" s="1026" t="s">
        <v>610</v>
      </c>
      <c r="G8" s="670"/>
      <c r="H8" s="1029" t="s">
        <v>611</v>
      </c>
      <c r="I8" s="1024"/>
      <c r="J8" s="1026" t="s">
        <v>609</v>
      </c>
      <c r="K8" s="669"/>
      <c r="L8" s="1026" t="s">
        <v>610</v>
      </c>
      <c r="M8" s="670"/>
      <c r="N8" s="1029" t="s">
        <v>611</v>
      </c>
    </row>
    <row r="9" spans="2:20" ht="12.75" customHeight="1">
      <c r="B9" s="668"/>
      <c r="C9" s="1024"/>
      <c r="D9" s="1027"/>
      <c r="E9" s="671"/>
      <c r="F9" s="1027"/>
      <c r="G9" s="670"/>
      <c r="H9" s="1030"/>
      <c r="I9" s="1024"/>
      <c r="J9" s="1027"/>
      <c r="K9" s="671"/>
      <c r="L9" s="1027"/>
      <c r="M9" s="670"/>
      <c r="N9" s="1030"/>
    </row>
    <row r="10" spans="2:20" ht="129.6" customHeight="1" thickBot="1">
      <c r="B10" s="672" t="s">
        <v>281</v>
      </c>
      <c r="C10" s="1025"/>
      <c r="D10" s="1028"/>
      <c r="E10" s="673"/>
      <c r="F10" s="1028"/>
      <c r="G10" s="674"/>
      <c r="H10" s="1031"/>
      <c r="I10" s="1025"/>
      <c r="J10" s="1028"/>
      <c r="K10" s="673"/>
      <c r="L10" s="1028"/>
      <c r="M10" s="674"/>
      <c r="N10" s="1031"/>
    </row>
    <row r="11" spans="2:20" ht="26.25" customHeight="1">
      <c r="B11" s="675" t="s">
        <v>592</v>
      </c>
      <c r="C11" s="676"/>
      <c r="D11" s="615"/>
      <c r="E11" s="676"/>
      <c r="F11" s="615"/>
      <c r="G11" s="677"/>
      <c r="H11" s="678"/>
      <c r="I11" s="679">
        <v>0</v>
      </c>
      <c r="J11" s="680">
        <v>0</v>
      </c>
      <c r="K11" s="679">
        <v>0</v>
      </c>
      <c r="L11" s="680">
        <v>0</v>
      </c>
      <c r="M11" s="681">
        <v>0</v>
      </c>
      <c r="N11" s="680">
        <v>0</v>
      </c>
      <c r="O11" s="682"/>
      <c r="P11" s="683"/>
      <c r="Q11" s="683"/>
      <c r="R11" s="683"/>
      <c r="S11" s="683"/>
      <c r="T11" s="684"/>
    </row>
    <row r="12" spans="2:20" ht="26.25" customHeight="1">
      <c r="B12" s="685" t="s">
        <v>612</v>
      </c>
      <c r="C12" s="635">
        <v>65.404898000000003</v>
      </c>
      <c r="D12" s="686">
        <v>9.2715000000000006E-2</v>
      </c>
      <c r="E12" s="635">
        <v>0.75702800000000003</v>
      </c>
      <c r="F12" s="686">
        <v>1.84E-4</v>
      </c>
      <c r="G12" s="687">
        <v>0</v>
      </c>
      <c r="H12" s="688"/>
      <c r="I12" s="635">
        <v>61.863309000000001</v>
      </c>
      <c r="J12" s="686">
        <v>4.6358000000000003E-2</v>
      </c>
      <c r="K12" s="635">
        <v>0.614923</v>
      </c>
      <c r="L12" s="686">
        <v>9.2E-5</v>
      </c>
      <c r="M12" s="689">
        <v>0</v>
      </c>
      <c r="N12" s="686">
        <v>0</v>
      </c>
      <c r="O12" s="682"/>
      <c r="P12" s="683"/>
      <c r="Q12" s="683"/>
      <c r="R12" s="683"/>
      <c r="S12" s="683"/>
      <c r="T12" s="684"/>
    </row>
    <row r="13" spans="2:20" ht="26.25" customHeight="1">
      <c r="B13" s="690" t="s">
        <v>406</v>
      </c>
      <c r="C13" s="631">
        <v>0</v>
      </c>
      <c r="D13" s="691">
        <v>0</v>
      </c>
      <c r="E13" s="631">
        <v>0</v>
      </c>
      <c r="F13" s="691">
        <v>0</v>
      </c>
      <c r="G13" s="692">
        <v>0</v>
      </c>
      <c r="H13" s="693"/>
      <c r="I13" s="631">
        <v>0</v>
      </c>
      <c r="J13" s="691">
        <v>0</v>
      </c>
      <c r="K13" s="631">
        <v>0</v>
      </c>
      <c r="L13" s="691">
        <v>0</v>
      </c>
      <c r="M13" s="633">
        <v>0</v>
      </c>
      <c r="N13" s="628"/>
      <c r="O13" s="683"/>
      <c r="P13" s="683"/>
      <c r="Q13" s="683"/>
      <c r="R13" s="683"/>
      <c r="S13" s="683"/>
    </row>
    <row r="14" spans="2:20" ht="26.25" customHeight="1">
      <c r="B14" s="690" t="s">
        <v>410</v>
      </c>
      <c r="C14" s="631">
        <v>65.404898000000003</v>
      </c>
      <c r="D14" s="691">
        <v>9.2715000000000006E-2</v>
      </c>
      <c r="E14" s="631">
        <v>0.75702800000000003</v>
      </c>
      <c r="F14" s="691">
        <v>1.84E-4</v>
      </c>
      <c r="G14" s="692">
        <v>0</v>
      </c>
      <c r="H14" s="693"/>
      <c r="I14" s="631">
        <v>61.863309000000001</v>
      </c>
      <c r="J14" s="691">
        <v>4.6358000000000003E-2</v>
      </c>
      <c r="K14" s="631">
        <v>0.614923</v>
      </c>
      <c r="L14" s="691">
        <v>9.2E-5</v>
      </c>
      <c r="M14" s="633">
        <v>0</v>
      </c>
      <c r="N14" s="628"/>
      <c r="O14" s="683"/>
      <c r="P14" s="683"/>
      <c r="Q14" s="683"/>
      <c r="R14" s="683"/>
      <c r="S14" s="683"/>
    </row>
    <row r="15" spans="2:20" ht="26.25" customHeight="1">
      <c r="B15" s="690" t="s">
        <v>412</v>
      </c>
      <c r="C15" s="631">
        <v>0</v>
      </c>
      <c r="D15" s="691">
        <v>0</v>
      </c>
      <c r="E15" s="631">
        <v>0</v>
      </c>
      <c r="F15" s="691">
        <v>0</v>
      </c>
      <c r="G15" s="692">
        <v>0</v>
      </c>
      <c r="H15" s="693"/>
      <c r="I15" s="631">
        <v>0</v>
      </c>
      <c r="J15" s="691">
        <v>0</v>
      </c>
      <c r="K15" s="631">
        <v>0</v>
      </c>
      <c r="L15" s="691">
        <v>0</v>
      </c>
      <c r="M15" s="633">
        <v>0</v>
      </c>
      <c r="N15" s="628"/>
      <c r="O15" s="694"/>
      <c r="P15" s="683"/>
      <c r="Q15" s="683"/>
      <c r="R15" s="683"/>
      <c r="S15" s="683"/>
    </row>
    <row r="16" spans="2:20" ht="26.25" customHeight="1">
      <c r="B16" s="690" t="s">
        <v>414</v>
      </c>
      <c r="C16" s="631">
        <v>0</v>
      </c>
      <c r="D16" s="691">
        <v>0</v>
      </c>
      <c r="E16" s="631">
        <v>0</v>
      </c>
      <c r="F16" s="691">
        <v>0</v>
      </c>
      <c r="G16" s="692">
        <v>0</v>
      </c>
      <c r="H16" s="693"/>
      <c r="I16" s="631">
        <v>0</v>
      </c>
      <c r="J16" s="691">
        <v>0</v>
      </c>
      <c r="K16" s="631">
        <v>0</v>
      </c>
      <c r="L16" s="691">
        <v>0</v>
      </c>
      <c r="M16" s="633">
        <v>0</v>
      </c>
      <c r="N16" s="628"/>
      <c r="O16" s="694"/>
      <c r="P16" s="683"/>
      <c r="Q16" s="683"/>
      <c r="R16" s="683"/>
      <c r="S16" s="683"/>
    </row>
    <row r="17" spans="2:19" ht="26.25" customHeight="1">
      <c r="B17" s="690" t="s">
        <v>416</v>
      </c>
      <c r="C17" s="631">
        <v>0</v>
      </c>
      <c r="D17" s="691">
        <v>0</v>
      </c>
      <c r="E17" s="631">
        <v>0</v>
      </c>
      <c r="F17" s="691">
        <v>0</v>
      </c>
      <c r="G17" s="692">
        <v>0</v>
      </c>
      <c r="H17" s="693"/>
      <c r="I17" s="631">
        <v>0</v>
      </c>
      <c r="J17" s="691">
        <v>0</v>
      </c>
      <c r="K17" s="631">
        <v>0</v>
      </c>
      <c r="L17" s="691">
        <v>0</v>
      </c>
      <c r="M17" s="633">
        <v>0</v>
      </c>
      <c r="N17" s="628"/>
      <c r="O17" s="694"/>
      <c r="P17" s="683"/>
      <c r="Q17" s="683"/>
      <c r="R17" s="683"/>
      <c r="S17" s="683"/>
    </row>
    <row r="18" spans="2:19" ht="40.5" customHeight="1">
      <c r="B18" s="685" t="s">
        <v>613</v>
      </c>
      <c r="C18" s="635">
        <v>12593.395979999999</v>
      </c>
      <c r="D18" s="686">
        <v>7037.1429119999993</v>
      </c>
      <c r="E18" s="635">
        <v>3045.7883200000001</v>
      </c>
      <c r="F18" s="686">
        <v>2856.0919469999999</v>
      </c>
      <c r="G18" s="687">
        <v>7061.4802830000008</v>
      </c>
      <c r="H18" s="688"/>
      <c r="I18" s="635">
        <v>13152.049499000002</v>
      </c>
      <c r="J18" s="686">
        <v>7106.5181640000001</v>
      </c>
      <c r="K18" s="635">
        <v>3141.9368300000001</v>
      </c>
      <c r="L18" s="686">
        <v>2906.4080159999999</v>
      </c>
      <c r="M18" s="689">
        <v>7393.354295000001</v>
      </c>
      <c r="N18" s="695">
        <v>3225.1294989999997</v>
      </c>
      <c r="O18" s="696"/>
      <c r="P18" s="697"/>
      <c r="Q18" s="683"/>
      <c r="R18" s="683"/>
      <c r="S18" s="683"/>
    </row>
    <row r="19" spans="2:19" ht="63.75" customHeight="1">
      <c r="B19" s="690" t="s">
        <v>406</v>
      </c>
      <c r="C19" s="631">
        <v>0</v>
      </c>
      <c r="D19" s="691">
        <v>0</v>
      </c>
      <c r="E19" s="631">
        <v>0</v>
      </c>
      <c r="F19" s="691">
        <v>0</v>
      </c>
      <c r="G19" s="692">
        <v>0</v>
      </c>
      <c r="H19" s="693"/>
      <c r="I19" s="631">
        <v>0</v>
      </c>
      <c r="J19" s="691">
        <v>0</v>
      </c>
      <c r="K19" s="631">
        <v>0</v>
      </c>
      <c r="L19" s="691">
        <v>0</v>
      </c>
      <c r="M19" s="633">
        <v>0</v>
      </c>
      <c r="N19" s="698">
        <v>0</v>
      </c>
      <c r="O19" s="694"/>
      <c r="P19" s="697"/>
      <c r="Q19" s="683"/>
      <c r="R19" s="683"/>
      <c r="S19" s="683"/>
    </row>
    <row r="20" spans="2:19" ht="26.25" customHeight="1">
      <c r="B20" s="690" t="s">
        <v>410</v>
      </c>
      <c r="C20" s="631">
        <v>339.17535600000002</v>
      </c>
      <c r="D20" s="691">
        <v>65.401132000000004</v>
      </c>
      <c r="E20" s="631">
        <v>42.489426000000002</v>
      </c>
      <c r="F20" s="691">
        <v>37.199191999999996</v>
      </c>
      <c r="G20" s="692">
        <v>0.44276100000000002</v>
      </c>
      <c r="H20" s="693"/>
      <c r="I20" s="631">
        <v>418.95013799999998</v>
      </c>
      <c r="J20" s="691">
        <v>65.031577999999996</v>
      </c>
      <c r="K20" s="631">
        <v>39.104638999999999</v>
      </c>
      <c r="L20" s="691">
        <v>33.494708000000003</v>
      </c>
      <c r="M20" s="633">
        <v>0.44276100000000002</v>
      </c>
      <c r="N20" s="698">
        <v>0.44276100000000002</v>
      </c>
      <c r="O20" s="696"/>
      <c r="P20" s="697"/>
      <c r="Q20" s="683"/>
      <c r="R20" s="683"/>
      <c r="S20" s="683"/>
    </row>
    <row r="21" spans="2:19" ht="26.25" customHeight="1">
      <c r="B21" s="690" t="s">
        <v>412</v>
      </c>
      <c r="C21" s="631">
        <v>92.770364000000001</v>
      </c>
      <c r="D21" s="691">
        <v>92.770364000000001</v>
      </c>
      <c r="E21" s="631">
        <v>13.119483000000001</v>
      </c>
      <c r="F21" s="691">
        <v>13.119483000000001</v>
      </c>
      <c r="G21" s="692">
        <v>0</v>
      </c>
      <c r="H21" s="693"/>
      <c r="I21" s="631">
        <v>88.889461999999995</v>
      </c>
      <c r="J21" s="691">
        <v>88.026458000000005</v>
      </c>
      <c r="K21" s="631">
        <v>13.456367999999999</v>
      </c>
      <c r="L21" s="691">
        <v>13.443412</v>
      </c>
      <c r="M21" s="633">
        <v>0</v>
      </c>
      <c r="N21" s="698">
        <v>0</v>
      </c>
      <c r="O21" s="694"/>
      <c r="P21" s="697"/>
      <c r="Q21" s="683"/>
      <c r="R21" s="683"/>
      <c r="S21" s="683"/>
    </row>
    <row r="22" spans="2:19" ht="26.25" customHeight="1">
      <c r="B22" s="690" t="s">
        <v>414</v>
      </c>
      <c r="C22" s="631">
        <v>407.92136700000003</v>
      </c>
      <c r="D22" s="691">
        <v>229.039311</v>
      </c>
      <c r="E22" s="631">
        <v>177.09538699999999</v>
      </c>
      <c r="F22" s="691">
        <v>173.97403299999999</v>
      </c>
      <c r="G22" s="692">
        <v>113.42085399999999</v>
      </c>
      <c r="H22" s="693"/>
      <c r="I22" s="631">
        <v>447.007634</v>
      </c>
      <c r="J22" s="691">
        <v>229.154437</v>
      </c>
      <c r="K22" s="631">
        <v>184.36840699999999</v>
      </c>
      <c r="L22" s="691">
        <v>178.20209500000001</v>
      </c>
      <c r="M22" s="633">
        <v>173.48253500000001</v>
      </c>
      <c r="N22" s="698">
        <v>32.274687999999998</v>
      </c>
      <c r="O22" s="699"/>
      <c r="P22" s="697"/>
      <c r="Q22" s="683"/>
      <c r="R22" s="683"/>
      <c r="S22" s="683"/>
    </row>
    <row r="23" spans="2:19" ht="26.25" customHeight="1">
      <c r="B23" s="690" t="s">
        <v>416</v>
      </c>
      <c r="C23" s="631">
        <v>9547.0866009999972</v>
      </c>
      <c r="D23" s="691">
        <v>5540.0524300000006</v>
      </c>
      <c r="E23" s="631">
        <v>2447.0345520000001</v>
      </c>
      <c r="F23" s="691">
        <v>2302.0587490000003</v>
      </c>
      <c r="G23" s="692">
        <v>5330.4718180000009</v>
      </c>
      <c r="H23" s="693"/>
      <c r="I23" s="631">
        <v>9686.1568450000013</v>
      </c>
      <c r="J23" s="691">
        <v>5451.2873450000006</v>
      </c>
      <c r="K23" s="631">
        <v>2481.6520799999998</v>
      </c>
      <c r="L23" s="691">
        <v>2300.1355309999999</v>
      </c>
      <c r="M23" s="633">
        <v>5394.8607849999999</v>
      </c>
      <c r="N23" s="698">
        <v>2434.6837539999997</v>
      </c>
      <c r="O23" s="699"/>
      <c r="P23" s="697"/>
      <c r="Q23" s="683"/>
      <c r="R23" s="683"/>
      <c r="S23" s="683"/>
    </row>
    <row r="24" spans="2:19" ht="26.25" customHeight="1">
      <c r="B24" s="634" t="s">
        <v>595</v>
      </c>
      <c r="C24" s="631">
        <v>5562.6701790000006</v>
      </c>
      <c r="D24" s="691">
        <v>3547.4235819999999</v>
      </c>
      <c r="E24" s="631">
        <v>1562.323918</v>
      </c>
      <c r="F24" s="691">
        <v>1468.5063319999999</v>
      </c>
      <c r="G24" s="692">
        <v>3589.1592470000001</v>
      </c>
      <c r="H24" s="693"/>
      <c r="I24" s="631">
        <v>5722.1252150000009</v>
      </c>
      <c r="J24" s="691">
        <v>3535.8027480000001</v>
      </c>
      <c r="K24" s="631">
        <v>1639.715766</v>
      </c>
      <c r="L24" s="691">
        <v>1520.51811</v>
      </c>
      <c r="M24" s="633">
        <v>3683.1147040000001</v>
      </c>
      <c r="N24" s="700"/>
      <c r="O24" s="699"/>
      <c r="P24" s="697"/>
      <c r="Q24" s="683"/>
      <c r="R24" s="683"/>
      <c r="S24" s="683"/>
    </row>
    <row r="25" spans="2:19" ht="26.25" customHeight="1" thickBot="1">
      <c r="B25" s="701" t="s">
        <v>418</v>
      </c>
      <c r="C25" s="702">
        <v>2206.4422920000002</v>
      </c>
      <c r="D25" s="703">
        <v>1109.8796750000001</v>
      </c>
      <c r="E25" s="702">
        <v>366.04947199999998</v>
      </c>
      <c r="F25" s="703">
        <v>329.74048999999997</v>
      </c>
      <c r="G25" s="704">
        <v>1617.1448500000001</v>
      </c>
      <c r="H25" s="705"/>
      <c r="I25" s="702">
        <v>2511.0454199999999</v>
      </c>
      <c r="J25" s="703">
        <v>1273.0183459999998</v>
      </c>
      <c r="K25" s="702">
        <v>423.35533599999997</v>
      </c>
      <c r="L25" s="703">
        <v>381.13226999999995</v>
      </c>
      <c r="M25" s="706">
        <v>1824.5682140000001</v>
      </c>
      <c r="N25" s="698">
        <v>757.728296</v>
      </c>
      <c r="P25" s="697"/>
      <c r="Q25" s="683"/>
      <c r="R25" s="683"/>
      <c r="S25" s="683"/>
    </row>
    <row r="26" spans="2:19" ht="26.25" customHeight="1" thickBot="1">
      <c r="B26" s="707" t="s">
        <v>599</v>
      </c>
      <c r="C26" s="708">
        <v>12658.800878000002</v>
      </c>
      <c r="D26" s="709">
        <v>7037.2356270000009</v>
      </c>
      <c r="E26" s="708">
        <v>3046.5453480000001</v>
      </c>
      <c r="F26" s="709">
        <v>2856.0921309999999</v>
      </c>
      <c r="G26" s="710">
        <v>7061.4802830000008</v>
      </c>
      <c r="H26" s="711"/>
      <c r="I26" s="708">
        <v>13213.912807999999</v>
      </c>
      <c r="J26" s="709">
        <v>7106.5645219999997</v>
      </c>
      <c r="K26" s="708">
        <v>3142.5517530000002</v>
      </c>
      <c r="L26" s="709">
        <v>2906.4081080000001</v>
      </c>
      <c r="M26" s="649">
        <v>7393.3542950000001</v>
      </c>
      <c r="N26" s="712"/>
      <c r="P26" s="697"/>
      <c r="Q26" s="683"/>
      <c r="R26" s="683"/>
      <c r="S26" s="683"/>
    </row>
    <row r="27" spans="2:19" ht="26.25" customHeight="1" thickBot="1">
      <c r="B27" s="713" t="s">
        <v>614</v>
      </c>
      <c r="C27" s="708">
        <v>553.62750600000004</v>
      </c>
      <c r="D27" s="709">
        <v>180.226887</v>
      </c>
      <c r="E27" s="708">
        <v>7.1218279999999998</v>
      </c>
      <c r="F27" s="709">
        <v>5.8065230000000003</v>
      </c>
      <c r="G27" s="710">
        <v>126.195458</v>
      </c>
      <c r="H27" s="711"/>
      <c r="I27" s="708">
        <v>570.69390099999998</v>
      </c>
      <c r="J27" s="709">
        <v>185.28892500000001</v>
      </c>
      <c r="K27" s="708">
        <v>9.2137759999999993</v>
      </c>
      <c r="L27" s="709">
        <v>6.7956940000000001</v>
      </c>
      <c r="M27" s="649">
        <v>135.96610699999999</v>
      </c>
      <c r="N27" s="714">
        <v>52.237285</v>
      </c>
      <c r="P27" s="683"/>
      <c r="Q27" s="683"/>
      <c r="R27" s="683"/>
      <c r="S27" s="683"/>
    </row>
    <row r="28" spans="2:19" ht="26.25" customHeight="1" thickBot="1">
      <c r="B28" s="715" t="s">
        <v>615</v>
      </c>
      <c r="C28" s="716"/>
      <c r="D28" s="716"/>
      <c r="E28" s="716"/>
      <c r="F28" s="716"/>
      <c r="G28" s="716"/>
      <c r="H28" s="716"/>
      <c r="I28" s="717"/>
      <c r="J28" s="717"/>
      <c r="K28" s="717"/>
      <c r="L28" s="717"/>
      <c r="M28" s="717"/>
      <c r="N28" s="718"/>
      <c r="O28" s="190"/>
      <c r="P28" s="683"/>
      <c r="Q28" s="683"/>
      <c r="R28" s="683"/>
      <c r="S28" s="683"/>
    </row>
    <row r="29" spans="2:19" ht="26.25" customHeight="1" thickBot="1">
      <c r="B29" s="719" t="s">
        <v>616</v>
      </c>
      <c r="C29" s="720"/>
      <c r="D29" s="711"/>
      <c r="E29" s="711"/>
      <c r="F29" s="711"/>
      <c r="G29" s="711"/>
      <c r="H29" s="721"/>
      <c r="I29" s="722">
        <v>1457.7663600000001</v>
      </c>
      <c r="J29" s="723"/>
      <c r="K29" s="724"/>
      <c r="L29" s="724"/>
      <c r="M29" s="724"/>
      <c r="N29" s="725"/>
      <c r="O29" s="190"/>
      <c r="P29" s="683"/>
      <c r="Q29" s="683"/>
      <c r="R29" s="683"/>
      <c r="S29" s="683"/>
    </row>
    <row r="30" spans="2:19" ht="26.25" customHeight="1" thickBot="1">
      <c r="B30" s="719" t="s">
        <v>617</v>
      </c>
      <c r="C30" s="720"/>
      <c r="D30" s="711"/>
      <c r="E30" s="711"/>
      <c r="F30" s="711"/>
      <c r="G30" s="711"/>
      <c r="H30" s="721"/>
      <c r="I30" s="722">
        <v>1589.231262</v>
      </c>
      <c r="J30" s="720"/>
      <c r="K30" s="711"/>
      <c r="L30" s="711"/>
      <c r="M30" s="711"/>
      <c r="N30" s="726"/>
      <c r="O30" s="190"/>
      <c r="P30" s="683"/>
      <c r="Q30" s="683"/>
      <c r="R30" s="683"/>
      <c r="S30" s="683"/>
    </row>
    <row r="31" spans="2:19" ht="20.25" customHeight="1">
      <c r="C31" s="727" t="s">
        <v>618</v>
      </c>
      <c r="O31" s="190"/>
    </row>
    <row r="32" spans="2:19" s="190" customFormat="1" ht="27.75" customHeight="1">
      <c r="C32" s="1022" t="s">
        <v>619</v>
      </c>
      <c r="D32" s="1022"/>
      <c r="E32" s="1022"/>
      <c r="F32" s="1022"/>
      <c r="G32" s="1022"/>
      <c r="H32" s="1022"/>
      <c r="I32" s="1022"/>
      <c r="J32" s="1022"/>
      <c r="K32" s="1022"/>
      <c r="L32" s="1022"/>
      <c r="M32" s="1022"/>
      <c r="N32" s="1022"/>
      <c r="O32" s="2"/>
    </row>
    <row r="33" spans="2:15" s="190" customFormat="1" ht="15.75" customHeight="1">
      <c r="B33" s="662"/>
      <c r="C33" s="662"/>
      <c r="D33" s="662"/>
      <c r="E33" s="662"/>
      <c r="F33" s="662"/>
      <c r="O33" s="2"/>
    </row>
  </sheetData>
  <sheetProtection algorithmName="SHA-512" hashValue="zbZWT/SPH2ua04+2x7S+1iRWO6vABoxAxL3rcGGI6C2RezD3THtBTdPL1rjWYWBpblVFumFR6RLp2M+A3Ai3IQ==" saltValue="SvYdDdIyh7K6Xf5JVI4XlQ==" spinCount="100000" sheet="1" objects="1" scenarios="1" formatCells="0" formatColumns="0" formatRows="0"/>
  <mergeCells count="20">
    <mergeCell ref="C2:M2"/>
    <mergeCell ref="C3:M3"/>
    <mergeCell ref="C4:M4"/>
    <mergeCell ref="C6:H6"/>
    <mergeCell ref="I6:M6"/>
    <mergeCell ref="C32:N32"/>
    <mergeCell ref="M7:N7"/>
    <mergeCell ref="C8:C10"/>
    <mergeCell ref="D8:D10"/>
    <mergeCell ref="F8:F10"/>
    <mergeCell ref="H8:H10"/>
    <mergeCell ref="I8:I10"/>
    <mergeCell ref="J8:J10"/>
    <mergeCell ref="L8:L10"/>
    <mergeCell ref="N8:N10"/>
    <mergeCell ref="C7:D7"/>
    <mergeCell ref="E7:F7"/>
    <mergeCell ref="G7:H7"/>
    <mergeCell ref="I7:J7"/>
    <mergeCell ref="K7:L7"/>
  </mergeCells>
  <pageMargins left="0.70866141732283472" right="0.70866141732283472" top="0.74803149606299213" bottom="0.74803149606299213" header="0.31496062992125984" footer="0.31496062992125984"/>
  <pageSetup paperSize="9" scale="35" fitToHeight="0" orientation="landscape" r:id="rId1"/>
  <colBreaks count="1" manualBreakCount="1">
    <brk id="2" max="3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zoomScale="58" zoomScaleNormal="58" workbookViewId="0">
      <selection activeCell="C2" sqref="C2:M2"/>
    </sheetView>
  </sheetViews>
  <sheetFormatPr defaultColWidth="9.140625" defaultRowHeight="12.75"/>
  <cols>
    <col min="1" max="1" width="9.140625" style="728"/>
    <col min="2" max="2" width="37.42578125" style="728" customWidth="1"/>
    <col min="3" max="14" width="13.7109375" style="728" customWidth="1"/>
    <col min="15" max="16384" width="9.140625" style="728"/>
  </cols>
  <sheetData>
    <row r="1" spans="1:14">
      <c r="C1" s="729">
        <v>202003</v>
      </c>
      <c r="D1" s="729">
        <v>202003</v>
      </c>
      <c r="E1" s="729"/>
      <c r="F1" s="729">
        <v>202003</v>
      </c>
      <c r="G1" s="729">
        <v>202003</v>
      </c>
      <c r="H1" s="729">
        <v>202003</v>
      </c>
      <c r="I1" s="729">
        <v>202006</v>
      </c>
      <c r="J1" s="729">
        <v>202006</v>
      </c>
      <c r="K1" s="729">
        <v>202006</v>
      </c>
      <c r="L1" s="729">
        <v>202006</v>
      </c>
      <c r="M1" s="729">
        <v>202006</v>
      </c>
      <c r="N1" s="729">
        <v>202006</v>
      </c>
    </row>
    <row r="2" spans="1:14" ht="25.5">
      <c r="C2" s="1049" t="s">
        <v>1</v>
      </c>
      <c r="D2" s="1049"/>
      <c r="E2" s="1049"/>
      <c r="F2" s="1049"/>
      <c r="G2" s="1049"/>
      <c r="H2" s="1049"/>
      <c r="I2" s="1049"/>
      <c r="J2" s="1049"/>
      <c r="K2" s="1049"/>
      <c r="L2" s="1049"/>
      <c r="M2" s="1049"/>
      <c r="N2" s="730"/>
    </row>
    <row r="3" spans="1:14" ht="18">
      <c r="C3" s="815" t="s">
        <v>620</v>
      </c>
      <c r="D3" s="815"/>
      <c r="E3" s="815"/>
      <c r="F3" s="815"/>
      <c r="G3" s="815"/>
      <c r="H3" s="815"/>
      <c r="I3" s="815"/>
      <c r="J3" s="815"/>
      <c r="K3" s="815"/>
      <c r="L3" s="815"/>
      <c r="M3" s="815"/>
      <c r="N3" s="64"/>
    </row>
    <row r="4" spans="1:14" ht="18">
      <c r="C4" s="823" t="str">
        <f>Cover!C5</f>
        <v>Intesa Sanpaolo S.p.A.</v>
      </c>
      <c r="D4" s="823"/>
      <c r="E4" s="823"/>
      <c r="F4" s="823"/>
      <c r="G4" s="823"/>
      <c r="H4" s="823"/>
      <c r="I4" s="823"/>
      <c r="J4" s="823"/>
      <c r="K4" s="823"/>
      <c r="L4" s="823"/>
      <c r="M4" s="823"/>
      <c r="N4" s="731"/>
    </row>
    <row r="6" spans="1:14" ht="13.5" thickBot="1"/>
    <row r="7" spans="1:14">
      <c r="C7" s="1050" t="s">
        <v>12</v>
      </c>
      <c r="D7" s="1051"/>
      <c r="E7" s="1051"/>
      <c r="F7" s="1051"/>
      <c r="G7" s="1051"/>
      <c r="H7" s="1052"/>
      <c r="I7" s="1050" t="s">
        <v>13</v>
      </c>
      <c r="J7" s="1051"/>
      <c r="K7" s="1051"/>
      <c r="L7" s="1051"/>
      <c r="M7" s="1051"/>
      <c r="N7" s="1052"/>
    </row>
    <row r="8" spans="1:14" ht="23.25" customHeight="1">
      <c r="C8" s="1053" t="s">
        <v>353</v>
      </c>
      <c r="D8" s="1054"/>
      <c r="E8" s="1054"/>
      <c r="F8" s="1054"/>
      <c r="G8" s="1055" t="s">
        <v>621</v>
      </c>
      <c r="H8" s="1041" t="s">
        <v>622</v>
      </c>
      <c r="I8" s="1058" t="s">
        <v>353</v>
      </c>
      <c r="J8" s="1059"/>
      <c r="K8" s="1059"/>
      <c r="L8" s="1059"/>
      <c r="M8" s="1055" t="s">
        <v>621</v>
      </c>
      <c r="N8" s="1041" t="s">
        <v>622</v>
      </c>
    </row>
    <row r="9" spans="1:14" ht="43.15" customHeight="1">
      <c r="C9" s="732"/>
      <c r="D9" s="1044" t="s">
        <v>623</v>
      </c>
      <c r="E9" s="1045"/>
      <c r="F9" s="1046" t="s">
        <v>624</v>
      </c>
      <c r="G9" s="1056"/>
      <c r="H9" s="1042"/>
      <c r="I9" s="732"/>
      <c r="J9" s="733" t="s">
        <v>623</v>
      </c>
      <c r="K9" s="734"/>
      <c r="L9" s="1046" t="s">
        <v>624</v>
      </c>
      <c r="M9" s="1056"/>
      <c r="N9" s="1042"/>
    </row>
    <row r="10" spans="1:14" ht="46.15" customHeight="1" thickBot="1">
      <c r="B10" s="735" t="s">
        <v>281</v>
      </c>
      <c r="C10" s="736"/>
      <c r="D10" s="737"/>
      <c r="E10" s="737" t="s">
        <v>625</v>
      </c>
      <c r="F10" s="1047"/>
      <c r="G10" s="1057"/>
      <c r="H10" s="1043"/>
      <c r="I10" s="736"/>
      <c r="J10" s="737"/>
      <c r="K10" s="737" t="s">
        <v>625</v>
      </c>
      <c r="L10" s="1047"/>
      <c r="M10" s="1057"/>
      <c r="N10" s="1043"/>
    </row>
    <row r="11" spans="1:14">
      <c r="A11" s="738"/>
      <c r="B11" s="739" t="s">
        <v>626</v>
      </c>
      <c r="C11" s="740">
        <v>3688.0331460000002</v>
      </c>
      <c r="D11" s="741">
        <v>461.06439599999999</v>
      </c>
      <c r="E11" s="742"/>
      <c r="F11" s="741">
        <v>3666.9840939999999</v>
      </c>
      <c r="G11" s="743">
        <v>283.69978300000002</v>
      </c>
      <c r="H11" s="744">
        <v>0</v>
      </c>
      <c r="I11" s="740">
        <v>3623.829268</v>
      </c>
      <c r="J11" s="741">
        <v>449.79808700000001</v>
      </c>
      <c r="K11" s="745">
        <v>449.79808700000001</v>
      </c>
      <c r="L11" s="741">
        <v>3602.3789190000002</v>
      </c>
      <c r="M11" s="743">
        <v>272.97166900000002</v>
      </c>
      <c r="N11" s="746">
        <v>0</v>
      </c>
    </row>
    <row r="12" spans="1:14">
      <c r="A12" s="738"/>
      <c r="B12" s="739" t="s">
        <v>627</v>
      </c>
      <c r="C12" s="747">
        <v>3757.7149209999998</v>
      </c>
      <c r="D12" s="748">
        <v>163.29467299999999</v>
      </c>
      <c r="E12" s="749"/>
      <c r="F12" s="748">
        <v>3757.714923</v>
      </c>
      <c r="G12" s="750">
        <v>139.32987800000001</v>
      </c>
      <c r="H12" s="751">
        <v>0</v>
      </c>
      <c r="I12" s="747">
        <v>4775.7777889999988</v>
      </c>
      <c r="J12" s="748">
        <v>203.43257399999999</v>
      </c>
      <c r="K12" s="752">
        <v>203.43257399999999</v>
      </c>
      <c r="L12" s="748">
        <v>4775.7777880000003</v>
      </c>
      <c r="M12" s="750">
        <v>155.06132400000001</v>
      </c>
      <c r="N12" s="751">
        <v>0</v>
      </c>
    </row>
    <row r="13" spans="1:14">
      <c r="A13" s="738"/>
      <c r="B13" s="739" t="s">
        <v>628</v>
      </c>
      <c r="C13" s="747">
        <v>51554.420761000001</v>
      </c>
      <c r="D13" s="748">
        <v>5763.5205779999997</v>
      </c>
      <c r="E13" s="749"/>
      <c r="F13" s="748">
        <v>51354.165352999997</v>
      </c>
      <c r="G13" s="750">
        <v>3373.888242</v>
      </c>
      <c r="H13" s="751">
        <v>5.3887999999999998E-2</v>
      </c>
      <c r="I13" s="747">
        <v>57750.726671999997</v>
      </c>
      <c r="J13" s="748">
        <v>5580.9527169999992</v>
      </c>
      <c r="K13" s="752">
        <v>5580.9527169999992</v>
      </c>
      <c r="L13" s="748">
        <v>57548.860090000002</v>
      </c>
      <c r="M13" s="750">
        <v>3460.548589</v>
      </c>
      <c r="N13" s="751">
        <v>5.4407999999999998E-2</v>
      </c>
    </row>
    <row r="14" spans="1:14" ht="25.5">
      <c r="A14" s="738"/>
      <c r="B14" s="739" t="s">
        <v>629</v>
      </c>
      <c r="C14" s="747">
        <v>8813.2249219999994</v>
      </c>
      <c r="D14" s="748">
        <v>239.419828</v>
      </c>
      <c r="E14" s="749"/>
      <c r="F14" s="748">
        <v>8793.5562310000005</v>
      </c>
      <c r="G14" s="750">
        <v>188.19748200000001</v>
      </c>
      <c r="H14" s="751">
        <v>0</v>
      </c>
      <c r="I14" s="747">
        <v>9396.4592040000007</v>
      </c>
      <c r="J14" s="748">
        <v>231.67236199999999</v>
      </c>
      <c r="K14" s="752">
        <v>231.67236199999999</v>
      </c>
      <c r="L14" s="748">
        <v>9383.2449500000021</v>
      </c>
      <c r="M14" s="750">
        <v>220.59403699999999</v>
      </c>
      <c r="N14" s="751">
        <v>0</v>
      </c>
    </row>
    <row r="15" spans="1:14">
      <c r="A15" s="738"/>
      <c r="B15" s="739" t="s">
        <v>630</v>
      </c>
      <c r="C15" s="747">
        <v>1601.6557299999999</v>
      </c>
      <c r="D15" s="748">
        <v>133.784594</v>
      </c>
      <c r="E15" s="749"/>
      <c r="F15" s="748">
        <v>1601.6557299999999</v>
      </c>
      <c r="G15" s="750">
        <v>96.587158000000002</v>
      </c>
      <c r="H15" s="751">
        <v>0</v>
      </c>
      <c r="I15" s="747">
        <v>1683.092713</v>
      </c>
      <c r="J15" s="748">
        <v>125.110354</v>
      </c>
      <c r="K15" s="752">
        <v>125.110354</v>
      </c>
      <c r="L15" s="748">
        <v>1683.092713</v>
      </c>
      <c r="M15" s="750">
        <v>91.891608000000005</v>
      </c>
      <c r="N15" s="751">
        <v>0</v>
      </c>
    </row>
    <row r="16" spans="1:14">
      <c r="A16" s="738"/>
      <c r="B16" s="739" t="s">
        <v>631</v>
      </c>
      <c r="C16" s="747">
        <v>17593.674962000001</v>
      </c>
      <c r="D16" s="748">
        <v>5399.737567000001</v>
      </c>
      <c r="E16" s="749"/>
      <c r="F16" s="748">
        <v>17555.667580000001</v>
      </c>
      <c r="G16" s="750">
        <v>3171.8518079999999</v>
      </c>
      <c r="H16" s="751">
        <v>0.82548200000000005</v>
      </c>
      <c r="I16" s="747">
        <v>17824.305704999999</v>
      </c>
      <c r="J16" s="748">
        <v>5303.5749070000011</v>
      </c>
      <c r="K16" s="752">
        <v>5303.5749070000011</v>
      </c>
      <c r="L16" s="748">
        <v>17815.553985999999</v>
      </c>
      <c r="M16" s="750">
        <v>3056.2640769999998</v>
      </c>
      <c r="N16" s="751">
        <v>0.84657499999999997</v>
      </c>
    </row>
    <row r="17" spans="1:14">
      <c r="A17" s="738"/>
      <c r="B17" s="739" t="s">
        <v>632</v>
      </c>
      <c r="C17" s="747">
        <v>29532.918599000001</v>
      </c>
      <c r="D17" s="748">
        <v>3135.0166709999999</v>
      </c>
      <c r="E17" s="749"/>
      <c r="F17" s="748">
        <v>29502.353523999995</v>
      </c>
      <c r="G17" s="750">
        <v>2023.350216</v>
      </c>
      <c r="H17" s="751">
        <v>0.476711</v>
      </c>
      <c r="I17" s="747">
        <v>31443.749116000003</v>
      </c>
      <c r="J17" s="748">
        <v>3102.6238720000001</v>
      </c>
      <c r="K17" s="752">
        <v>3102.6238720000001</v>
      </c>
      <c r="L17" s="748">
        <v>31414.111904000001</v>
      </c>
      <c r="M17" s="750">
        <v>2063.9984789999999</v>
      </c>
      <c r="N17" s="751">
        <v>0.49760700000000002</v>
      </c>
    </row>
    <row r="18" spans="1:14">
      <c r="A18" s="738"/>
      <c r="B18" s="739" t="s">
        <v>633</v>
      </c>
      <c r="C18" s="747">
        <v>11462.149455000001</v>
      </c>
      <c r="D18" s="748">
        <v>917.38424499999996</v>
      </c>
      <c r="E18" s="749"/>
      <c r="F18" s="748">
        <v>11462.141109</v>
      </c>
      <c r="G18" s="750">
        <v>620.20495300000005</v>
      </c>
      <c r="H18" s="751">
        <v>8.3300000000000006E-3</v>
      </c>
      <c r="I18" s="747">
        <v>12917.866679000001</v>
      </c>
      <c r="J18" s="748">
        <v>915.02384400000005</v>
      </c>
      <c r="K18" s="752">
        <v>915.02384400000005</v>
      </c>
      <c r="L18" s="748">
        <v>12917.858268</v>
      </c>
      <c r="M18" s="750">
        <v>630.42802600000005</v>
      </c>
      <c r="N18" s="751">
        <v>8.4100000000000008E-3</v>
      </c>
    </row>
    <row r="19" spans="1:14" ht="25.5">
      <c r="A19" s="738"/>
      <c r="B19" s="739" t="s">
        <v>634</v>
      </c>
      <c r="C19" s="747">
        <v>5451.375446</v>
      </c>
      <c r="D19" s="748">
        <v>771.633869</v>
      </c>
      <c r="E19" s="749"/>
      <c r="F19" s="748">
        <v>5446.8117089999987</v>
      </c>
      <c r="G19" s="750">
        <v>429.91915999999998</v>
      </c>
      <c r="H19" s="751">
        <v>1.522797</v>
      </c>
      <c r="I19" s="747">
        <v>5974.4997279999998</v>
      </c>
      <c r="J19" s="748">
        <v>762.27816199999995</v>
      </c>
      <c r="K19" s="752">
        <v>762.27816199999995</v>
      </c>
      <c r="L19" s="748">
        <v>5969.3567499999999</v>
      </c>
      <c r="M19" s="750">
        <v>470.62480099999999</v>
      </c>
      <c r="N19" s="751">
        <v>2.1189629999999999</v>
      </c>
    </row>
    <row r="20" spans="1:14">
      <c r="A20" s="738"/>
      <c r="B20" s="739" t="s">
        <v>635</v>
      </c>
      <c r="C20" s="747">
        <v>6638.4298110000009</v>
      </c>
      <c r="D20" s="748">
        <v>278.550747</v>
      </c>
      <c r="E20" s="749"/>
      <c r="F20" s="748">
        <v>6638.1158740000001</v>
      </c>
      <c r="G20" s="750">
        <v>175.60975999999999</v>
      </c>
      <c r="H20" s="751">
        <v>0</v>
      </c>
      <c r="I20" s="747">
        <v>7751.1336270000011</v>
      </c>
      <c r="J20" s="748">
        <v>223.95957000000001</v>
      </c>
      <c r="K20" s="752">
        <v>223.95957000000001</v>
      </c>
      <c r="L20" s="748">
        <v>7750.4479310000006</v>
      </c>
      <c r="M20" s="750">
        <v>174.685925</v>
      </c>
      <c r="N20" s="751">
        <v>0</v>
      </c>
    </row>
    <row r="21" spans="1:14">
      <c r="A21" s="738"/>
      <c r="B21" s="739" t="s">
        <v>636</v>
      </c>
      <c r="C21" s="747">
        <v>3486.0635259999999</v>
      </c>
      <c r="D21" s="748">
        <v>140.305757</v>
      </c>
      <c r="E21" s="749"/>
      <c r="F21" s="748">
        <v>3486.0635259999999</v>
      </c>
      <c r="G21" s="750">
        <v>63.812209000000003</v>
      </c>
      <c r="H21" s="751">
        <v>0</v>
      </c>
      <c r="I21" s="747">
        <v>5032.4542230000006</v>
      </c>
      <c r="J21" s="748">
        <v>192.54484299999999</v>
      </c>
      <c r="K21" s="752">
        <v>192.54484299999999</v>
      </c>
      <c r="L21" s="748">
        <v>5031.9671809999991</v>
      </c>
      <c r="M21" s="750">
        <v>99.496385000000004</v>
      </c>
      <c r="N21" s="751">
        <v>0</v>
      </c>
    </row>
    <row r="22" spans="1:14">
      <c r="A22" s="738"/>
      <c r="B22" s="739" t="s">
        <v>637</v>
      </c>
      <c r="C22" s="747">
        <v>16280.973542000002</v>
      </c>
      <c r="D22" s="748">
        <v>3390.6646810000002</v>
      </c>
      <c r="E22" s="749"/>
      <c r="F22" s="748">
        <v>16047.721934000001</v>
      </c>
      <c r="G22" s="750">
        <v>1685.7558690000001</v>
      </c>
      <c r="H22" s="751">
        <v>4.443066</v>
      </c>
      <c r="I22" s="747">
        <v>16369.455413</v>
      </c>
      <c r="J22" s="748">
        <v>3307.9843820000001</v>
      </c>
      <c r="K22" s="752">
        <v>3307.9843820000001</v>
      </c>
      <c r="L22" s="748">
        <v>16119.2667</v>
      </c>
      <c r="M22" s="750">
        <v>1681.8807859999999</v>
      </c>
      <c r="N22" s="751">
        <v>4.4472940000000003</v>
      </c>
    </row>
    <row r="23" spans="1:14" ht="25.5">
      <c r="A23" s="738"/>
      <c r="B23" s="739" t="s">
        <v>638</v>
      </c>
      <c r="C23" s="747">
        <v>12216.747289999998</v>
      </c>
      <c r="D23" s="748">
        <v>822.40916600000003</v>
      </c>
      <c r="E23" s="749"/>
      <c r="F23" s="748">
        <v>12097.758555</v>
      </c>
      <c r="G23" s="750">
        <v>465.24070399999999</v>
      </c>
      <c r="H23" s="751">
        <v>0</v>
      </c>
      <c r="I23" s="747">
        <v>13124.5414</v>
      </c>
      <c r="J23" s="748">
        <v>767.07037600000001</v>
      </c>
      <c r="K23" s="752">
        <v>767.07037600000001</v>
      </c>
      <c r="L23" s="748">
        <v>13034.925041999999</v>
      </c>
      <c r="M23" s="750">
        <v>416.26163500000001</v>
      </c>
      <c r="N23" s="751">
        <v>0</v>
      </c>
    </row>
    <row r="24" spans="1:14" ht="25.5">
      <c r="A24" s="738"/>
      <c r="B24" s="739" t="s">
        <v>639</v>
      </c>
      <c r="C24" s="747">
        <v>3826.8803750000002</v>
      </c>
      <c r="D24" s="748">
        <v>457.64233200000001</v>
      </c>
      <c r="E24" s="749"/>
      <c r="F24" s="748">
        <v>3826.8803750000002</v>
      </c>
      <c r="G24" s="750">
        <v>296.90078099999999</v>
      </c>
      <c r="H24" s="751">
        <v>0</v>
      </c>
      <c r="I24" s="747">
        <v>4298.8886830000001</v>
      </c>
      <c r="J24" s="748">
        <v>449.81299100000001</v>
      </c>
      <c r="K24" s="752">
        <v>449.81299100000001</v>
      </c>
      <c r="L24" s="748">
        <v>4298.8886830000001</v>
      </c>
      <c r="M24" s="750">
        <v>296.49609800000002</v>
      </c>
      <c r="N24" s="751">
        <v>0</v>
      </c>
    </row>
    <row r="25" spans="1:14" ht="25.5">
      <c r="A25" s="738"/>
      <c r="B25" s="739" t="s">
        <v>640</v>
      </c>
      <c r="C25" s="747">
        <v>3.8846059999999998</v>
      </c>
      <c r="D25" s="748">
        <v>7.9999999999999996E-6</v>
      </c>
      <c r="E25" s="749"/>
      <c r="F25" s="748">
        <v>3.8846059999999998</v>
      </c>
      <c r="G25" s="750">
        <v>3.2107999999999998E-2</v>
      </c>
      <c r="H25" s="751">
        <v>0</v>
      </c>
      <c r="I25" s="747">
        <v>3.7905220000000002</v>
      </c>
      <c r="J25" s="748">
        <v>0</v>
      </c>
      <c r="K25" s="752">
        <v>0</v>
      </c>
      <c r="L25" s="748">
        <v>3.7905220000000002</v>
      </c>
      <c r="M25" s="750">
        <v>4.5558000000000001E-2</v>
      </c>
      <c r="N25" s="751">
        <v>0</v>
      </c>
    </row>
    <row r="26" spans="1:14">
      <c r="A26" s="738"/>
      <c r="B26" s="739" t="s">
        <v>641</v>
      </c>
      <c r="C26" s="747">
        <v>184.22604899999999</v>
      </c>
      <c r="D26" s="748">
        <v>22.463660000000001</v>
      </c>
      <c r="E26" s="749"/>
      <c r="F26" s="748">
        <v>184.22604899999999</v>
      </c>
      <c r="G26" s="750">
        <v>13.217741999999999</v>
      </c>
      <c r="H26" s="751">
        <v>0</v>
      </c>
      <c r="I26" s="747">
        <v>199.18051199999999</v>
      </c>
      <c r="J26" s="748">
        <v>23.267458999999999</v>
      </c>
      <c r="K26" s="752">
        <v>23.267458999999999</v>
      </c>
      <c r="L26" s="748">
        <v>199.18051199999999</v>
      </c>
      <c r="M26" s="750">
        <v>12.233418</v>
      </c>
      <c r="N26" s="751">
        <v>0</v>
      </c>
    </row>
    <row r="27" spans="1:14" ht="25.5">
      <c r="A27" s="738"/>
      <c r="B27" s="739" t="s">
        <v>642</v>
      </c>
      <c r="C27" s="747">
        <v>1799.2120190000001</v>
      </c>
      <c r="D27" s="748">
        <v>111.21667100000001</v>
      </c>
      <c r="E27" s="749"/>
      <c r="F27" s="748">
        <v>1799.2120190000001</v>
      </c>
      <c r="G27" s="750">
        <v>74.507354000000007</v>
      </c>
      <c r="H27" s="751">
        <v>0</v>
      </c>
      <c r="I27" s="747">
        <v>1903.2731329999999</v>
      </c>
      <c r="J27" s="748">
        <v>114.17564299999999</v>
      </c>
      <c r="K27" s="752">
        <v>114.17564299999999</v>
      </c>
      <c r="L27" s="748">
        <v>1903.2731329999999</v>
      </c>
      <c r="M27" s="750">
        <v>81.158535999999998</v>
      </c>
      <c r="N27" s="751">
        <v>0</v>
      </c>
    </row>
    <row r="28" spans="1:14">
      <c r="A28" s="738"/>
      <c r="B28" s="739" t="s">
        <v>643</v>
      </c>
      <c r="C28" s="747">
        <v>923.44878400000005</v>
      </c>
      <c r="D28" s="748">
        <v>146.37771000000001</v>
      </c>
      <c r="E28" s="749"/>
      <c r="F28" s="748">
        <v>923.44878400000005</v>
      </c>
      <c r="G28" s="750">
        <v>75.492981</v>
      </c>
      <c r="H28" s="751">
        <v>0</v>
      </c>
      <c r="I28" s="747">
        <v>1006.527147</v>
      </c>
      <c r="J28" s="748">
        <v>145.79557600000001</v>
      </c>
      <c r="K28" s="752">
        <v>145.79557600000001</v>
      </c>
      <c r="L28" s="748">
        <v>1006.527147</v>
      </c>
      <c r="M28" s="750">
        <v>79.606251999999998</v>
      </c>
      <c r="N28" s="751">
        <v>0</v>
      </c>
    </row>
    <row r="29" spans="1:14">
      <c r="A29" s="738"/>
      <c r="B29" s="739" t="s">
        <v>644</v>
      </c>
      <c r="C29" s="747">
        <v>17191.772087000001</v>
      </c>
      <c r="D29" s="748">
        <v>295.26972999999998</v>
      </c>
      <c r="E29" s="749"/>
      <c r="F29" s="748">
        <v>17179.603734</v>
      </c>
      <c r="G29" s="750">
        <v>207.733056</v>
      </c>
      <c r="H29" s="751">
        <v>0</v>
      </c>
      <c r="I29" s="747">
        <v>4705.4263879999999</v>
      </c>
      <c r="J29" s="748">
        <v>146.29004900000001</v>
      </c>
      <c r="K29" s="752">
        <v>146.29004900000001</v>
      </c>
      <c r="L29" s="748">
        <v>4703.1375779999998</v>
      </c>
      <c r="M29" s="750">
        <v>117.439296</v>
      </c>
      <c r="N29" s="751">
        <v>0</v>
      </c>
    </row>
    <row r="30" spans="1:14" ht="13.5" thickBot="1">
      <c r="A30" s="738"/>
      <c r="B30" s="739" t="s">
        <v>362</v>
      </c>
      <c r="C30" s="753">
        <v>196006.80603099999</v>
      </c>
      <c r="D30" s="754">
        <v>22649.756882999998</v>
      </c>
      <c r="E30" s="755"/>
      <c r="F30" s="754">
        <v>195327.96570900004</v>
      </c>
      <c r="G30" s="756">
        <v>13385.331244000001</v>
      </c>
      <c r="H30" s="757">
        <v>7.3302740000000002</v>
      </c>
      <c r="I30" s="753">
        <v>199784.97792199999</v>
      </c>
      <c r="J30" s="754">
        <v>22045.367768</v>
      </c>
      <c r="K30" s="758">
        <v>22045.367768</v>
      </c>
      <c r="L30" s="754">
        <v>199161.63979700001</v>
      </c>
      <c r="M30" s="756">
        <v>13381.686498999999</v>
      </c>
      <c r="N30" s="757">
        <v>7.9732570000000003</v>
      </c>
    </row>
    <row r="32" spans="1:14" ht="55.5" customHeight="1">
      <c r="B32" s="1048" t="s">
        <v>645</v>
      </c>
      <c r="C32" s="1048"/>
      <c r="D32" s="1048"/>
      <c r="E32" s="1048"/>
      <c r="F32" s="1048"/>
      <c r="G32" s="1048"/>
      <c r="H32" s="1048"/>
      <c r="I32" s="1048"/>
      <c r="J32" s="1048"/>
      <c r="K32" s="1048"/>
      <c r="L32" s="1048"/>
      <c r="M32" s="1048"/>
      <c r="N32" s="1048"/>
    </row>
    <row r="33" spans="2:14">
      <c r="B33" s="759"/>
      <c r="C33" s="759"/>
      <c r="D33" s="759"/>
      <c r="E33" s="759"/>
      <c r="F33" s="759"/>
      <c r="G33" s="759"/>
      <c r="H33" s="759"/>
      <c r="I33" s="759"/>
      <c r="J33" s="759"/>
      <c r="K33" s="759"/>
      <c r="L33" s="759"/>
      <c r="M33" s="759"/>
      <c r="N33" s="759"/>
    </row>
    <row r="34" spans="2:14">
      <c r="B34" s="759"/>
      <c r="C34" s="759"/>
      <c r="D34" s="759"/>
      <c r="E34" s="759"/>
      <c r="F34" s="759"/>
      <c r="G34" s="759"/>
      <c r="H34" s="759"/>
      <c r="I34" s="759"/>
      <c r="J34" s="759"/>
      <c r="K34" s="759"/>
      <c r="L34" s="759"/>
      <c r="M34" s="759"/>
      <c r="N34" s="759"/>
    </row>
    <row r="35" spans="2:14">
      <c r="B35" s="759"/>
      <c r="C35" s="759"/>
      <c r="D35" s="759"/>
      <c r="E35" s="759"/>
      <c r="F35" s="759"/>
      <c r="G35" s="759"/>
      <c r="H35" s="759"/>
      <c r="I35" s="759"/>
      <c r="J35" s="759"/>
      <c r="K35" s="759"/>
      <c r="L35" s="759"/>
      <c r="M35" s="759"/>
      <c r="N35" s="759"/>
    </row>
  </sheetData>
  <sheetProtection algorithmName="SHA-512" hashValue="EJ5HseKboXhU6UIMm55h1G3i77RuYd7M7qwzLwhNpty8dIf/eLlVL2NUx5YPp1Ad3x8eCYlDl01Vevmvx477KA==" saltValue="WP7DqNA64j989QGnIN2Lcw==" spinCount="100000" sheet="1" objects="1" scenarios="1" formatCells="0" formatColumns="0" formatRows="0"/>
  <mergeCells count="15">
    <mergeCell ref="C2:M2"/>
    <mergeCell ref="C3:M3"/>
    <mergeCell ref="C4:M4"/>
    <mergeCell ref="C7:H7"/>
    <mergeCell ref="I7:N7"/>
    <mergeCell ref="N8:N10"/>
    <mergeCell ref="D9:E9"/>
    <mergeCell ref="F9:F10"/>
    <mergeCell ref="L9:L10"/>
    <mergeCell ref="B32:N32"/>
    <mergeCell ref="C8:F8"/>
    <mergeCell ref="G8:G10"/>
    <mergeCell ref="H8:H10"/>
    <mergeCell ref="I8:L8"/>
    <mergeCell ref="M8:M10"/>
  </mergeCells>
  <pageMargins left="0.70866141732283472" right="0.70866141732283472" top="0.74803149606299213" bottom="0.74803149606299213" header="0.31496062992125984" footer="0.31496062992125984"/>
  <pageSetup scale="35" fitToHeight="0" orientation="portrait" horizontalDpi="1200" verticalDpi="1200" r:id="rId1"/>
  <colBreaks count="1" manualBreakCount="1">
    <brk id="2" max="3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7" zoomScale="89" zoomScaleNormal="89" workbookViewId="0">
      <selection activeCell="K22" sqref="K22"/>
    </sheetView>
  </sheetViews>
  <sheetFormatPr defaultColWidth="9.140625" defaultRowHeight="12.75"/>
  <cols>
    <col min="1" max="1" width="9.140625" style="728"/>
    <col min="2" max="2" width="46.85546875" style="728" customWidth="1"/>
    <col min="3" max="7" width="18" style="728" customWidth="1"/>
    <col min="8" max="16384" width="9.140625" style="728"/>
  </cols>
  <sheetData>
    <row r="1" spans="1:7">
      <c r="C1" s="729">
        <v>202006</v>
      </c>
      <c r="D1" s="729">
        <v>202006</v>
      </c>
      <c r="E1" s="729">
        <v>202006</v>
      </c>
      <c r="F1" s="729">
        <v>202006</v>
      </c>
      <c r="G1" s="729">
        <v>202006</v>
      </c>
    </row>
    <row r="2" spans="1:7" ht="19.5">
      <c r="C2" s="1061" t="s">
        <v>1</v>
      </c>
      <c r="D2" s="1061"/>
      <c r="E2" s="1061"/>
      <c r="F2" s="1061"/>
      <c r="G2" s="1061"/>
    </row>
    <row r="3" spans="1:7" ht="15">
      <c r="C3" s="1062" t="s">
        <v>646</v>
      </c>
      <c r="D3" s="1062"/>
      <c r="E3" s="1062"/>
      <c r="F3" s="1062"/>
      <c r="G3" s="1062"/>
    </row>
    <row r="4" spans="1:7" ht="15">
      <c r="C4" s="1063" t="str">
        <f>Cover!C5</f>
        <v>Intesa Sanpaolo S.p.A.</v>
      </c>
      <c r="D4" s="1063"/>
      <c r="E4" s="1063"/>
      <c r="F4" s="1063"/>
      <c r="G4" s="1063"/>
    </row>
    <row r="6" spans="1:7" ht="13.5" thickBot="1"/>
    <row r="7" spans="1:7">
      <c r="C7" s="1050" t="s">
        <v>13</v>
      </c>
      <c r="D7" s="1051"/>
      <c r="E7" s="1051"/>
      <c r="F7" s="1051"/>
      <c r="G7" s="1052"/>
    </row>
    <row r="8" spans="1:7" ht="23.25" customHeight="1">
      <c r="C8" s="1064" t="s">
        <v>647</v>
      </c>
      <c r="D8" s="1065"/>
      <c r="E8" s="1065"/>
      <c r="F8" s="1065"/>
      <c r="G8" s="1066"/>
    </row>
    <row r="9" spans="1:7" ht="28.15" customHeight="1">
      <c r="C9" s="732"/>
      <c r="D9" s="760" t="s">
        <v>648</v>
      </c>
      <c r="E9" s="761"/>
      <c r="F9" s="1067" t="s">
        <v>649</v>
      </c>
      <c r="G9" s="1066"/>
    </row>
    <row r="10" spans="1:7" ht="70.900000000000006" customHeight="1" thickBot="1">
      <c r="B10" s="735" t="s">
        <v>281</v>
      </c>
      <c r="C10" s="736"/>
      <c r="D10" s="737"/>
      <c r="E10" s="737" t="s">
        <v>650</v>
      </c>
      <c r="F10" s="762"/>
      <c r="G10" s="763" t="s">
        <v>651</v>
      </c>
    </row>
    <row r="11" spans="1:7" ht="27" customHeight="1">
      <c r="A11" s="738"/>
      <c r="B11" s="739" t="s">
        <v>353</v>
      </c>
      <c r="C11" s="764">
        <v>436110.75515899999</v>
      </c>
      <c r="D11" s="745">
        <v>405935.17940999998</v>
      </c>
      <c r="E11" s="745">
        <v>2344.826654</v>
      </c>
      <c r="F11" s="745">
        <v>30175.575749</v>
      </c>
      <c r="G11" s="765">
        <v>3606.5519260000001</v>
      </c>
    </row>
    <row r="12" spans="1:7" ht="27" customHeight="1">
      <c r="A12" s="738"/>
      <c r="B12" s="739" t="s">
        <v>652</v>
      </c>
      <c r="C12" s="766">
        <v>273671.73123999999</v>
      </c>
      <c r="D12" s="752">
        <v>252530.43029799999</v>
      </c>
      <c r="E12" s="752">
        <v>1255.709838</v>
      </c>
      <c r="F12" s="752">
        <v>21141.300942000002</v>
      </c>
      <c r="G12" s="767">
        <v>2329.2050980000004</v>
      </c>
    </row>
    <row r="13" spans="1:7" ht="27" customHeight="1">
      <c r="A13" s="738"/>
      <c r="B13" s="739" t="s">
        <v>653</v>
      </c>
      <c r="C13" s="766">
        <v>154914.35019299999</v>
      </c>
      <c r="D13" s="752">
        <v>141007.10383400001</v>
      </c>
      <c r="E13" s="752">
        <v>820.25272600000005</v>
      </c>
      <c r="F13" s="752">
        <v>13907.246359000001</v>
      </c>
      <c r="G13" s="767">
        <v>1652.5844159999999</v>
      </c>
    </row>
    <row r="14" spans="1:7" ht="27" customHeight="1">
      <c r="A14" s="738"/>
      <c r="B14" s="739" t="s">
        <v>654</v>
      </c>
      <c r="C14" s="766">
        <v>53307.969918000003</v>
      </c>
      <c r="D14" s="752">
        <v>50874.333074000002</v>
      </c>
      <c r="E14" s="768"/>
      <c r="F14" s="752">
        <v>2433.6368440000001</v>
      </c>
      <c r="G14" s="767">
        <v>329.03099300000002</v>
      </c>
    </row>
    <row r="15" spans="1:7" ht="27" customHeight="1">
      <c r="A15" s="738"/>
      <c r="B15" s="739" t="s">
        <v>655</v>
      </c>
      <c r="C15" s="766">
        <v>14300.254190000001</v>
      </c>
      <c r="D15" s="752">
        <v>12640.169833</v>
      </c>
      <c r="E15" s="768"/>
      <c r="F15" s="752">
        <v>1660.084357</v>
      </c>
      <c r="G15" s="767">
        <v>156.50866400000001</v>
      </c>
    </row>
    <row r="16" spans="1:7" ht="27" customHeight="1">
      <c r="A16" s="738"/>
      <c r="B16" s="739" t="s">
        <v>656</v>
      </c>
      <c r="C16" s="766">
        <v>11783.377737999997</v>
      </c>
      <c r="D16" s="752">
        <v>6665.3111220000001</v>
      </c>
      <c r="E16" s="768"/>
      <c r="F16" s="752">
        <v>5118.0666160000001</v>
      </c>
      <c r="G16" s="767">
        <v>473.85113000000001</v>
      </c>
    </row>
    <row r="17" spans="1:7" ht="27" customHeight="1">
      <c r="A17" s="738"/>
      <c r="B17" s="739" t="s">
        <v>657</v>
      </c>
      <c r="C17" s="766">
        <v>11494.106134000001</v>
      </c>
      <c r="D17" s="752">
        <v>1353.7098549999998</v>
      </c>
      <c r="E17" s="752">
        <v>34.828305999999998</v>
      </c>
      <c r="F17" s="752">
        <v>10140.396279000001</v>
      </c>
      <c r="G17" s="767">
        <v>568.04363299999989</v>
      </c>
    </row>
    <row r="18" spans="1:7">
      <c r="A18" s="738"/>
      <c r="B18" s="739" t="s">
        <v>658</v>
      </c>
      <c r="C18" s="769"/>
      <c r="D18" s="768"/>
      <c r="E18" s="768"/>
      <c r="F18" s="768"/>
      <c r="G18" s="770"/>
    </row>
    <row r="19" spans="1:7" ht="27" customHeight="1">
      <c r="A19" s="738"/>
      <c r="B19" s="739" t="s">
        <v>659</v>
      </c>
      <c r="C19" s="766">
        <v>187538.862582</v>
      </c>
      <c r="D19" s="752">
        <v>179030.13782500001</v>
      </c>
      <c r="E19" s="752">
        <v>907.96447599999999</v>
      </c>
      <c r="F19" s="752">
        <v>8508.724757</v>
      </c>
      <c r="G19" s="767">
        <v>1363.1996610000001</v>
      </c>
    </row>
    <row r="20" spans="1:7" ht="27" customHeight="1">
      <c r="A20" s="738"/>
      <c r="B20" s="739" t="s">
        <v>660</v>
      </c>
      <c r="C20" s="766">
        <v>144883.32081500001</v>
      </c>
      <c r="D20" s="752">
        <v>136757.701042</v>
      </c>
      <c r="E20" s="752">
        <v>789.65524400000004</v>
      </c>
      <c r="F20" s="752">
        <v>8125.6197729999994</v>
      </c>
      <c r="G20" s="767">
        <v>1272.9667690000001</v>
      </c>
    </row>
    <row r="21" spans="1:7" ht="27" customHeight="1">
      <c r="A21" s="738"/>
      <c r="B21" s="739" t="s">
        <v>661</v>
      </c>
      <c r="C21" s="766">
        <v>217776.85703500002</v>
      </c>
      <c r="D21" s="752">
        <v>201118.82224099999</v>
      </c>
      <c r="E21" s="752">
        <v>1013.1124060000001</v>
      </c>
      <c r="F21" s="752">
        <v>16658.034793999999</v>
      </c>
      <c r="G21" s="767">
        <v>2320.957801</v>
      </c>
    </row>
    <row r="22" spans="1:7" ht="27" customHeight="1">
      <c r="A22" s="738"/>
      <c r="B22" s="739" t="s">
        <v>660</v>
      </c>
      <c r="C22" s="766">
        <v>204221.69351699998</v>
      </c>
      <c r="D22" s="752">
        <v>188181.50606800002</v>
      </c>
      <c r="E22" s="752">
        <v>945.54378900000006</v>
      </c>
      <c r="F22" s="752">
        <v>16040.187449000001</v>
      </c>
      <c r="G22" s="767">
        <v>2113.7248569999997</v>
      </c>
    </row>
    <row r="23" spans="1:7" ht="27" customHeight="1">
      <c r="A23" s="738"/>
      <c r="B23" s="739" t="s">
        <v>662</v>
      </c>
      <c r="C23" s="766">
        <v>52223.189682999997</v>
      </c>
      <c r="D23" s="752">
        <v>50019.141740999999</v>
      </c>
      <c r="E23" s="752">
        <v>234.38226499999999</v>
      </c>
      <c r="F23" s="752">
        <v>2204.0479420000001</v>
      </c>
      <c r="G23" s="767">
        <v>286.53719599999999</v>
      </c>
    </row>
    <row r="24" spans="1:7" ht="27" customHeight="1" thickBot="1">
      <c r="A24" s="738"/>
      <c r="B24" s="739" t="s">
        <v>663</v>
      </c>
      <c r="C24" s="771">
        <v>-9382.8372469999995</v>
      </c>
      <c r="D24" s="758">
        <v>0</v>
      </c>
      <c r="E24" s="758">
        <v>0</v>
      </c>
      <c r="F24" s="758">
        <v>-9382.8372469999995</v>
      </c>
      <c r="G24" s="772">
        <v>-181.48369299999999</v>
      </c>
    </row>
    <row r="25" spans="1:7" ht="8.25" customHeight="1"/>
    <row r="26" spans="1:7" ht="39" customHeight="1">
      <c r="B26" s="1060" t="s">
        <v>664</v>
      </c>
      <c r="C26" s="1060"/>
      <c r="D26" s="1060"/>
      <c r="E26" s="1060"/>
      <c r="F26" s="1060"/>
      <c r="G26" s="1060"/>
    </row>
  </sheetData>
  <sheetProtection algorithmName="SHA-512" hashValue="v2eMFHuFfeVlpzQSF5k7Y6kyB2QDjvnRwpZ65TTsXqoumomYsIT6moAFffnjjJywY/IP7e6yf4Ai15fxge7LLw==" saltValue="QAaoxGyRyaKNTTXXQQAv5A==" spinCount="100000" sheet="1" objects="1" scenarios="1" formatCells="0" formatColumns="0" formatRows="0"/>
  <mergeCells count="7">
    <mergeCell ref="B26:G26"/>
    <mergeCell ref="C2:G2"/>
    <mergeCell ref="C3:G3"/>
    <mergeCell ref="C4:G4"/>
    <mergeCell ref="C7:G7"/>
    <mergeCell ref="C8:G8"/>
    <mergeCell ref="F9:G9"/>
  </mergeCells>
  <pageMargins left="0.70866141732283472" right="0.70866141732283472" top="0.74803149606299213" bottom="0.74803149606299213" header="0.31496062992125984" footer="0.31496062992125984"/>
  <pageSetup scale="47" fitToWidth="2" fitToHeight="0"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topLeftCell="A7" zoomScale="86" zoomScaleNormal="86" workbookViewId="0">
      <selection activeCell="L17" sqref="L17"/>
    </sheetView>
  </sheetViews>
  <sheetFormatPr defaultColWidth="9.140625" defaultRowHeight="12.75"/>
  <cols>
    <col min="1" max="1" width="9.140625" style="728"/>
    <col min="2" max="2" width="55.28515625" style="728" customWidth="1"/>
    <col min="3" max="18" width="13.7109375" style="774" customWidth="1"/>
    <col min="19" max="16384" width="9.140625" style="728"/>
  </cols>
  <sheetData>
    <row r="1" spans="1:18">
      <c r="C1" s="773">
        <v>202006</v>
      </c>
      <c r="D1" s="773">
        <v>202006</v>
      </c>
      <c r="E1" s="773">
        <v>202006</v>
      </c>
      <c r="F1" s="773">
        <v>202006</v>
      </c>
      <c r="G1" s="773">
        <v>202006</v>
      </c>
      <c r="H1" s="773">
        <v>202006</v>
      </c>
      <c r="I1" s="773">
        <v>202006</v>
      </c>
      <c r="J1" s="773">
        <v>202006</v>
      </c>
      <c r="K1" s="773">
        <v>202006</v>
      </c>
      <c r="L1" s="773">
        <v>202006</v>
      </c>
      <c r="M1" s="773">
        <v>202006</v>
      </c>
      <c r="N1" s="773">
        <v>202006</v>
      </c>
      <c r="O1" s="773">
        <v>202006</v>
      </c>
      <c r="P1" s="773">
        <v>202006</v>
      </c>
      <c r="Q1" s="773">
        <v>202006</v>
      </c>
      <c r="R1" s="773">
        <v>202006</v>
      </c>
    </row>
    <row r="2" spans="1:18" ht="25.5">
      <c r="C2" s="1049" t="s">
        <v>1</v>
      </c>
      <c r="D2" s="1049"/>
      <c r="E2" s="1049"/>
      <c r="F2" s="1049"/>
      <c r="G2" s="1049"/>
      <c r="H2" s="1049"/>
      <c r="I2" s="1049"/>
      <c r="J2" s="1049"/>
      <c r="K2" s="1068"/>
      <c r="L2" s="1068"/>
      <c r="M2" s="1068"/>
      <c r="N2" s="1068"/>
      <c r="O2" s="1068"/>
      <c r="P2" s="1068"/>
      <c r="Q2" s="1068"/>
      <c r="R2" s="1068"/>
    </row>
    <row r="3" spans="1:18" ht="18">
      <c r="C3" s="815" t="s">
        <v>665</v>
      </c>
      <c r="D3" s="815"/>
      <c r="E3" s="815"/>
      <c r="F3" s="815"/>
      <c r="G3" s="815"/>
      <c r="H3" s="815"/>
      <c r="I3" s="815"/>
      <c r="J3" s="815"/>
      <c r="K3" s="1068"/>
      <c r="L3" s="1068"/>
      <c r="M3" s="1068"/>
      <c r="N3" s="1068"/>
      <c r="O3" s="1068"/>
      <c r="P3" s="1068"/>
      <c r="Q3" s="1068"/>
      <c r="R3" s="1068"/>
    </row>
    <row r="4" spans="1:18" ht="25.5" customHeight="1">
      <c r="C4" s="823" t="str">
        <f>Cover!C5</f>
        <v>Intesa Sanpaolo S.p.A.</v>
      </c>
      <c r="D4" s="823"/>
      <c r="E4" s="823"/>
      <c r="F4" s="823"/>
      <c r="G4" s="823"/>
      <c r="H4" s="823"/>
      <c r="I4" s="823"/>
      <c r="J4" s="823"/>
      <c r="K4" s="1069"/>
      <c r="L4" s="1069"/>
      <c r="M4" s="1069"/>
      <c r="N4" s="1069"/>
      <c r="O4" s="1069"/>
      <c r="P4" s="1069"/>
      <c r="Q4" s="1069"/>
      <c r="R4" s="1069"/>
    </row>
    <row r="6" spans="1:18" ht="13.5" thickBot="1"/>
    <row r="7" spans="1:18" ht="26.25" customHeight="1" thickBot="1">
      <c r="C7" s="1070" t="s">
        <v>13</v>
      </c>
      <c r="D7" s="1071"/>
      <c r="E7" s="1071"/>
      <c r="F7" s="1071"/>
      <c r="G7" s="1071"/>
      <c r="H7" s="1071"/>
      <c r="I7" s="1071"/>
      <c r="J7" s="1071"/>
      <c r="K7" s="1072"/>
      <c r="L7" s="1072"/>
      <c r="M7" s="1072"/>
      <c r="N7" s="1072"/>
      <c r="O7" s="1072"/>
      <c r="P7" s="1072"/>
      <c r="Q7" s="1072"/>
      <c r="R7" s="1073"/>
    </row>
    <row r="8" spans="1:18" ht="45.6" customHeight="1">
      <c r="B8" s="775"/>
      <c r="C8" s="1074" t="s">
        <v>666</v>
      </c>
      <c r="D8" s="1075" t="s">
        <v>353</v>
      </c>
      <c r="E8" s="1076"/>
      <c r="F8" s="1076"/>
      <c r="G8" s="1076"/>
      <c r="H8" s="1076"/>
      <c r="I8" s="1076"/>
      <c r="J8" s="1077"/>
      <c r="K8" s="1074" t="s">
        <v>667</v>
      </c>
      <c r="L8" s="1078"/>
      <c r="M8" s="1078"/>
      <c r="N8" s="1078"/>
      <c r="O8" s="1078"/>
      <c r="P8" s="1078"/>
      <c r="Q8" s="1079"/>
      <c r="R8" s="776" t="s">
        <v>668</v>
      </c>
    </row>
    <row r="9" spans="1:18" ht="28.15" customHeight="1">
      <c r="B9" s="775"/>
      <c r="C9" s="1056"/>
      <c r="D9" s="777"/>
      <c r="E9" s="760" t="s">
        <v>648</v>
      </c>
      <c r="F9" s="778"/>
      <c r="G9" s="779"/>
      <c r="H9" s="1067" t="s">
        <v>649</v>
      </c>
      <c r="I9" s="1080"/>
      <c r="J9" s="1081"/>
      <c r="K9" s="780"/>
      <c r="L9" s="760" t="s">
        <v>648</v>
      </c>
      <c r="M9" s="778"/>
      <c r="N9" s="779"/>
      <c r="O9" s="1067" t="s">
        <v>649</v>
      </c>
      <c r="P9" s="1080"/>
      <c r="Q9" s="1080"/>
      <c r="R9" s="1042" t="s">
        <v>669</v>
      </c>
    </row>
    <row r="10" spans="1:18" ht="159.6" customHeight="1" thickBot="1">
      <c r="B10" s="781" t="s">
        <v>281</v>
      </c>
      <c r="C10" s="1057"/>
      <c r="D10" s="782"/>
      <c r="E10" s="762"/>
      <c r="F10" s="783" t="s">
        <v>670</v>
      </c>
      <c r="G10" s="783" t="s">
        <v>671</v>
      </c>
      <c r="H10" s="762"/>
      <c r="I10" s="784" t="s">
        <v>670</v>
      </c>
      <c r="J10" s="785" t="s">
        <v>672</v>
      </c>
      <c r="K10" s="762"/>
      <c r="L10" s="762"/>
      <c r="M10" s="783" t="s">
        <v>670</v>
      </c>
      <c r="N10" s="783" t="s">
        <v>671</v>
      </c>
      <c r="O10" s="762"/>
      <c r="P10" s="784" t="s">
        <v>670</v>
      </c>
      <c r="Q10" s="786" t="s">
        <v>672</v>
      </c>
      <c r="R10" s="1031"/>
    </row>
    <row r="11" spans="1:18" ht="42.75" customHeight="1" thickBot="1">
      <c r="A11" s="738"/>
      <c r="B11" s="787" t="s">
        <v>673</v>
      </c>
      <c r="C11" s="788">
        <v>1056154</v>
      </c>
      <c r="D11" s="789">
        <v>52348.019806999997</v>
      </c>
      <c r="E11" s="790"/>
      <c r="F11" s="790"/>
      <c r="G11" s="790"/>
      <c r="H11" s="790"/>
      <c r="I11" s="790"/>
      <c r="J11" s="791"/>
      <c r="K11" s="790"/>
      <c r="L11" s="790"/>
      <c r="M11" s="790"/>
      <c r="N11" s="790"/>
      <c r="O11" s="790"/>
      <c r="P11" s="790"/>
      <c r="Q11" s="791"/>
      <c r="R11" s="792"/>
    </row>
    <row r="12" spans="1:18" ht="36.75" customHeight="1">
      <c r="A12" s="738"/>
      <c r="B12" s="793" t="s">
        <v>674</v>
      </c>
      <c r="C12" s="794"/>
      <c r="D12" s="795">
        <v>46379.678311999989</v>
      </c>
      <c r="E12" s="795">
        <v>45848.347916999999</v>
      </c>
      <c r="F12" s="795">
        <v>101.865971</v>
      </c>
      <c r="G12" s="795">
        <v>10577.060503999999</v>
      </c>
      <c r="H12" s="795">
        <v>531.33039499999995</v>
      </c>
      <c r="I12" s="795">
        <v>100.89714499999999</v>
      </c>
      <c r="J12" s="796">
        <v>339.23458599999998</v>
      </c>
      <c r="K12" s="795">
        <v>698.10563100000002</v>
      </c>
      <c r="L12" s="795">
        <v>529.11957600000005</v>
      </c>
      <c r="M12" s="795">
        <v>10.849152</v>
      </c>
      <c r="N12" s="795">
        <v>385.238066</v>
      </c>
      <c r="O12" s="795">
        <v>168.98605499999999</v>
      </c>
      <c r="P12" s="795">
        <v>58.470216000000001</v>
      </c>
      <c r="Q12" s="796">
        <v>87.468928000000005</v>
      </c>
      <c r="R12" s="797">
        <v>127.87222300000001</v>
      </c>
    </row>
    <row r="13" spans="1:18" ht="26.25" customHeight="1">
      <c r="A13" s="738"/>
      <c r="B13" s="798" t="s">
        <v>675</v>
      </c>
      <c r="C13" s="799"/>
      <c r="D13" s="800">
        <v>17856.456440999998</v>
      </c>
      <c r="E13" s="800">
        <v>17648.292023000002</v>
      </c>
      <c r="F13" s="800">
        <v>33.463320000000003</v>
      </c>
      <c r="G13" s="800">
        <v>3352.504027</v>
      </c>
      <c r="H13" s="800">
        <v>208.16441699999999</v>
      </c>
      <c r="I13" s="800">
        <v>17.040458999999998</v>
      </c>
      <c r="J13" s="801">
        <v>159.039748</v>
      </c>
      <c r="K13" s="800">
        <v>244.64817600000001</v>
      </c>
      <c r="L13" s="800">
        <v>188.289939</v>
      </c>
      <c r="M13" s="800">
        <v>2.3769049999999998</v>
      </c>
      <c r="N13" s="800">
        <v>146.04274599999999</v>
      </c>
      <c r="O13" s="800">
        <v>56.358237000000003</v>
      </c>
      <c r="P13" s="800">
        <v>11.510726</v>
      </c>
      <c r="Q13" s="801">
        <v>33.444715000000002</v>
      </c>
      <c r="R13" s="802">
        <v>53.854531000000001</v>
      </c>
    </row>
    <row r="14" spans="1:18" ht="26.25" customHeight="1">
      <c r="A14" s="738"/>
      <c r="B14" s="798" t="s">
        <v>676</v>
      </c>
      <c r="C14" s="799"/>
      <c r="D14" s="800">
        <v>12601.270817000001</v>
      </c>
      <c r="E14" s="800">
        <v>12475.693080999999</v>
      </c>
      <c r="F14" s="800">
        <v>16.319509</v>
      </c>
      <c r="G14" s="800">
        <v>2336.5530180000001</v>
      </c>
      <c r="H14" s="800">
        <v>125.577737</v>
      </c>
      <c r="I14" s="800">
        <v>4.1156139999999999</v>
      </c>
      <c r="J14" s="801">
        <v>112.776978</v>
      </c>
      <c r="K14" s="800">
        <v>109.326409</v>
      </c>
      <c r="L14" s="800">
        <v>87.885491000000002</v>
      </c>
      <c r="M14" s="800">
        <v>0.53796900000000003</v>
      </c>
      <c r="N14" s="800">
        <v>73.318008000000006</v>
      </c>
      <c r="O14" s="800">
        <v>21.440918</v>
      </c>
      <c r="P14" s="800">
        <v>2.1871860000000001</v>
      </c>
      <c r="Q14" s="801">
        <v>18.370653000000001</v>
      </c>
      <c r="R14" s="802">
        <v>33.009734999999999</v>
      </c>
    </row>
    <row r="15" spans="1:18" ht="26.25" customHeight="1">
      <c r="A15" s="738"/>
      <c r="B15" s="798" t="s">
        <v>677</v>
      </c>
      <c r="C15" s="799"/>
      <c r="D15" s="800">
        <v>26611.063088999999</v>
      </c>
      <c r="E15" s="800">
        <v>26319.811618</v>
      </c>
      <c r="F15" s="800">
        <v>30.979863999999999</v>
      </c>
      <c r="G15" s="800">
        <v>6129.8211630000005</v>
      </c>
      <c r="H15" s="800">
        <v>291.25147199999998</v>
      </c>
      <c r="I15" s="800">
        <v>73.489239999999995</v>
      </c>
      <c r="J15" s="801">
        <v>149.253388</v>
      </c>
      <c r="K15" s="800">
        <v>417.66898200000003</v>
      </c>
      <c r="L15" s="800">
        <v>317.69795599999998</v>
      </c>
      <c r="M15" s="800">
        <v>3.955168</v>
      </c>
      <c r="N15" s="800">
        <v>219.66525100000001</v>
      </c>
      <c r="O15" s="800">
        <v>99.971025999999995</v>
      </c>
      <c r="P15" s="800">
        <v>37.112775999999997</v>
      </c>
      <c r="Q15" s="801">
        <v>42.308931999999999</v>
      </c>
      <c r="R15" s="802">
        <v>73.930651999999995</v>
      </c>
    </row>
    <row r="16" spans="1:18" ht="26.25" customHeight="1">
      <c r="A16" s="738"/>
      <c r="B16" s="798" t="s">
        <v>678</v>
      </c>
      <c r="C16" s="799"/>
      <c r="D16" s="800">
        <v>20680.480448999999</v>
      </c>
      <c r="E16" s="800">
        <v>20483.243356999999</v>
      </c>
      <c r="F16" s="800">
        <v>23.579343000000001</v>
      </c>
      <c r="G16" s="800">
        <v>5308.1188550000006</v>
      </c>
      <c r="H16" s="800">
        <v>197.23709199999999</v>
      </c>
      <c r="I16" s="800">
        <v>14.866991000000001</v>
      </c>
      <c r="J16" s="801">
        <v>118.592651</v>
      </c>
      <c r="K16" s="800">
        <v>327.494326</v>
      </c>
      <c r="L16" s="800">
        <v>268.26270099999999</v>
      </c>
      <c r="M16" s="800">
        <v>2.4058030000000001</v>
      </c>
      <c r="N16" s="800">
        <v>195.50662299999999</v>
      </c>
      <c r="O16" s="800">
        <v>59.231625000000001</v>
      </c>
      <c r="P16" s="800">
        <v>11.184683</v>
      </c>
      <c r="Q16" s="801">
        <v>31.165378</v>
      </c>
      <c r="R16" s="802">
        <v>70.305555999999996</v>
      </c>
    </row>
    <row r="17" spans="1:18" ht="26.25" customHeight="1" thickBot="1">
      <c r="A17" s="738"/>
      <c r="B17" s="803" t="s">
        <v>679</v>
      </c>
      <c r="C17" s="804"/>
      <c r="D17" s="805">
        <v>11055.157585000001</v>
      </c>
      <c r="E17" s="805">
        <v>10894.082172</v>
      </c>
      <c r="F17" s="805">
        <v>4.6727629999999998</v>
      </c>
      <c r="G17" s="805">
        <v>2622.376827</v>
      </c>
      <c r="H17" s="805">
        <v>161.075413</v>
      </c>
      <c r="I17" s="805">
        <v>43.396548000000003</v>
      </c>
      <c r="J17" s="806">
        <v>80.675179999999997</v>
      </c>
      <c r="K17" s="805">
        <v>203.581391</v>
      </c>
      <c r="L17" s="805">
        <v>167.04081400000001</v>
      </c>
      <c r="M17" s="805">
        <v>0.159938</v>
      </c>
      <c r="N17" s="805">
        <v>121.817634</v>
      </c>
      <c r="O17" s="805">
        <v>36.540576999999999</v>
      </c>
      <c r="P17" s="805">
        <v>14.155187</v>
      </c>
      <c r="Q17" s="806">
        <v>17.922944999999999</v>
      </c>
      <c r="R17" s="807">
        <v>38.339567000000002</v>
      </c>
    </row>
    <row r="18" spans="1:18" ht="14.25">
      <c r="B18" s="808" t="s">
        <v>680</v>
      </c>
    </row>
  </sheetData>
  <sheetProtection algorithmName="SHA-512" hashValue="Jvj0++tc69xjfFeJsty09oEYCX8ZjC4zjbvF0t8J/hlqisy9r3YkL8kW+uiaTYn87ElLJzmkHaRpGV6sBr3eNw==" saltValue="t9uRmqi1FQb2rwbhl6ZE2Q==" spinCount="100000" sheet="1" objects="1" scenarios="1" formatCells="0" formatColumns="0" formatRows="0"/>
  <mergeCells count="10">
    <mergeCell ref="C2:R2"/>
    <mergeCell ref="C3:R3"/>
    <mergeCell ref="C4:R4"/>
    <mergeCell ref="C7:R7"/>
    <mergeCell ref="C8:C10"/>
    <mergeCell ref="D8:J8"/>
    <mergeCell ref="K8:Q8"/>
    <mergeCell ref="H9:J9"/>
    <mergeCell ref="O9:Q9"/>
    <mergeCell ref="R9:R10"/>
  </mergeCells>
  <pageMargins left="0.7" right="0.7" top="0.75" bottom="0.75" header="0.3" footer="0.3"/>
  <pageSetup scale="43"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3"/>
  <sheetViews>
    <sheetView showGridLines="0" zoomScale="70" zoomScaleNormal="70" workbookViewId="0">
      <selection activeCell="B2" sqref="B2:F2"/>
    </sheetView>
  </sheetViews>
  <sheetFormatPr defaultColWidth="11.42578125" defaultRowHeight="11.25"/>
  <cols>
    <col min="1" max="1" width="5.42578125" style="32" customWidth="1"/>
    <col min="2" max="2" width="86.28515625" style="46" customWidth="1"/>
    <col min="3" max="4" width="18.85546875" style="31" customWidth="1"/>
    <col min="5" max="5" width="37.7109375" style="45" customWidth="1"/>
    <col min="6" max="6" width="67.5703125" style="45" customWidth="1"/>
    <col min="7" max="16384" width="11.42578125" style="32"/>
  </cols>
  <sheetData>
    <row r="1" spans="2:6" s="26" customFormat="1">
      <c r="B1" s="24"/>
      <c r="C1" s="401">
        <v>202003</v>
      </c>
      <c r="D1" s="401">
        <v>202006</v>
      </c>
      <c r="E1" s="25"/>
      <c r="F1" s="25"/>
    </row>
    <row r="2" spans="2:6" ht="33" customHeight="1">
      <c r="B2" s="814" t="s">
        <v>1</v>
      </c>
      <c r="C2" s="814"/>
      <c r="D2" s="814"/>
      <c r="E2" s="814"/>
      <c r="F2" s="814"/>
    </row>
    <row r="3" spans="2:6" ht="21" customHeight="1">
      <c r="B3" s="815" t="s">
        <v>10</v>
      </c>
      <c r="C3" s="815"/>
      <c r="D3" s="815"/>
      <c r="E3" s="815"/>
      <c r="F3" s="815"/>
    </row>
    <row r="4" spans="2:6" ht="33.75" customHeight="1">
      <c r="B4" s="816" t="str">
        <f>Cover!C5</f>
        <v>Intesa Sanpaolo S.p.A.</v>
      </c>
      <c r="C4" s="816"/>
      <c r="D4" s="816"/>
      <c r="E4" s="816"/>
      <c r="F4" s="816"/>
    </row>
    <row r="5" spans="2:6" ht="12.75" customHeight="1" thickBot="1">
      <c r="C5" s="402"/>
      <c r="D5" s="402"/>
    </row>
    <row r="6" spans="2:6" s="31" customFormat="1" ht="35.25" customHeight="1" thickBot="1">
      <c r="B6" s="27" t="s">
        <v>11</v>
      </c>
      <c r="C6" s="28" t="s">
        <v>12</v>
      </c>
      <c r="D6" s="28" t="s">
        <v>13</v>
      </c>
      <c r="E6" s="29" t="s">
        <v>14</v>
      </c>
      <c r="F6" s="30" t="s">
        <v>15</v>
      </c>
    </row>
    <row r="7" spans="2:6" ht="37.9" customHeight="1">
      <c r="B7" s="811" t="s">
        <v>16</v>
      </c>
      <c r="C7" s="812"/>
      <c r="D7" s="812"/>
      <c r="E7" s="812"/>
      <c r="F7" s="813"/>
    </row>
    <row r="8" spans="2:6" ht="37.9" customHeight="1">
      <c r="B8" s="33" t="s">
        <v>17</v>
      </c>
      <c r="C8" s="403">
        <f>Capital!E8</f>
        <v>42338.866733999996</v>
      </c>
      <c r="D8" s="403">
        <f>Capital!F8</f>
        <v>43259.954055000002</v>
      </c>
      <c r="E8" s="34" t="s">
        <v>18</v>
      </c>
      <c r="F8" s="35" t="s">
        <v>19</v>
      </c>
    </row>
    <row r="9" spans="2:6" ht="42.6" customHeight="1">
      <c r="B9" s="33" t="s">
        <v>20</v>
      </c>
      <c r="C9" s="403">
        <f>Capital!E8-Capital!E51</f>
        <v>40211.388587999994</v>
      </c>
      <c r="D9" s="403">
        <f>Capital!F8-Capital!F51</f>
        <v>41127.371786000003</v>
      </c>
      <c r="E9" s="36" t="s">
        <v>21</v>
      </c>
      <c r="F9" s="35" t="s">
        <v>19</v>
      </c>
    </row>
    <row r="10" spans="2:6" ht="37.9" customHeight="1">
      <c r="B10" s="33" t="s">
        <v>22</v>
      </c>
      <c r="C10" s="403">
        <f>Capital!E39</f>
        <v>47935.279414999997</v>
      </c>
      <c r="D10" s="403">
        <f>Capital!F39</f>
        <v>48855.984224</v>
      </c>
      <c r="E10" s="36" t="s">
        <v>23</v>
      </c>
      <c r="F10" s="35" t="s">
        <v>24</v>
      </c>
    </row>
    <row r="11" spans="2:6" ht="37.9" customHeight="1">
      <c r="B11" s="33" t="s">
        <v>25</v>
      </c>
      <c r="C11" s="403">
        <f>Capital!E39-Capital!E51-Capital!E52</f>
        <v>45807.801268999996</v>
      </c>
      <c r="D11" s="403">
        <f>Capital!F39-Capital!F51-Capital!F52</f>
        <v>46723.401955000001</v>
      </c>
      <c r="E11" s="36" t="s">
        <v>26</v>
      </c>
      <c r="F11" s="35" t="s">
        <v>24</v>
      </c>
    </row>
    <row r="12" spans="2:6" s="37" customFormat="1" ht="37.9" customHeight="1">
      <c r="B12" s="33" t="s">
        <v>27</v>
      </c>
      <c r="C12" s="403">
        <f>Capital!E7</f>
        <v>54971.490531999996</v>
      </c>
      <c r="D12" s="403">
        <f>Capital!F7</f>
        <v>56787.546543000004</v>
      </c>
      <c r="E12" s="404" t="s">
        <v>28</v>
      </c>
      <c r="F12" s="405" t="s">
        <v>29</v>
      </c>
    </row>
    <row r="13" spans="2:6" ht="37.9" customHeight="1" thickBot="1">
      <c r="B13" s="38" t="s">
        <v>30</v>
      </c>
      <c r="C13" s="406">
        <f>Capital!E7-Capital!E51-Capital!E52-Capital!E53</f>
        <v>53710.517317999998</v>
      </c>
      <c r="D13" s="406">
        <f>Capital!F7-Capital!F51-Capital!F52-Capital!F53</f>
        <v>55505.781504000006</v>
      </c>
      <c r="E13" s="39" t="s">
        <v>31</v>
      </c>
      <c r="F13" s="40" t="s">
        <v>29</v>
      </c>
    </row>
    <row r="14" spans="2:6" ht="37.9" customHeight="1">
      <c r="B14" s="811" t="s">
        <v>32</v>
      </c>
      <c r="C14" s="812"/>
      <c r="D14" s="812"/>
      <c r="E14" s="812"/>
      <c r="F14" s="813"/>
    </row>
    <row r="15" spans="2:6" ht="37.9" customHeight="1">
      <c r="B15" s="33" t="s">
        <v>33</v>
      </c>
      <c r="C15" s="403">
        <f>Capital!E44</f>
        <v>297118.67892799998</v>
      </c>
      <c r="D15" s="403">
        <f>Capital!F44</f>
        <v>295973.08964999998</v>
      </c>
      <c r="E15" s="407" t="s">
        <v>34</v>
      </c>
      <c r="F15" s="408" t="s">
        <v>35</v>
      </c>
    </row>
    <row r="16" spans="2:6" ht="37.9" customHeight="1" thickBot="1">
      <c r="B16" s="38" t="s">
        <v>36</v>
      </c>
      <c r="C16" s="406">
        <f>Capital!E44-Capital!E54</f>
        <v>298731.74968199997</v>
      </c>
      <c r="D16" s="406">
        <f>Capital!F44-Capital!F54</f>
        <v>297523.12385999999</v>
      </c>
      <c r="E16" s="41" t="s">
        <v>37</v>
      </c>
      <c r="F16" s="42" t="s">
        <v>35</v>
      </c>
    </row>
    <row r="17" spans="2:6" ht="37.9" customHeight="1">
      <c r="B17" s="811" t="s">
        <v>38</v>
      </c>
      <c r="C17" s="812"/>
      <c r="D17" s="812"/>
      <c r="E17" s="812"/>
      <c r="F17" s="813"/>
    </row>
    <row r="18" spans="2:6" ht="37.9" customHeight="1">
      <c r="B18" s="33" t="s">
        <v>39</v>
      </c>
      <c r="C18" s="409">
        <f>Capital!E46</f>
        <v>0.14249816567156945</v>
      </c>
      <c r="D18" s="409">
        <f>Capital!F46</f>
        <v>0.14616178148546083</v>
      </c>
      <c r="E18" s="407" t="s">
        <v>40</v>
      </c>
      <c r="F18" s="43" t="s">
        <v>41</v>
      </c>
    </row>
    <row r="19" spans="2:6" ht="37.9" customHeight="1" thickBot="1">
      <c r="B19" s="33" t="s">
        <v>42</v>
      </c>
      <c r="C19" s="409">
        <f>(Capital!E8-Capital!E51)/(Capital!E44-Capital!E54)</f>
        <v>0.13460701325120289</v>
      </c>
      <c r="D19" s="409">
        <f>(Capital!F8-Capital!F51)/(Capital!F44-Capital!F54)</f>
        <v>0.13823252207230977</v>
      </c>
      <c r="E19" s="39" t="s">
        <v>43</v>
      </c>
      <c r="F19" s="43" t="s">
        <v>41</v>
      </c>
    </row>
    <row r="20" spans="2:6" ht="37.9" customHeight="1">
      <c r="B20" s="33" t="s">
        <v>44</v>
      </c>
      <c r="C20" s="409">
        <f>Capital!E47</f>
        <v>0.16133377944446242</v>
      </c>
      <c r="D20" s="409">
        <f>Capital!F47</f>
        <v>0.16506900773233862</v>
      </c>
      <c r="E20" s="407" t="s">
        <v>45</v>
      </c>
      <c r="F20" s="43" t="s">
        <v>41</v>
      </c>
    </row>
    <row r="21" spans="2:6" ht="37.9" customHeight="1" thickBot="1">
      <c r="B21" s="33" t="s">
        <v>46</v>
      </c>
      <c r="C21" s="409">
        <f>(Capital!E39-Capital!E51-Capital!E52)/(Capital!E44-Capital!E54)</f>
        <v>0.15334091979765263</v>
      </c>
      <c r="D21" s="409">
        <f>(Capital!F39-Capital!F51-Capital!F52)/(Capital!F44-Capital!F54)</f>
        <v>0.15704124556377599</v>
      </c>
      <c r="E21" s="44" t="s">
        <v>47</v>
      </c>
      <c r="F21" s="43" t="s">
        <v>41</v>
      </c>
    </row>
    <row r="22" spans="2:6" ht="37.9" customHeight="1">
      <c r="B22" s="33" t="s">
        <v>48</v>
      </c>
      <c r="C22" s="409">
        <f>Capital!E48</f>
        <v>0.18501526302666788</v>
      </c>
      <c r="D22" s="409">
        <f>Capital!F48</f>
        <v>0.19186726269659701</v>
      </c>
      <c r="E22" s="407" t="s">
        <v>49</v>
      </c>
      <c r="F22" s="43" t="s">
        <v>41</v>
      </c>
    </row>
    <row r="23" spans="2:6" ht="37.9" customHeight="1" thickBot="1">
      <c r="B23" s="38" t="s">
        <v>50</v>
      </c>
      <c r="C23" s="410">
        <f>(Capital!E7-Capital!E51-Capital!E52-Capital!E53)/(Capital!E44-Capital!E54)</f>
        <v>0.17979514187954532</v>
      </c>
      <c r="D23" s="410">
        <f>(Capital!F7-Capital!F51-Capital!F52-Capital!F53)/(Capital!F44-Capital!F54)</f>
        <v>0.18655955471252159</v>
      </c>
      <c r="E23" s="39" t="s">
        <v>51</v>
      </c>
      <c r="F23" s="43" t="s">
        <v>41</v>
      </c>
    </row>
    <row r="24" spans="2:6" ht="37.9" customHeight="1">
      <c r="B24" s="811" t="s">
        <v>52</v>
      </c>
      <c r="C24" s="812"/>
      <c r="D24" s="812"/>
      <c r="E24" s="812"/>
      <c r="F24" s="813"/>
    </row>
    <row r="25" spans="2:6" ht="37.9" customHeight="1">
      <c r="B25" s="33" t="s">
        <v>53</v>
      </c>
      <c r="C25" s="403">
        <f>Leverage!D9</f>
        <v>722404.72160100006</v>
      </c>
      <c r="D25" s="403">
        <f>Leverage!E9</f>
        <v>745132.77472800005</v>
      </c>
      <c r="E25" s="407" t="s">
        <v>54</v>
      </c>
      <c r="F25" s="35" t="s">
        <v>55</v>
      </c>
    </row>
    <row r="26" spans="2:6" ht="37.9" customHeight="1">
      <c r="B26" s="33" t="s">
        <v>56</v>
      </c>
      <c r="C26" s="409">
        <f>Leverage!D11</f>
        <v>6.6355200000000003E-2</v>
      </c>
      <c r="D26" s="409">
        <f>Leverage!E11</f>
        <v>6.5566799999999995E-2</v>
      </c>
      <c r="E26" s="407" t="s">
        <v>57</v>
      </c>
      <c r="F26" s="35" t="s">
        <v>55</v>
      </c>
    </row>
    <row r="27" spans="2:6">
      <c r="B27" s="32"/>
      <c r="C27" s="32"/>
      <c r="D27" s="32"/>
    </row>
    <row r="28" spans="2:6">
      <c r="B28" s="32"/>
      <c r="C28" s="32"/>
      <c r="D28" s="32"/>
    </row>
    <row r="33" spans="2:4" s="45" customFormat="1">
      <c r="B33" s="32"/>
      <c r="C33" s="32"/>
      <c r="D33" s="32"/>
    </row>
  </sheetData>
  <sheetProtection algorithmName="SHA-512" hashValue="ikudArU/P/nlu/WzWdp9gDGPT/dIcBd5gilBCdHkHpq8mE9H8okYUri+mMAoxJK5UHKzjZ5g9NTeL++YEzzeew==" saltValue="PJZdRzi352Nl5Lypr4nm+g==" spinCount="100000" sheet="1" objects="1" scenarios="1" formatCells="0" formatColumns="0" formatRows="0"/>
  <mergeCells count="7">
    <mergeCell ref="B24:F24"/>
    <mergeCell ref="B2:F2"/>
    <mergeCell ref="B3:F3"/>
    <mergeCell ref="B4:F4"/>
    <mergeCell ref="B7:F7"/>
    <mergeCell ref="B14:F14"/>
    <mergeCell ref="B17:F17"/>
  </mergeCells>
  <pageMargins left="0.70866141732283472" right="0.70866141732283472" top="0.74803149606299213" bottom="0.74803149606299213" header="0.31496062992125984" footer="0.31496062992125984"/>
  <pageSetup paperSize="9" scale="3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
  <sheetViews>
    <sheetView showGridLines="0" zoomScaleNormal="100" workbookViewId="0">
      <selection activeCell="C3" sqref="C3:E3"/>
    </sheetView>
  </sheetViews>
  <sheetFormatPr defaultColWidth="11.42578125" defaultRowHeight="11.25"/>
  <cols>
    <col min="1" max="1" width="5.42578125" style="32" customWidth="1"/>
    <col min="2" max="2" width="9.5703125" style="46" customWidth="1"/>
    <col min="3" max="3" width="92.5703125" style="32" customWidth="1"/>
    <col min="4" max="5" width="18.85546875" style="31" customWidth="1"/>
    <col min="6" max="6" width="17.140625" style="32" customWidth="1"/>
    <col min="7" max="7" width="67.5703125" style="32" customWidth="1"/>
    <col min="8" max="16384" width="11.42578125" style="32"/>
  </cols>
  <sheetData>
    <row r="1" spans="2:7" s="26" customFormat="1">
      <c r="B1" s="24"/>
      <c r="D1" s="401">
        <v>202003</v>
      </c>
      <c r="E1" s="401">
        <v>202006</v>
      </c>
    </row>
    <row r="2" spans="2:7" ht="33" customHeight="1">
      <c r="B2" s="32"/>
      <c r="C2" s="814" t="s">
        <v>1</v>
      </c>
      <c r="D2" s="814"/>
      <c r="E2" s="814"/>
    </row>
    <row r="3" spans="2:7" ht="21" customHeight="1">
      <c r="B3" s="32"/>
      <c r="C3" s="815" t="s">
        <v>58</v>
      </c>
      <c r="D3" s="815"/>
      <c r="E3" s="815"/>
    </row>
    <row r="4" spans="2:7" ht="33.75" customHeight="1">
      <c r="B4" s="32"/>
      <c r="C4" s="816" t="str">
        <f>Cover!C5</f>
        <v>Intesa Sanpaolo S.p.A.</v>
      </c>
      <c r="D4" s="816"/>
      <c r="E4" s="816"/>
    </row>
    <row r="5" spans="2:7" ht="12.75" customHeight="1" thickBot="1">
      <c r="C5" s="402"/>
      <c r="D5" s="402"/>
      <c r="E5" s="402"/>
    </row>
    <row r="6" spans="2:7" s="31" customFormat="1" ht="35.25" customHeight="1" thickBot="1">
      <c r="B6" s="47"/>
      <c r="C6" s="27" t="s">
        <v>11</v>
      </c>
      <c r="D6" s="28" t="s">
        <v>12</v>
      </c>
      <c r="E6" s="28" t="s">
        <v>13</v>
      </c>
      <c r="F6" s="48" t="s">
        <v>14</v>
      </c>
      <c r="G6" s="49" t="s">
        <v>15</v>
      </c>
    </row>
    <row r="7" spans="2:7" ht="38.25" customHeight="1">
      <c r="B7" s="50" t="s">
        <v>59</v>
      </c>
      <c r="C7" s="51" t="s">
        <v>60</v>
      </c>
      <c r="D7" s="411">
        <v>47935.279414999997</v>
      </c>
      <c r="E7" s="411">
        <v>48855.984222999999</v>
      </c>
      <c r="F7" s="52" t="s">
        <v>61</v>
      </c>
      <c r="G7" s="817" t="s">
        <v>55</v>
      </c>
    </row>
    <row r="8" spans="2:7" ht="38.25" customHeight="1" thickBot="1">
      <c r="B8" s="53" t="s">
        <v>62</v>
      </c>
      <c r="C8" s="54" t="s">
        <v>63</v>
      </c>
      <c r="D8" s="412">
        <v>45807.801269000003</v>
      </c>
      <c r="E8" s="412">
        <v>46723.401954000001</v>
      </c>
      <c r="F8" s="55" t="s">
        <v>64</v>
      </c>
      <c r="G8" s="818"/>
    </row>
    <row r="9" spans="2:7" ht="38.25" customHeight="1">
      <c r="B9" s="50" t="s">
        <v>65</v>
      </c>
      <c r="C9" s="51" t="s">
        <v>66</v>
      </c>
      <c r="D9" s="411">
        <v>722404.72160100006</v>
      </c>
      <c r="E9" s="411">
        <v>745132.77472800005</v>
      </c>
      <c r="F9" s="56" t="s">
        <v>54</v>
      </c>
      <c r="G9" s="818"/>
    </row>
    <row r="10" spans="2:7" ht="38.25" customHeight="1" thickBot="1">
      <c r="B10" s="57" t="s">
        <v>67</v>
      </c>
      <c r="C10" s="58" t="s">
        <v>68</v>
      </c>
      <c r="D10" s="412">
        <v>719798.01753900002</v>
      </c>
      <c r="E10" s="412">
        <v>742545.15067200002</v>
      </c>
      <c r="F10" s="59" t="s">
        <v>69</v>
      </c>
      <c r="G10" s="818"/>
    </row>
    <row r="11" spans="2:7" ht="38.25" customHeight="1">
      <c r="B11" s="50" t="s">
        <v>70</v>
      </c>
      <c r="C11" s="51" t="s">
        <v>56</v>
      </c>
      <c r="D11" s="413">
        <v>6.6355200000000003E-2</v>
      </c>
      <c r="E11" s="413">
        <v>6.5566799999999995E-2</v>
      </c>
      <c r="F11" s="56" t="s">
        <v>57</v>
      </c>
      <c r="G11" s="818"/>
    </row>
    <row r="12" spans="2:7" s="37" customFormat="1" ht="38.25" customHeight="1" thickBot="1">
      <c r="B12" s="53" t="s">
        <v>71</v>
      </c>
      <c r="C12" s="54" t="s">
        <v>72</v>
      </c>
      <c r="D12" s="414">
        <v>6.3639799999999996E-2</v>
      </c>
      <c r="E12" s="414">
        <v>6.2923300000000001E-2</v>
      </c>
      <c r="F12" s="60" t="s">
        <v>73</v>
      </c>
      <c r="G12" s="819"/>
    </row>
    <row r="13" spans="2:7" ht="18.75" customHeight="1">
      <c r="B13" s="61"/>
      <c r="C13" s="62"/>
      <c r="D13" s="62"/>
      <c r="E13" s="62"/>
    </row>
    <row r="14" spans="2:7" ht="18.75" customHeight="1">
      <c r="B14" s="63"/>
      <c r="C14" s="63"/>
      <c r="D14" s="63"/>
      <c r="E14" s="63"/>
      <c r="F14" s="63"/>
      <c r="G14" s="63"/>
    </row>
    <row r="15" spans="2:7" ht="18.75" customHeight="1"/>
    <row r="16" spans="2:7" ht="18.75" customHeight="1"/>
    <row r="17" spans="2:6">
      <c r="F17" s="31"/>
    </row>
    <row r="27" spans="2:6" ht="12.75">
      <c r="B27" s="32"/>
      <c r="C27" s="415"/>
      <c r="D27" s="32"/>
      <c r="E27" s="32"/>
    </row>
    <row r="28" spans="2:6" ht="12.75">
      <c r="B28" s="32"/>
      <c r="C28" s="415"/>
      <c r="D28" s="32"/>
      <c r="E28" s="32"/>
    </row>
    <row r="29" spans="2:6" ht="12.75">
      <c r="B29" s="32"/>
      <c r="C29" s="415"/>
      <c r="D29" s="32"/>
      <c r="E29" s="32"/>
    </row>
    <row r="34" spans="2:5">
      <c r="B34" s="32"/>
      <c r="C34" s="32" t="s">
        <v>74</v>
      </c>
      <c r="D34" s="32"/>
      <c r="E34" s="32"/>
    </row>
  </sheetData>
  <sheetProtection algorithmName="SHA-512" hashValue="sNuAlQZlddJ2zcCLD5hGaBu/dS9Q8ir0aR/AB4eFdPCnow2w/QThTfYEC5XhjdirzJZsx6LyCkvxldZXOPwUUQ==" saltValue="1988lZAxubRCANmaq/yK5A==" spinCount="100000" sheet="1" objects="1" scenarios="1" formatCells="0" formatColumns="0" formatRows="0"/>
  <mergeCells count="4">
    <mergeCell ref="C2:E2"/>
    <mergeCell ref="C3:E3"/>
    <mergeCell ref="C4:E4"/>
    <mergeCell ref="G7:G12"/>
  </mergeCell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1"/>
  <sheetViews>
    <sheetView showGridLines="0" zoomScale="45" zoomScaleNormal="45" workbookViewId="0">
      <selection activeCell="D3" sqref="D3"/>
    </sheetView>
  </sheetViews>
  <sheetFormatPr defaultColWidth="11.42578125" defaultRowHeight="15"/>
  <cols>
    <col min="1" max="1" width="2.7109375" style="32" customWidth="1"/>
    <col min="2" max="2" width="32.42578125" style="129" customWidth="1"/>
    <col min="3" max="3" width="9.5703125" style="46" customWidth="1"/>
    <col min="4" max="4" width="88.7109375" style="32" customWidth="1"/>
    <col min="5" max="6" width="26.5703125" style="31" customWidth="1"/>
    <col min="7" max="7" width="34.7109375" style="46" customWidth="1"/>
    <col min="8" max="8" width="77.42578125" style="32" customWidth="1"/>
    <col min="9" max="16384" width="11.42578125" style="32"/>
  </cols>
  <sheetData>
    <row r="1" spans="2:10" s="26" customFormat="1" ht="33" customHeight="1">
      <c r="B1" s="416"/>
      <c r="C1" s="24"/>
      <c r="E1" s="401">
        <v>202003</v>
      </c>
      <c r="F1" s="401">
        <v>202006</v>
      </c>
      <c r="G1" s="24"/>
    </row>
    <row r="2" spans="2:10" ht="21" customHeight="1">
      <c r="D2" s="417" t="s">
        <v>1</v>
      </c>
      <c r="E2" s="417"/>
      <c r="F2" s="417"/>
    </row>
    <row r="3" spans="2:10" ht="35.25" customHeight="1">
      <c r="D3" s="64" t="s">
        <v>75</v>
      </c>
      <c r="E3" s="64"/>
      <c r="F3" s="64"/>
    </row>
    <row r="4" spans="2:10" ht="35.25" customHeight="1">
      <c r="D4" s="418" t="str">
        <f>Cover!C5</f>
        <v>Intesa Sanpaolo S.p.A.</v>
      </c>
      <c r="E4" s="418"/>
      <c r="F4" s="418"/>
    </row>
    <row r="5" spans="2:10" ht="43.5" customHeight="1" thickBot="1">
      <c r="D5" s="419"/>
      <c r="E5" s="46"/>
      <c r="F5" s="46"/>
    </row>
    <row r="6" spans="2:10" s="31" customFormat="1" ht="35.25" customHeight="1" thickBot="1">
      <c r="C6" s="65"/>
      <c r="D6" s="27" t="s">
        <v>11</v>
      </c>
      <c r="E6" s="66" t="s">
        <v>12</v>
      </c>
      <c r="F6" s="66" t="s">
        <v>13</v>
      </c>
      <c r="G6" s="48" t="s">
        <v>14</v>
      </c>
      <c r="H6" s="49" t="s">
        <v>15</v>
      </c>
      <c r="J6" s="67"/>
    </row>
    <row r="7" spans="2:10" ht="38.25" customHeight="1">
      <c r="B7" s="820" t="s">
        <v>76</v>
      </c>
      <c r="C7" s="68" t="s">
        <v>77</v>
      </c>
      <c r="D7" s="69" t="s">
        <v>78</v>
      </c>
      <c r="E7" s="420">
        <f>+E39+E40</f>
        <v>54971.490531999996</v>
      </c>
      <c r="F7" s="421">
        <f>+F39+F40</f>
        <v>56787.546543000004</v>
      </c>
      <c r="G7" s="70" t="s">
        <v>28</v>
      </c>
      <c r="H7" s="71" t="s">
        <v>29</v>
      </c>
      <c r="I7" s="72"/>
      <c r="J7" s="73"/>
    </row>
    <row r="8" spans="2:10" ht="38.25" customHeight="1">
      <c r="B8" s="821"/>
      <c r="C8" s="68" t="s">
        <v>59</v>
      </c>
      <c r="D8" s="74" t="s">
        <v>79</v>
      </c>
      <c r="E8" s="88">
        <f>+E9+E10+E11+E12+E13+E14+E15+E16+E17+E18+E19+E20+E21+E22+E24+E25+E26+E27+E28+E29+E30</f>
        <v>42338.866733999996</v>
      </c>
      <c r="F8" s="89">
        <f>+F9+F10+F11+F12+F13+F14+F15+F16+F17+F18+F19+F20+F21+F22+F24+F25+F26+F27+F28+F29+F30</f>
        <v>43259.954055000002</v>
      </c>
      <c r="G8" s="75" t="s">
        <v>18</v>
      </c>
      <c r="H8" s="76" t="s">
        <v>19</v>
      </c>
      <c r="J8" s="73"/>
    </row>
    <row r="9" spans="2:10" ht="38.25" customHeight="1">
      <c r="B9" s="821"/>
      <c r="C9" s="77" t="s">
        <v>80</v>
      </c>
      <c r="D9" s="78" t="s">
        <v>81</v>
      </c>
      <c r="E9" s="299">
        <v>33933.959000000003</v>
      </c>
      <c r="F9" s="300">
        <v>33924.207000000002</v>
      </c>
      <c r="G9" s="79" t="s">
        <v>82</v>
      </c>
      <c r="H9" s="80" t="s">
        <v>83</v>
      </c>
      <c r="J9" s="73"/>
    </row>
    <row r="10" spans="2:10" ht="38.25" customHeight="1">
      <c r="B10" s="821"/>
      <c r="C10" s="77" t="s">
        <v>84</v>
      </c>
      <c r="D10" s="78" t="s">
        <v>85</v>
      </c>
      <c r="E10" s="299">
        <v>20862.139969</v>
      </c>
      <c r="F10" s="300">
        <v>21197.564896</v>
      </c>
      <c r="G10" s="79" t="s">
        <v>86</v>
      </c>
      <c r="H10" s="80" t="s">
        <v>87</v>
      </c>
      <c r="J10" s="73"/>
    </row>
    <row r="11" spans="2:10" ht="38.25" customHeight="1">
      <c r="B11" s="821"/>
      <c r="C11" s="77" t="s">
        <v>88</v>
      </c>
      <c r="D11" s="78" t="s">
        <v>89</v>
      </c>
      <c r="E11" s="299">
        <v>-1651.5519999999999</v>
      </c>
      <c r="F11" s="300">
        <v>-1037.4639999999999</v>
      </c>
      <c r="G11" s="75" t="s">
        <v>90</v>
      </c>
      <c r="H11" s="80" t="s">
        <v>91</v>
      </c>
      <c r="J11" s="73"/>
    </row>
    <row r="12" spans="2:10" ht="38.25" customHeight="1">
      <c r="B12" s="821"/>
      <c r="C12" s="77" t="s">
        <v>92</v>
      </c>
      <c r="D12" s="78" t="s">
        <v>93</v>
      </c>
      <c r="E12" s="299">
        <v>-3265</v>
      </c>
      <c r="F12" s="300">
        <v>-3265</v>
      </c>
      <c r="G12" s="79" t="s">
        <v>94</v>
      </c>
      <c r="H12" s="80" t="s">
        <v>95</v>
      </c>
      <c r="J12" s="73"/>
    </row>
    <row r="13" spans="2:10" ht="38.25" customHeight="1">
      <c r="B13" s="821"/>
      <c r="C13" s="77" t="s">
        <v>96</v>
      </c>
      <c r="D13" s="78" t="s">
        <v>97</v>
      </c>
      <c r="E13" s="299">
        <v>0</v>
      </c>
      <c r="F13" s="300">
        <v>0</v>
      </c>
      <c r="G13" s="81" t="s">
        <v>98</v>
      </c>
      <c r="H13" s="82" t="s">
        <v>99</v>
      </c>
      <c r="J13" s="73"/>
    </row>
    <row r="14" spans="2:10" ht="38.25" customHeight="1">
      <c r="B14" s="821"/>
      <c r="C14" s="77" t="s">
        <v>100</v>
      </c>
      <c r="D14" s="78" t="s">
        <v>101</v>
      </c>
      <c r="E14" s="299">
        <v>36.268154000000003</v>
      </c>
      <c r="F14" s="300">
        <v>33.436902000000003</v>
      </c>
      <c r="G14" s="75" t="s">
        <v>102</v>
      </c>
      <c r="H14" s="76" t="s">
        <v>103</v>
      </c>
      <c r="J14" s="73"/>
    </row>
    <row r="15" spans="2:10" ht="38.25" customHeight="1">
      <c r="B15" s="821"/>
      <c r="C15" s="77" t="s">
        <v>104</v>
      </c>
      <c r="D15" s="78" t="s">
        <v>105</v>
      </c>
      <c r="E15" s="299">
        <v>171.21542500000001</v>
      </c>
      <c r="F15" s="300">
        <v>496.575557</v>
      </c>
      <c r="G15" s="75" t="s">
        <v>106</v>
      </c>
      <c r="H15" s="76" t="s">
        <v>107</v>
      </c>
      <c r="J15" s="73"/>
    </row>
    <row r="16" spans="2:10" ht="38.25" customHeight="1">
      <c r="B16" s="821"/>
      <c r="C16" s="77" t="s">
        <v>108</v>
      </c>
      <c r="D16" s="78" t="s">
        <v>109</v>
      </c>
      <c r="E16" s="299">
        <v>-7959.6514889999999</v>
      </c>
      <c r="F16" s="300">
        <v>-8252.3417420000005</v>
      </c>
      <c r="G16" s="75" t="s">
        <v>110</v>
      </c>
      <c r="H16" s="76" t="s">
        <v>111</v>
      </c>
      <c r="J16" s="73"/>
    </row>
    <row r="17" spans="2:10" ht="38.25" customHeight="1">
      <c r="B17" s="821"/>
      <c r="C17" s="77" t="s">
        <v>112</v>
      </c>
      <c r="D17" s="78" t="s">
        <v>113</v>
      </c>
      <c r="E17" s="299">
        <v>-1364.499012</v>
      </c>
      <c r="F17" s="300">
        <v>-1347.767601</v>
      </c>
      <c r="G17" s="75" t="s">
        <v>114</v>
      </c>
      <c r="H17" s="76" t="s">
        <v>115</v>
      </c>
      <c r="J17" s="73"/>
    </row>
    <row r="18" spans="2:10" ht="38.25" customHeight="1">
      <c r="B18" s="821"/>
      <c r="C18" s="77" t="s">
        <v>116</v>
      </c>
      <c r="D18" s="78" t="s">
        <v>117</v>
      </c>
      <c r="E18" s="299">
        <v>-297.29145899999997</v>
      </c>
      <c r="F18" s="300">
        <v>-345.83693499999998</v>
      </c>
      <c r="G18" s="75" t="s">
        <v>118</v>
      </c>
      <c r="H18" s="76" t="s">
        <v>119</v>
      </c>
      <c r="J18" s="73"/>
    </row>
    <row r="19" spans="2:10" ht="38.25" customHeight="1">
      <c r="B19" s="821"/>
      <c r="C19" s="77" t="s">
        <v>120</v>
      </c>
      <c r="D19" s="78" t="s">
        <v>121</v>
      </c>
      <c r="E19" s="299">
        <v>0</v>
      </c>
      <c r="F19" s="300">
        <v>0</v>
      </c>
      <c r="G19" s="75" t="s">
        <v>122</v>
      </c>
      <c r="H19" s="76" t="s">
        <v>123</v>
      </c>
      <c r="J19" s="73"/>
    </row>
    <row r="20" spans="2:10" ht="38.25" customHeight="1">
      <c r="B20" s="821"/>
      <c r="C20" s="77" t="s">
        <v>124</v>
      </c>
      <c r="D20" s="78" t="s">
        <v>125</v>
      </c>
      <c r="E20" s="299">
        <v>0</v>
      </c>
      <c r="F20" s="300">
        <v>0</v>
      </c>
      <c r="G20" s="75" t="s">
        <v>126</v>
      </c>
      <c r="H20" s="76" t="s">
        <v>127</v>
      </c>
      <c r="J20" s="73"/>
    </row>
    <row r="21" spans="2:10" ht="38.25" customHeight="1">
      <c r="B21" s="821"/>
      <c r="C21" s="77" t="s">
        <v>128</v>
      </c>
      <c r="D21" s="78" t="s">
        <v>129</v>
      </c>
      <c r="E21" s="299">
        <v>0</v>
      </c>
      <c r="F21" s="300">
        <v>0</v>
      </c>
      <c r="G21" s="75" t="s">
        <v>130</v>
      </c>
      <c r="H21" s="76" t="s">
        <v>131</v>
      </c>
      <c r="J21" s="73"/>
    </row>
    <row r="22" spans="2:10" ht="78.75" customHeight="1">
      <c r="B22" s="821"/>
      <c r="C22" s="77" t="s">
        <v>132</v>
      </c>
      <c r="D22" s="78" t="s">
        <v>133</v>
      </c>
      <c r="E22" s="299">
        <v>-104.277</v>
      </c>
      <c r="F22" s="300">
        <v>-86.088584999999995</v>
      </c>
      <c r="G22" s="75" t="s">
        <v>134</v>
      </c>
      <c r="H22" s="76" t="s">
        <v>135</v>
      </c>
      <c r="J22" s="73"/>
    </row>
    <row r="23" spans="2:10" ht="38.25" customHeight="1">
      <c r="B23" s="821"/>
      <c r="C23" s="77" t="s">
        <v>136</v>
      </c>
      <c r="D23" s="78" t="s">
        <v>137</v>
      </c>
      <c r="E23" s="299">
        <v>-104.277</v>
      </c>
      <c r="F23" s="300">
        <v>-86.088584999999995</v>
      </c>
      <c r="G23" s="75" t="s">
        <v>138</v>
      </c>
      <c r="H23" s="76" t="s">
        <v>139</v>
      </c>
      <c r="J23" s="73"/>
    </row>
    <row r="24" spans="2:10" ht="38.25" customHeight="1">
      <c r="B24" s="821"/>
      <c r="C24" s="77" t="s">
        <v>140</v>
      </c>
      <c r="D24" s="78" t="s">
        <v>141</v>
      </c>
      <c r="E24" s="299">
        <v>0</v>
      </c>
      <c r="F24" s="300">
        <v>0</v>
      </c>
      <c r="G24" s="75" t="s">
        <v>142</v>
      </c>
      <c r="H24" s="76" t="s">
        <v>143</v>
      </c>
      <c r="J24" s="73"/>
    </row>
    <row r="25" spans="2:10" ht="38.25" customHeight="1">
      <c r="B25" s="821"/>
      <c r="C25" s="77" t="s">
        <v>144</v>
      </c>
      <c r="D25" s="78" t="s">
        <v>145</v>
      </c>
      <c r="E25" s="299">
        <v>0</v>
      </c>
      <c r="F25" s="300">
        <v>0</v>
      </c>
      <c r="G25" s="75" t="s">
        <v>146</v>
      </c>
      <c r="H25" s="76" t="s">
        <v>147</v>
      </c>
      <c r="J25" s="73"/>
    </row>
    <row r="26" spans="2:10" ht="38.25" customHeight="1">
      <c r="B26" s="821"/>
      <c r="C26" s="77" t="s">
        <v>148</v>
      </c>
      <c r="D26" s="78" t="s">
        <v>149</v>
      </c>
      <c r="E26" s="299">
        <v>0</v>
      </c>
      <c r="F26" s="300">
        <v>0</v>
      </c>
      <c r="G26" s="75" t="s">
        <v>150</v>
      </c>
      <c r="H26" s="76" t="s">
        <v>151</v>
      </c>
      <c r="J26" s="73"/>
    </row>
    <row r="27" spans="2:10" ht="38.25" customHeight="1">
      <c r="B27" s="821"/>
      <c r="C27" s="77" t="s">
        <v>152</v>
      </c>
      <c r="D27" s="78" t="s">
        <v>153</v>
      </c>
      <c r="E27" s="299">
        <v>0</v>
      </c>
      <c r="F27" s="300">
        <v>0</v>
      </c>
      <c r="G27" s="75" t="s">
        <v>154</v>
      </c>
      <c r="H27" s="76" t="s">
        <v>155</v>
      </c>
      <c r="J27" s="73"/>
    </row>
    <row r="28" spans="2:10" ht="38.25" customHeight="1">
      <c r="B28" s="821"/>
      <c r="C28" s="77" t="s">
        <v>156</v>
      </c>
      <c r="D28" s="78" t="s">
        <v>157</v>
      </c>
      <c r="E28" s="299">
        <v>0</v>
      </c>
      <c r="F28" s="300">
        <v>0</v>
      </c>
      <c r="G28" s="75" t="s">
        <v>158</v>
      </c>
      <c r="H28" s="80" t="s">
        <v>159</v>
      </c>
      <c r="J28" s="73"/>
    </row>
    <row r="29" spans="2:10" ht="38.25" customHeight="1">
      <c r="B29" s="821"/>
      <c r="C29" s="77" t="s">
        <v>160</v>
      </c>
      <c r="D29" s="78" t="s">
        <v>161</v>
      </c>
      <c r="E29" s="299">
        <v>-149.923</v>
      </c>
      <c r="F29" s="300">
        <v>-189.91370599999999</v>
      </c>
      <c r="G29" s="75" t="s">
        <v>162</v>
      </c>
      <c r="H29" s="80" t="s">
        <v>41</v>
      </c>
      <c r="J29" s="73"/>
    </row>
    <row r="30" spans="2:10" s="37" customFormat="1" ht="38.25" customHeight="1">
      <c r="B30" s="821"/>
      <c r="C30" s="77" t="s">
        <v>163</v>
      </c>
      <c r="D30" s="78" t="s">
        <v>164</v>
      </c>
      <c r="E30" s="422">
        <f>+E31+E32+E33</f>
        <v>2127.4781459999999</v>
      </c>
      <c r="F30" s="423">
        <f>+F31+F32+F33</f>
        <v>2132.582269</v>
      </c>
      <c r="G30" s="75" t="s">
        <v>165</v>
      </c>
      <c r="H30" s="80" t="s">
        <v>41</v>
      </c>
      <c r="I30" s="32"/>
      <c r="J30" s="83"/>
    </row>
    <row r="31" spans="2:10" s="87" customFormat="1" ht="38.25" customHeight="1">
      <c r="B31" s="821"/>
      <c r="C31" s="77" t="s">
        <v>166</v>
      </c>
      <c r="D31" s="84" t="s">
        <v>167</v>
      </c>
      <c r="E31" s="301">
        <v>0</v>
      </c>
      <c r="F31" s="302">
        <v>0</v>
      </c>
      <c r="G31" s="85" t="s">
        <v>168</v>
      </c>
      <c r="H31" s="82" t="s">
        <v>169</v>
      </c>
      <c r="I31" s="32"/>
      <c r="J31" s="86"/>
    </row>
    <row r="32" spans="2:10" ht="38.25" customHeight="1">
      <c r="B32" s="821"/>
      <c r="C32" s="77" t="s">
        <v>170</v>
      </c>
      <c r="D32" s="84" t="s">
        <v>171</v>
      </c>
      <c r="E32" s="299">
        <v>0</v>
      </c>
      <c r="F32" s="300">
        <v>0</v>
      </c>
      <c r="G32" s="75" t="s">
        <v>172</v>
      </c>
      <c r="H32" s="76" t="s">
        <v>173</v>
      </c>
      <c r="J32" s="73"/>
    </row>
    <row r="33" spans="2:10" ht="38.25" customHeight="1">
      <c r="B33" s="821"/>
      <c r="C33" s="77" t="s">
        <v>174</v>
      </c>
      <c r="D33" s="84" t="s">
        <v>175</v>
      </c>
      <c r="E33" s="303">
        <v>2127.4781459999999</v>
      </c>
      <c r="F33" s="304">
        <v>2132.582269</v>
      </c>
      <c r="G33" s="75" t="s">
        <v>176</v>
      </c>
      <c r="H33" s="76" t="s">
        <v>177</v>
      </c>
      <c r="J33" s="73"/>
    </row>
    <row r="34" spans="2:10" ht="38.25" customHeight="1">
      <c r="B34" s="821"/>
      <c r="C34" s="68" t="s">
        <v>62</v>
      </c>
      <c r="D34" s="78" t="s">
        <v>178</v>
      </c>
      <c r="E34" s="88">
        <f>+E35+E36+E37+E38</f>
        <v>5596.4126809999998</v>
      </c>
      <c r="F34" s="89">
        <f>+F35+F36+F37+F38</f>
        <v>5596.0301689999997</v>
      </c>
      <c r="G34" s="75" t="s">
        <v>179</v>
      </c>
      <c r="H34" s="76" t="s">
        <v>180</v>
      </c>
    </row>
    <row r="35" spans="2:10" ht="38.25" customHeight="1">
      <c r="B35" s="821"/>
      <c r="C35" s="77" t="s">
        <v>181</v>
      </c>
      <c r="D35" s="78" t="s">
        <v>182</v>
      </c>
      <c r="E35" s="303">
        <v>5596.4126809999998</v>
      </c>
      <c r="F35" s="304">
        <v>5596.0301689999997</v>
      </c>
      <c r="G35" s="79" t="s">
        <v>183</v>
      </c>
      <c r="H35" s="80"/>
    </row>
    <row r="36" spans="2:10" ht="38.25" customHeight="1">
      <c r="B36" s="821"/>
      <c r="C36" s="77" t="s">
        <v>184</v>
      </c>
      <c r="D36" s="78" t="s">
        <v>185</v>
      </c>
      <c r="E36" s="303">
        <v>0</v>
      </c>
      <c r="F36" s="304">
        <v>0</v>
      </c>
      <c r="G36" s="79" t="s">
        <v>186</v>
      </c>
      <c r="H36" s="80"/>
    </row>
    <row r="37" spans="2:10" ht="115.5" customHeight="1">
      <c r="B37" s="821"/>
      <c r="C37" s="77" t="s">
        <v>187</v>
      </c>
      <c r="D37" s="78" t="s">
        <v>188</v>
      </c>
      <c r="E37" s="303">
        <v>0</v>
      </c>
      <c r="F37" s="304">
        <v>0</v>
      </c>
      <c r="G37" s="79" t="s">
        <v>189</v>
      </c>
      <c r="H37" s="80"/>
    </row>
    <row r="38" spans="2:10" ht="74.25" customHeight="1" thickBot="1">
      <c r="B38" s="821"/>
      <c r="C38" s="90" t="s">
        <v>190</v>
      </c>
      <c r="D38" s="91" t="s">
        <v>191</v>
      </c>
      <c r="E38" s="303">
        <v>0</v>
      </c>
      <c r="F38" s="304">
        <v>0</v>
      </c>
      <c r="G38" s="92" t="s">
        <v>192</v>
      </c>
      <c r="H38" s="93"/>
    </row>
    <row r="39" spans="2:10" ht="38.25" customHeight="1" thickBot="1">
      <c r="B39" s="821"/>
      <c r="C39" s="94" t="s">
        <v>193</v>
      </c>
      <c r="D39" s="95" t="s">
        <v>194</v>
      </c>
      <c r="E39" s="424">
        <f>+E8+E34</f>
        <v>47935.279414999997</v>
      </c>
      <c r="F39" s="425">
        <f>+F8+F34</f>
        <v>48855.984224</v>
      </c>
      <c r="G39" s="96" t="s">
        <v>23</v>
      </c>
      <c r="H39" s="97" t="s">
        <v>24</v>
      </c>
    </row>
    <row r="40" spans="2:10" ht="38.25" customHeight="1">
      <c r="B40" s="821"/>
      <c r="C40" s="98" t="s">
        <v>195</v>
      </c>
      <c r="D40" s="99" t="s">
        <v>196</v>
      </c>
      <c r="E40" s="100">
        <f>+E41+E42+E43</f>
        <v>7036.2111169999989</v>
      </c>
      <c r="F40" s="101">
        <f>+F41+F42+F43</f>
        <v>7931.5623190000015</v>
      </c>
      <c r="G40" s="79" t="s">
        <v>197</v>
      </c>
      <c r="H40" s="80" t="s">
        <v>198</v>
      </c>
    </row>
    <row r="41" spans="2:10" ht="38.25" customHeight="1">
      <c r="B41" s="821"/>
      <c r="C41" s="77" t="s">
        <v>199</v>
      </c>
      <c r="D41" s="78" t="s">
        <v>200</v>
      </c>
      <c r="E41" s="303">
        <v>7240.2111169999989</v>
      </c>
      <c r="F41" s="304">
        <v>8135.5623190000015</v>
      </c>
      <c r="G41" s="79" t="s">
        <v>201</v>
      </c>
      <c r="H41" s="80"/>
    </row>
    <row r="42" spans="2:10" ht="151.5" customHeight="1">
      <c r="B42" s="821"/>
      <c r="C42" s="77" t="s">
        <v>202</v>
      </c>
      <c r="D42" s="78" t="s">
        <v>203</v>
      </c>
      <c r="E42" s="303">
        <v>662.50493200000005</v>
      </c>
      <c r="F42" s="304">
        <v>646.81723</v>
      </c>
      <c r="G42" s="79" t="s">
        <v>204</v>
      </c>
      <c r="H42" s="80"/>
    </row>
    <row r="43" spans="2:10" ht="50.25" customHeight="1" thickBot="1">
      <c r="B43" s="822"/>
      <c r="C43" s="77" t="s">
        <v>205</v>
      </c>
      <c r="D43" s="78" t="s">
        <v>206</v>
      </c>
      <c r="E43" s="301">
        <v>-866.50493200000005</v>
      </c>
      <c r="F43" s="302">
        <v>-850.81723</v>
      </c>
      <c r="G43" s="79" t="s">
        <v>207</v>
      </c>
      <c r="H43" s="80"/>
    </row>
    <row r="44" spans="2:10" ht="38.25" customHeight="1">
      <c r="B44" s="820" t="s">
        <v>208</v>
      </c>
      <c r="C44" s="102" t="s">
        <v>209</v>
      </c>
      <c r="D44" s="69" t="s">
        <v>210</v>
      </c>
      <c r="E44" s="305">
        <v>297118.67892799998</v>
      </c>
      <c r="F44" s="306">
        <v>295973.08964999998</v>
      </c>
      <c r="G44" s="103" t="s">
        <v>34</v>
      </c>
      <c r="H44" s="104" t="s">
        <v>35</v>
      </c>
    </row>
    <row r="45" spans="2:10" ht="38.25" customHeight="1" thickBot="1">
      <c r="B45" s="822"/>
      <c r="C45" s="105" t="s">
        <v>65</v>
      </c>
      <c r="D45" s="106" t="s">
        <v>211</v>
      </c>
      <c r="E45" s="307">
        <v>-1613.0707540000001</v>
      </c>
      <c r="F45" s="308">
        <v>-1550.03421</v>
      </c>
      <c r="G45" s="107" t="s">
        <v>212</v>
      </c>
      <c r="H45" s="108"/>
    </row>
    <row r="46" spans="2:10" s="37" customFormat="1" ht="38.25" customHeight="1">
      <c r="B46" s="820" t="s">
        <v>213</v>
      </c>
      <c r="C46" s="109" t="s">
        <v>70</v>
      </c>
      <c r="D46" s="69" t="s">
        <v>214</v>
      </c>
      <c r="E46" s="426">
        <f>+E8/E44</f>
        <v>0.14249816567156945</v>
      </c>
      <c r="F46" s="427">
        <f>+F8/F44</f>
        <v>0.14616178148546083</v>
      </c>
      <c r="G46" s="110" t="s">
        <v>40</v>
      </c>
      <c r="H46" s="111" t="s">
        <v>41</v>
      </c>
      <c r="I46" s="32"/>
    </row>
    <row r="47" spans="2:10" ht="38.25" customHeight="1">
      <c r="B47" s="821"/>
      <c r="C47" s="112" t="s">
        <v>71</v>
      </c>
      <c r="D47" s="74" t="s">
        <v>215</v>
      </c>
      <c r="E47" s="428">
        <f>+E39/E44</f>
        <v>0.16133377944446242</v>
      </c>
      <c r="F47" s="429">
        <f>+F39/F44</f>
        <v>0.16506900773233862</v>
      </c>
      <c r="G47" s="113" t="s">
        <v>45</v>
      </c>
      <c r="H47" s="114" t="s">
        <v>41</v>
      </c>
    </row>
    <row r="48" spans="2:10" ht="38.25" customHeight="1" thickBot="1">
      <c r="B48" s="822"/>
      <c r="C48" s="115" t="s">
        <v>216</v>
      </c>
      <c r="D48" s="116" t="s">
        <v>217</v>
      </c>
      <c r="E48" s="430">
        <f>+E7/E44</f>
        <v>0.18501526302666788</v>
      </c>
      <c r="F48" s="431">
        <f>+F7/F44</f>
        <v>0.19186726269659701</v>
      </c>
      <c r="G48" s="117" t="s">
        <v>49</v>
      </c>
      <c r="H48" s="118" t="s">
        <v>41</v>
      </c>
    </row>
    <row r="49" spans="2:9" s="37" customFormat="1" ht="38.25" customHeight="1" thickBot="1">
      <c r="B49" s="119" t="s">
        <v>218</v>
      </c>
      <c r="C49" s="120" t="s">
        <v>219</v>
      </c>
      <c r="D49" s="95" t="s">
        <v>220</v>
      </c>
      <c r="E49" s="425">
        <f>E8-E21-E30+MIN(E34+E21-E36-E38+MIN(E40+E36-E43,0),0)</f>
        <v>40211.388587999994</v>
      </c>
      <c r="F49" s="425">
        <f>F8-F21-F30+MIN(F34+F21-F36-F38+MIN(F40+F36-F43,0),0)</f>
        <v>41127.371786000003</v>
      </c>
      <c r="G49" s="121" t="s">
        <v>221</v>
      </c>
      <c r="H49" s="122" t="s">
        <v>41</v>
      </c>
      <c r="I49" s="32"/>
    </row>
    <row r="50" spans="2:9" s="37" customFormat="1" ht="38.25" customHeight="1" thickBot="1">
      <c r="B50" s="119" t="s">
        <v>222</v>
      </c>
      <c r="C50" s="120" t="s">
        <v>223</v>
      </c>
      <c r="D50" s="95" t="s">
        <v>224</v>
      </c>
      <c r="E50" s="432">
        <f>E49/(E44-E45)</f>
        <v>0.13460701325120289</v>
      </c>
      <c r="F50" s="433">
        <f>F49/(F44-F45)</f>
        <v>0.13823252207230977</v>
      </c>
      <c r="G50" s="123" t="s">
        <v>225</v>
      </c>
      <c r="H50" s="122" t="s">
        <v>41</v>
      </c>
      <c r="I50" s="32"/>
    </row>
    <row r="51" spans="2:9" s="37" customFormat="1" ht="38.25" customHeight="1" thickBot="1">
      <c r="B51" s="820" t="s">
        <v>226</v>
      </c>
      <c r="C51" s="120" t="s">
        <v>227</v>
      </c>
      <c r="D51" s="95" t="s">
        <v>228</v>
      </c>
      <c r="E51" s="434">
        <v>2127.4781459999999</v>
      </c>
      <c r="F51" s="434">
        <v>2132.582269</v>
      </c>
      <c r="G51" s="96" t="s">
        <v>229</v>
      </c>
      <c r="H51" s="122"/>
      <c r="I51" s="32"/>
    </row>
    <row r="52" spans="2:9" ht="38.25" customHeight="1" thickBot="1">
      <c r="B52" s="821"/>
      <c r="C52" s="120" t="s">
        <v>227</v>
      </c>
      <c r="D52" s="95" t="s">
        <v>230</v>
      </c>
      <c r="E52" s="434">
        <v>0</v>
      </c>
      <c r="F52" s="434">
        <v>0</v>
      </c>
      <c r="G52" s="96" t="s">
        <v>231</v>
      </c>
      <c r="H52" s="122"/>
    </row>
    <row r="53" spans="2:9" ht="38.25" customHeight="1" thickBot="1">
      <c r="B53" s="821"/>
      <c r="C53" s="120" t="s">
        <v>227</v>
      </c>
      <c r="D53" s="95" t="s">
        <v>232</v>
      </c>
      <c r="E53" s="434">
        <v>-866.50493200000005</v>
      </c>
      <c r="F53" s="434">
        <v>-850.81723</v>
      </c>
      <c r="G53" s="96" t="s">
        <v>233</v>
      </c>
      <c r="H53" s="122"/>
    </row>
    <row r="54" spans="2:9" ht="38.25" customHeight="1" thickBot="1">
      <c r="B54" s="822"/>
      <c r="C54" s="120" t="s">
        <v>227</v>
      </c>
      <c r="D54" s="95" t="s">
        <v>234</v>
      </c>
      <c r="E54" s="434">
        <v>-1613.0707540000001</v>
      </c>
      <c r="F54" s="434">
        <v>-1550.03421</v>
      </c>
      <c r="G54" s="96" t="s">
        <v>235</v>
      </c>
      <c r="H54" s="122"/>
    </row>
    <row r="56" spans="2:9" ht="12.75">
      <c r="B56" s="124" t="s">
        <v>236</v>
      </c>
    </row>
    <row r="57" spans="2:9" ht="12.75">
      <c r="B57" s="125" t="s">
        <v>237</v>
      </c>
    </row>
    <row r="58" spans="2:9" ht="12.75">
      <c r="B58" s="125"/>
      <c r="C58" s="126"/>
      <c r="D58" s="125"/>
      <c r="E58" s="127"/>
      <c r="F58" s="127"/>
      <c r="G58" s="126"/>
      <c r="H58" s="125"/>
    </row>
    <row r="59" spans="2:9" ht="15.75" customHeight="1">
      <c r="B59" s="128"/>
      <c r="C59" s="128"/>
      <c r="D59" s="128"/>
      <c r="E59" s="128"/>
      <c r="F59" s="128"/>
      <c r="G59" s="128"/>
      <c r="H59" s="128"/>
    </row>
    <row r="60" spans="2:9" ht="15.75" customHeight="1">
      <c r="B60" s="128"/>
      <c r="C60" s="126"/>
      <c r="D60" s="125"/>
      <c r="E60" s="127"/>
      <c r="F60" s="127"/>
      <c r="G60" s="126"/>
      <c r="H60" s="125"/>
    </row>
    <row r="61" spans="2:9" ht="15.75" customHeight="1">
      <c r="B61" s="128"/>
      <c r="C61" s="126"/>
      <c r="D61" s="125"/>
      <c r="E61" s="127"/>
      <c r="F61" s="127"/>
      <c r="G61" s="126"/>
      <c r="H61" s="125"/>
    </row>
  </sheetData>
  <sheetProtection algorithmName="SHA-512" hashValue="TE2TiJUd8do0WL9X6VTnOo5bUW+JPeKV37Rn+smJwO2yv0yFyUN+7oKh+hTqHxJSAU6VmXDRGi5th3RXpUHtpA==" saltValue="Qb9RaLE69Zo9d1xRCOCHQQ==" spinCount="100000" sheet="1" objects="1" scenarios="1" formatCells="0" formatColumns="0" formatRows="0"/>
  <mergeCells count="4">
    <mergeCell ref="B7:B43"/>
    <mergeCell ref="B44:B45"/>
    <mergeCell ref="B46:B48"/>
    <mergeCell ref="B51:B54"/>
  </mergeCells>
  <pageMargins left="0.70866141732283472" right="0.70866141732283472" top="0.74803149606299213" bottom="0.74803149606299213" header="0.31496062992125984" footer="0.31496062992125984"/>
  <pageSetup paperSize="9" scale="2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showGridLines="0" zoomScale="42" zoomScaleNormal="42" workbookViewId="0">
      <selection activeCell="B2" sqref="B2:D2"/>
    </sheetView>
  </sheetViews>
  <sheetFormatPr defaultColWidth="32.85546875" defaultRowHeight="24" customHeight="1"/>
  <cols>
    <col min="1" max="1" width="3.42578125" style="2" customWidth="1"/>
    <col min="2" max="2" width="103.28515625" style="4" customWidth="1"/>
    <col min="3" max="3" width="41" style="4" customWidth="1"/>
    <col min="4" max="4" width="40" style="4" customWidth="1"/>
    <col min="5" max="5" width="93.5703125" style="2" customWidth="1"/>
    <col min="6" max="6" width="32.85546875" style="8"/>
    <col min="7" max="16384" width="32.85546875" style="2"/>
  </cols>
  <sheetData>
    <row r="1" spans="2:6" s="16" customFormat="1" ht="12.75" customHeight="1">
      <c r="C1" s="401">
        <v>202003</v>
      </c>
      <c r="D1" s="401">
        <v>202006</v>
      </c>
      <c r="F1" s="130"/>
    </row>
    <row r="2" spans="2:6" ht="35.25" customHeight="1">
      <c r="B2" s="814" t="s">
        <v>1</v>
      </c>
      <c r="C2" s="814"/>
      <c r="D2" s="814"/>
    </row>
    <row r="3" spans="2:6" ht="27" customHeight="1">
      <c r="B3" s="815" t="s">
        <v>238</v>
      </c>
      <c r="C3" s="815"/>
      <c r="D3" s="815"/>
    </row>
    <row r="4" spans="2:6" ht="27" customHeight="1">
      <c r="B4" s="823" t="str">
        <f>Cover!C5</f>
        <v>Intesa Sanpaolo S.p.A.</v>
      </c>
      <c r="C4" s="823"/>
      <c r="D4" s="823"/>
    </row>
    <row r="5" spans="2:6" ht="22.9" customHeight="1">
      <c r="B5" s="131"/>
    </row>
    <row r="6" spans="2:6" ht="9" customHeight="1" thickBot="1">
      <c r="B6" s="131"/>
    </row>
    <row r="7" spans="2:6" ht="38.25" customHeight="1" thickBot="1">
      <c r="B7" s="132"/>
      <c r="C7" s="824" t="s">
        <v>239</v>
      </c>
      <c r="D7" s="825"/>
    </row>
    <row r="8" spans="2:6" ht="38.25" customHeight="1" thickBot="1">
      <c r="B8" s="27" t="s">
        <v>11</v>
      </c>
      <c r="C8" s="133" t="s">
        <v>12</v>
      </c>
      <c r="D8" s="133" t="s">
        <v>13</v>
      </c>
      <c r="E8" s="134" t="s">
        <v>14</v>
      </c>
    </row>
    <row r="9" spans="2:6" ht="80.25" customHeight="1">
      <c r="B9" s="435" t="s">
        <v>240</v>
      </c>
      <c r="C9" s="436">
        <v>242447.74641099997</v>
      </c>
      <c r="D9" s="436">
        <v>238688.97799300001</v>
      </c>
      <c r="E9" s="437" t="s">
        <v>241</v>
      </c>
      <c r="F9" s="135"/>
    </row>
    <row r="10" spans="2:6" ht="42" customHeight="1">
      <c r="B10" s="438" t="s">
        <v>242</v>
      </c>
      <c r="C10" s="439">
        <v>75210.333557999998</v>
      </c>
      <c r="D10" s="439">
        <v>72491.738662999996</v>
      </c>
      <c r="E10" s="440" t="s">
        <v>243</v>
      </c>
      <c r="F10" s="135"/>
    </row>
    <row r="11" spans="2:6" ht="42" customHeight="1">
      <c r="B11" s="438" t="s">
        <v>244</v>
      </c>
      <c r="C11" s="439">
        <v>1032.5830620000002</v>
      </c>
      <c r="D11" s="439">
        <v>1060.966721</v>
      </c>
      <c r="E11" s="440" t="s">
        <v>245</v>
      </c>
      <c r="F11" s="135"/>
    </row>
    <row r="12" spans="2:6" ht="42" customHeight="1">
      <c r="B12" s="438" t="s">
        <v>246</v>
      </c>
      <c r="C12" s="439">
        <v>138043.75090300001</v>
      </c>
      <c r="D12" s="439">
        <v>134831.84281999999</v>
      </c>
      <c r="E12" s="440" t="s">
        <v>247</v>
      </c>
      <c r="F12" s="135"/>
    </row>
    <row r="13" spans="2:6" ht="42" customHeight="1">
      <c r="B13" s="438" t="s">
        <v>248</v>
      </c>
      <c r="C13" s="439">
        <v>28161.078888</v>
      </c>
      <c r="D13" s="439">
        <v>30304.429789000002</v>
      </c>
      <c r="E13" s="440" t="s">
        <v>249</v>
      </c>
      <c r="F13" s="135"/>
    </row>
    <row r="14" spans="2:6" ht="42" customHeight="1">
      <c r="B14" s="441" t="s">
        <v>250</v>
      </c>
      <c r="C14" s="442">
        <v>6602.0843690000011</v>
      </c>
      <c r="D14" s="442">
        <v>6973.6438739999994</v>
      </c>
      <c r="E14" s="440" t="s">
        <v>251</v>
      </c>
      <c r="F14" s="135"/>
    </row>
    <row r="15" spans="2:6" ht="42" customHeight="1">
      <c r="B15" s="443" t="s">
        <v>252</v>
      </c>
      <c r="C15" s="439">
        <v>1022.747561</v>
      </c>
      <c r="D15" s="439">
        <v>1152.3920459999999</v>
      </c>
      <c r="E15" s="440" t="s">
        <v>253</v>
      </c>
      <c r="F15" s="135"/>
    </row>
    <row r="16" spans="2:6" ht="42" customHeight="1">
      <c r="B16" s="441" t="s">
        <v>254</v>
      </c>
      <c r="C16" s="439">
        <v>0</v>
      </c>
      <c r="D16" s="439">
        <v>0</v>
      </c>
      <c r="E16" s="440" t="s">
        <v>255</v>
      </c>
      <c r="F16" s="135"/>
    </row>
    <row r="17" spans="2:6" ht="60" customHeight="1">
      <c r="B17" s="441" t="s">
        <v>256</v>
      </c>
      <c r="C17" s="439">
        <v>7040.3140950000006</v>
      </c>
      <c r="D17" s="439">
        <v>7205.6137289999988</v>
      </c>
      <c r="E17" s="440" t="s">
        <v>257</v>
      </c>
      <c r="F17" s="135"/>
    </row>
    <row r="18" spans="2:6" ht="42" customHeight="1">
      <c r="B18" s="441" t="s">
        <v>258</v>
      </c>
      <c r="C18" s="439">
        <v>18549.901378999999</v>
      </c>
      <c r="D18" s="439">
        <v>19377.859911</v>
      </c>
      <c r="E18" s="440" t="s">
        <v>259</v>
      </c>
      <c r="F18" s="135"/>
    </row>
    <row r="19" spans="2:6" ht="42" customHeight="1">
      <c r="B19" s="438" t="s">
        <v>242</v>
      </c>
      <c r="C19" s="439">
        <v>2405.9410160000002</v>
      </c>
      <c r="D19" s="439">
        <v>2384.4643230000001</v>
      </c>
      <c r="E19" s="440" t="s">
        <v>260</v>
      </c>
      <c r="F19" s="135"/>
    </row>
    <row r="20" spans="2:6" ht="42" customHeight="1">
      <c r="B20" s="438" t="s">
        <v>261</v>
      </c>
      <c r="C20" s="439">
        <v>16143.960363</v>
      </c>
      <c r="D20" s="439">
        <v>16993.395587999999</v>
      </c>
      <c r="E20" s="440" t="s">
        <v>262</v>
      </c>
      <c r="F20" s="135"/>
    </row>
    <row r="21" spans="2:6" ht="92.45" customHeight="1">
      <c r="B21" s="438" t="s">
        <v>263</v>
      </c>
      <c r="C21" s="439">
        <v>1361.174775</v>
      </c>
      <c r="D21" s="439">
        <v>1203.7686000000001</v>
      </c>
      <c r="E21" s="440" t="s">
        <v>264</v>
      </c>
      <c r="F21" s="135"/>
    </row>
    <row r="22" spans="2:6" ht="42" customHeight="1">
      <c r="B22" s="441" t="s">
        <v>265</v>
      </c>
      <c r="C22" s="439">
        <v>0</v>
      </c>
      <c r="D22" s="439">
        <v>0</v>
      </c>
      <c r="E22" s="440" t="s">
        <v>266</v>
      </c>
      <c r="F22" s="135"/>
    </row>
    <row r="23" spans="2:6" ht="42" customHeight="1">
      <c r="B23" s="441" t="s">
        <v>267</v>
      </c>
      <c r="C23" s="439">
        <v>21211.897262999999</v>
      </c>
      <c r="D23" s="439">
        <v>22258.490613000002</v>
      </c>
      <c r="E23" s="440" t="s">
        <v>268</v>
      </c>
      <c r="F23" s="135"/>
    </row>
    <row r="24" spans="2:6" ht="42" customHeight="1">
      <c r="B24" s="438" t="s">
        <v>269</v>
      </c>
      <c r="C24" s="439">
        <v>484.78044999999997</v>
      </c>
      <c r="D24" s="439">
        <v>484.78044999999997</v>
      </c>
      <c r="E24" s="440" t="s">
        <v>270</v>
      </c>
      <c r="F24" s="135"/>
    </row>
    <row r="25" spans="2:6" ht="42" customHeight="1">
      <c r="B25" s="438" t="s">
        <v>271</v>
      </c>
      <c r="C25" s="439">
        <v>2090.1962130000002</v>
      </c>
      <c r="D25" s="439">
        <v>2090.1962130000002</v>
      </c>
      <c r="E25" s="440" t="s">
        <v>272</v>
      </c>
      <c r="F25" s="135"/>
    </row>
    <row r="26" spans="2:6" ht="42" customHeight="1">
      <c r="B26" s="438" t="s">
        <v>273</v>
      </c>
      <c r="C26" s="439">
        <v>18636.920600000001</v>
      </c>
      <c r="D26" s="439">
        <v>19683.51395</v>
      </c>
      <c r="E26" s="440" t="s">
        <v>274</v>
      </c>
      <c r="F26" s="135"/>
    </row>
    <row r="27" spans="2:6" ht="42" customHeight="1">
      <c r="B27" s="441" t="s">
        <v>275</v>
      </c>
      <c r="C27" s="439">
        <v>243.98784899999998</v>
      </c>
      <c r="D27" s="439">
        <v>316.11148700000001</v>
      </c>
      <c r="E27" s="440" t="s">
        <v>276</v>
      </c>
      <c r="F27" s="135"/>
    </row>
    <row r="28" spans="2:6" ht="42" customHeight="1" thickBot="1">
      <c r="B28" s="444" t="s">
        <v>277</v>
      </c>
      <c r="C28" s="445">
        <f>+C9+C14+C15+C16+C17+C18+C22+C23++C27</f>
        <v>297118.67892700003</v>
      </c>
      <c r="D28" s="445">
        <f>+D9+D14+D15+D16+D17+D18+D22+D23++D27</f>
        <v>295973.089653</v>
      </c>
      <c r="E28" s="446"/>
      <c r="F28" s="135"/>
    </row>
    <row r="29" spans="2:6" ht="18.75" customHeight="1">
      <c r="B29" s="136" t="s">
        <v>278</v>
      </c>
    </row>
    <row r="30" spans="2:6" ht="18.75" customHeight="1">
      <c r="B30" s="136" t="s">
        <v>279</v>
      </c>
      <c r="C30" s="137"/>
      <c r="D30" s="136"/>
      <c r="E30" s="136"/>
    </row>
    <row r="31" spans="2:6" ht="18.75" customHeight="1">
      <c r="D31" s="447"/>
      <c r="E31" s="447"/>
    </row>
    <row r="32" spans="2:6" ht="18.75" customHeight="1"/>
    <row r="33" ht="18.75" customHeight="1"/>
    <row r="34" ht="18.75" customHeight="1"/>
  </sheetData>
  <sheetProtection algorithmName="SHA-512" hashValue="yDLayiEDnkGyRf0tEHHdElKceJ2ffYIcA4yqo0S0xxJga4Pm8oy749H0v7VB6SgQnwBynA84GSU9dr0pW6Ljlw==" saltValue="Pgku/7A6W5SC/CwC3v0Z4A==" spinCount="100000" sheet="1" objects="1" scenarios="1" formatCells="0" formatColumns="0" formatRows="0"/>
  <mergeCells count="4">
    <mergeCell ref="B2:D2"/>
    <mergeCell ref="B3:D3"/>
    <mergeCell ref="B4:D4"/>
    <mergeCell ref="C7:D7"/>
  </mergeCells>
  <pageMargins left="0.70866141732283472" right="0.70866141732283472" top="0.74803149606299213" bottom="0.74803149606299213"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7"/>
  <sheetViews>
    <sheetView showGridLines="0" topLeftCell="A16" zoomScale="46" zoomScaleNormal="46" zoomScaleSheetLayoutView="70" workbookViewId="0">
      <selection activeCell="C69" sqref="C69"/>
    </sheetView>
  </sheetViews>
  <sheetFormatPr defaultColWidth="9.140625" defaultRowHeight="12.75"/>
  <cols>
    <col min="1" max="1" width="2.7109375" style="2" customWidth="1"/>
    <col min="2" max="2" width="128.28515625" style="2" customWidth="1"/>
    <col min="3" max="3" width="60.28515625" style="2" customWidth="1"/>
    <col min="4" max="4" width="60.28515625" style="2" bestFit="1" customWidth="1"/>
    <col min="5" max="16384" width="9.140625" style="2"/>
  </cols>
  <sheetData>
    <row r="1" spans="2:4" s="16" customFormat="1" ht="14.25">
      <c r="B1" s="138"/>
      <c r="C1" s="401">
        <v>202003</v>
      </c>
      <c r="D1" s="401">
        <v>202006</v>
      </c>
    </row>
    <row r="2" spans="2:4" ht="25.5">
      <c r="B2" s="814" t="s">
        <v>1</v>
      </c>
      <c r="C2" s="814"/>
      <c r="D2" s="814"/>
    </row>
    <row r="3" spans="2:4" ht="20.25" customHeight="1">
      <c r="B3" s="826" t="s">
        <v>280</v>
      </c>
      <c r="C3" s="826"/>
      <c r="D3" s="826"/>
    </row>
    <row r="4" spans="2:4" ht="18" customHeight="1">
      <c r="B4" s="827" t="str">
        <f>Cover!C5</f>
        <v>Intesa Sanpaolo S.p.A.</v>
      </c>
      <c r="C4" s="827"/>
      <c r="D4" s="827"/>
    </row>
    <row r="5" spans="2:4">
      <c r="B5" s="448"/>
      <c r="C5" s="449"/>
      <c r="D5" s="449"/>
    </row>
    <row r="6" spans="2:4" ht="13.5" thickBot="1">
      <c r="C6" s="450"/>
      <c r="D6" s="450"/>
    </row>
    <row r="7" spans="2:4" ht="12.75" customHeight="1">
      <c r="C7" s="828" t="s">
        <v>12</v>
      </c>
      <c r="D7" s="828" t="s">
        <v>13</v>
      </c>
    </row>
    <row r="8" spans="2:4" ht="27.75" customHeight="1" thickBot="1">
      <c r="B8" s="139" t="s">
        <v>281</v>
      </c>
      <c r="C8" s="829"/>
      <c r="D8" s="829"/>
    </row>
    <row r="9" spans="2:4" ht="18" customHeight="1">
      <c r="B9" s="451" t="s">
        <v>282</v>
      </c>
      <c r="C9" s="452">
        <v>2412.420466</v>
      </c>
      <c r="D9" s="452">
        <v>4725.1743910000014</v>
      </c>
    </row>
    <row r="10" spans="2:4" ht="18" customHeight="1">
      <c r="B10" s="453" t="s">
        <v>283</v>
      </c>
      <c r="C10" s="452">
        <v>319.291518</v>
      </c>
      <c r="D10" s="452">
        <v>654.60797600000001</v>
      </c>
    </row>
    <row r="11" spans="2:4" ht="18" customHeight="1">
      <c r="B11" s="453" t="s">
        <v>284</v>
      </c>
      <c r="C11" s="452">
        <v>2152.3731739999998</v>
      </c>
      <c r="D11" s="452">
        <v>4220.743117</v>
      </c>
    </row>
    <row r="12" spans="2:4" ht="18" customHeight="1">
      <c r="B12" s="454" t="s">
        <v>285</v>
      </c>
      <c r="C12" s="452">
        <v>665.97429</v>
      </c>
      <c r="D12" s="452">
        <v>1242.0640989999999</v>
      </c>
    </row>
    <row r="13" spans="2:4" ht="18" customHeight="1">
      <c r="B13" s="453" t="s">
        <v>286</v>
      </c>
      <c r="C13" s="452">
        <v>279.11276700000002</v>
      </c>
      <c r="D13" s="452">
        <v>480.285259</v>
      </c>
    </row>
    <row r="14" spans="2:4" ht="18" customHeight="1">
      <c r="B14" s="453" t="s">
        <v>287</v>
      </c>
      <c r="C14" s="452">
        <v>384.52158700000001</v>
      </c>
      <c r="D14" s="452">
        <v>738.93400799999995</v>
      </c>
    </row>
    <row r="15" spans="2:4" ht="18" customHeight="1">
      <c r="B15" s="455" t="s">
        <v>288</v>
      </c>
      <c r="C15" s="452">
        <v>0</v>
      </c>
      <c r="D15" s="452">
        <v>0</v>
      </c>
    </row>
    <row r="16" spans="2:4" ht="18" customHeight="1">
      <c r="B16" s="454" t="s">
        <v>289</v>
      </c>
      <c r="C16" s="452">
        <v>19.812128000000001</v>
      </c>
      <c r="D16" s="452">
        <v>59.391055000000001</v>
      </c>
    </row>
    <row r="17" spans="2:4" ht="18" customHeight="1">
      <c r="B17" s="454" t="s">
        <v>290</v>
      </c>
      <c r="C17" s="452">
        <v>1824.9716759999999</v>
      </c>
      <c r="D17" s="452">
        <v>3546.3777709999999</v>
      </c>
    </row>
    <row r="18" spans="2:4" ht="33.75" customHeight="1">
      <c r="B18" s="454" t="s">
        <v>291</v>
      </c>
      <c r="C18" s="442">
        <v>918.93228499999998</v>
      </c>
      <c r="D18" s="442">
        <v>801.32332699999995</v>
      </c>
    </row>
    <row r="19" spans="2:4" ht="18" customHeight="1">
      <c r="B19" s="454" t="s">
        <v>292</v>
      </c>
      <c r="C19" s="452">
        <v>-192.443828</v>
      </c>
      <c r="D19" s="452">
        <v>473.32514700000002</v>
      </c>
    </row>
    <row r="20" spans="2:4" ht="18" customHeight="1">
      <c r="B20" s="454" t="s">
        <v>293</v>
      </c>
      <c r="C20" s="452">
        <v>130.25557700000002</v>
      </c>
      <c r="D20" s="452">
        <v>105.299521</v>
      </c>
    </row>
    <row r="21" spans="2:4" ht="18" customHeight="1">
      <c r="B21" s="454" t="s">
        <v>294</v>
      </c>
      <c r="C21" s="452">
        <v>-12.385626</v>
      </c>
      <c r="D21" s="452">
        <v>-7.0168410000000003</v>
      </c>
    </row>
    <row r="22" spans="2:4" ht="18" customHeight="1">
      <c r="B22" s="454" t="s">
        <v>295</v>
      </c>
      <c r="C22" s="452">
        <v>94.206678999999994</v>
      </c>
      <c r="D22" s="452">
        <v>-141.674384</v>
      </c>
    </row>
    <row r="23" spans="2:4" ht="18" customHeight="1" thickBot="1">
      <c r="B23" s="456" t="s">
        <v>296</v>
      </c>
      <c r="C23" s="457">
        <v>127.37067500000002</v>
      </c>
      <c r="D23" s="457">
        <v>312.12374</v>
      </c>
    </row>
    <row r="24" spans="2:4" ht="18" customHeight="1" thickBot="1">
      <c r="B24" s="458" t="s">
        <v>297</v>
      </c>
      <c r="C24" s="459">
        <v>4657.1657420000001</v>
      </c>
      <c r="D24" s="459">
        <v>8632.2596279999998</v>
      </c>
    </row>
    <row r="25" spans="2:4" ht="18" customHeight="1">
      <c r="B25" s="460" t="s">
        <v>298</v>
      </c>
      <c r="C25" s="461">
        <v>2326.1639420000001</v>
      </c>
      <c r="D25" s="461">
        <v>4175.5684970000002</v>
      </c>
    </row>
    <row r="26" spans="2:4" ht="18" customHeight="1">
      <c r="B26" s="460" t="s">
        <v>299</v>
      </c>
      <c r="C26" s="462"/>
      <c r="D26" s="461">
        <v>393.54792400000002</v>
      </c>
    </row>
    <row r="27" spans="2:4" ht="18" customHeight="1">
      <c r="B27" s="454" t="s">
        <v>300</v>
      </c>
      <c r="C27" s="452">
        <v>284.58807100000001</v>
      </c>
      <c r="D27" s="452">
        <v>573.50584100000003</v>
      </c>
    </row>
    <row r="28" spans="2:4" ht="18" customHeight="1">
      <c r="B28" s="454" t="s">
        <v>301</v>
      </c>
      <c r="C28" s="452">
        <v>-4.1040590000000003</v>
      </c>
      <c r="D28" s="452">
        <v>-7.5433950000000003</v>
      </c>
    </row>
    <row r="29" spans="2:4" ht="18" customHeight="1">
      <c r="B29" s="454" t="s">
        <v>302</v>
      </c>
      <c r="C29" s="452">
        <v>323.40043700000001</v>
      </c>
      <c r="D29" s="452">
        <v>97.269991000000005</v>
      </c>
    </row>
    <row r="30" spans="2:4" ht="18" customHeight="1">
      <c r="B30" s="453" t="s">
        <v>303</v>
      </c>
      <c r="C30" s="462"/>
      <c r="D30" s="452">
        <v>0</v>
      </c>
    </row>
    <row r="31" spans="2:4" ht="18" customHeight="1">
      <c r="B31" s="453" t="s">
        <v>304</v>
      </c>
      <c r="C31" s="452">
        <v>-4.2767169999999997</v>
      </c>
      <c r="D31" s="452">
        <v>38.80442</v>
      </c>
    </row>
    <row r="32" spans="2:4" ht="18" customHeight="1">
      <c r="B32" s="453" t="s">
        <v>305</v>
      </c>
      <c r="C32" s="452">
        <v>327.67715399999997</v>
      </c>
      <c r="D32" s="452">
        <v>58.465570999999997</v>
      </c>
    </row>
    <row r="33" spans="2:4" ht="18" customHeight="1">
      <c r="B33" s="463" t="s">
        <v>306</v>
      </c>
      <c r="C33" s="462"/>
      <c r="D33" s="462"/>
    </row>
    <row r="34" spans="2:4" ht="18" customHeight="1">
      <c r="B34" s="463" t="s">
        <v>307</v>
      </c>
      <c r="C34" s="462"/>
      <c r="D34" s="462"/>
    </row>
    <row r="35" spans="2:4" ht="18" customHeight="1">
      <c r="B35" s="464" t="s">
        <v>308</v>
      </c>
      <c r="C35" s="452">
        <v>0</v>
      </c>
      <c r="D35" s="452">
        <v>0</v>
      </c>
    </row>
    <row r="36" spans="2:4" ht="18" customHeight="1">
      <c r="B36" s="465" t="s">
        <v>309</v>
      </c>
      <c r="C36" s="452">
        <v>386.72376300000002</v>
      </c>
      <c r="D36" s="452">
        <v>1719.5932210000001</v>
      </c>
    </row>
    <row r="37" spans="2:4" ht="18" customHeight="1">
      <c r="B37" s="453" t="s">
        <v>310</v>
      </c>
      <c r="C37" s="442">
        <v>13.363891000000001</v>
      </c>
      <c r="D37" s="442">
        <v>21.594293</v>
      </c>
    </row>
    <row r="38" spans="2:4" ht="18" customHeight="1">
      <c r="B38" s="453" t="s">
        <v>311</v>
      </c>
      <c r="C38" s="442">
        <v>373.359872</v>
      </c>
      <c r="D38" s="442">
        <v>1697.998928</v>
      </c>
    </row>
    <row r="39" spans="2:4" ht="33" customHeight="1">
      <c r="B39" s="465" t="s">
        <v>312</v>
      </c>
      <c r="C39" s="442">
        <v>2.1185890000000001</v>
      </c>
      <c r="D39" s="442">
        <v>11.694549</v>
      </c>
    </row>
    <row r="40" spans="2:4" ht="18" customHeight="1">
      <c r="B40" s="453" t="s">
        <v>313</v>
      </c>
      <c r="C40" s="452">
        <v>0</v>
      </c>
      <c r="D40" s="452">
        <v>0</v>
      </c>
    </row>
    <row r="41" spans="2:4" ht="18" customHeight="1">
      <c r="B41" s="465" t="s">
        <v>314</v>
      </c>
      <c r="C41" s="452">
        <v>0</v>
      </c>
      <c r="D41" s="452">
        <v>0</v>
      </c>
    </row>
    <row r="42" spans="2:4" ht="18" customHeight="1">
      <c r="B42" s="465" t="s">
        <v>315</v>
      </c>
      <c r="C42" s="452">
        <v>181.59402902000002</v>
      </c>
      <c r="D42" s="452">
        <v>330.88738105499999</v>
      </c>
    </row>
    <row r="43" spans="2:4" ht="18" customHeight="1">
      <c r="B43" s="465" t="s">
        <v>316</v>
      </c>
      <c r="C43" s="452">
        <v>0</v>
      </c>
      <c r="D43" s="452">
        <v>0</v>
      </c>
    </row>
    <row r="44" spans="2:4" ht="18" customHeight="1">
      <c r="B44" s="465" t="s">
        <v>317</v>
      </c>
      <c r="C44" s="452">
        <v>1511.6609100200001</v>
      </c>
      <c r="D44" s="452">
        <v>1984.4235910550001</v>
      </c>
    </row>
    <row r="45" spans="2:4" ht="18" customHeight="1">
      <c r="B45" s="465" t="s">
        <v>318</v>
      </c>
      <c r="C45" s="452">
        <v>1137.56071802</v>
      </c>
      <c r="D45" s="452">
        <v>1445.894277055</v>
      </c>
    </row>
    <row r="46" spans="2:4" ht="18" customHeight="1" thickBot="1">
      <c r="B46" s="466" t="s">
        <v>319</v>
      </c>
      <c r="C46" s="457">
        <v>21.221053000000001</v>
      </c>
      <c r="D46" s="457">
        <v>1135.8906999999999</v>
      </c>
    </row>
    <row r="47" spans="2:4" ht="18" customHeight="1" thickBot="1">
      <c r="B47" s="467" t="s">
        <v>320</v>
      </c>
      <c r="C47" s="468">
        <v>1158.78177102</v>
      </c>
      <c r="D47" s="468">
        <v>2581.7849770549997</v>
      </c>
    </row>
    <row r="48" spans="2:4" ht="18" customHeight="1" thickBot="1">
      <c r="B48" s="469" t="s">
        <v>321</v>
      </c>
      <c r="C48" s="470">
        <v>1150.73856202</v>
      </c>
      <c r="D48" s="470">
        <v>2565.8350340550001</v>
      </c>
    </row>
    <row r="49" spans="2:4" ht="13.5" customHeight="1">
      <c r="B49" s="471" t="s">
        <v>322</v>
      </c>
    </row>
    <row r="50" spans="2:4" ht="14.25">
      <c r="B50" s="2" t="s">
        <v>323</v>
      </c>
    </row>
    <row r="51" spans="2:4">
      <c r="B51" s="190"/>
    </row>
    <row r="52" spans="2:4" ht="12.75" customHeight="1">
      <c r="B52" s="472"/>
      <c r="C52" s="473"/>
      <c r="D52" s="473"/>
    </row>
    <row r="53" spans="2:4" ht="12.75" customHeight="1">
      <c r="B53" s="472"/>
      <c r="C53" s="473"/>
      <c r="D53" s="473"/>
    </row>
    <row r="54" spans="2:4" ht="12.75" customHeight="1">
      <c r="B54" s="472"/>
      <c r="C54" s="473"/>
      <c r="D54" s="473"/>
    </row>
    <row r="55" spans="2:4" ht="12.75" customHeight="1">
      <c r="B55" s="472"/>
      <c r="C55" s="473"/>
      <c r="D55" s="473"/>
    </row>
    <row r="56" spans="2:4" ht="12.75" customHeight="1">
      <c r="B56" s="473"/>
      <c r="C56" s="473"/>
      <c r="D56" s="473"/>
    </row>
    <row r="57" spans="2:4" ht="12.75" customHeight="1">
      <c r="B57" s="473"/>
      <c r="C57" s="473"/>
      <c r="D57" s="473"/>
    </row>
  </sheetData>
  <sheetProtection algorithmName="SHA-512" hashValue="YwVEa5APB3o+c/C3DZa2oAuWf/roz4Nv8xAROe4p4USol+kHQzxh50jRxqXSEGvc5RQ7cXywo7eL0B//+CBM0Q==" saltValue="LusUFvi0mdMRXTDNG78LEg==" spinCount="100000" sheet="1" objects="1" scenarios="1" formatCells="0" formatColumns="0" formatRows="0"/>
  <mergeCells count="5">
    <mergeCell ref="B2:D2"/>
    <mergeCell ref="B3:D3"/>
    <mergeCell ref="B4:D4"/>
    <mergeCell ref="C7:C8"/>
    <mergeCell ref="D7:D8"/>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showGridLines="0" topLeftCell="C1" zoomScale="70" zoomScaleNormal="70" zoomScaleSheetLayoutView="53" workbookViewId="0">
      <selection activeCell="D3" sqref="D3:L3"/>
    </sheetView>
  </sheetViews>
  <sheetFormatPr defaultColWidth="0" defaultRowHeight="0" customHeight="1" zeroHeight="1"/>
  <cols>
    <col min="1" max="2" width="6.28515625" style="476" customWidth="1"/>
    <col min="3" max="4" width="27.28515625" style="476" customWidth="1"/>
    <col min="5" max="5" width="29.28515625" style="531" customWidth="1"/>
    <col min="6" max="18" width="15" style="476" customWidth="1"/>
    <col min="19" max="19" width="5.85546875" style="476" customWidth="1"/>
    <col min="20" max="241" width="8.85546875" style="476" customWidth="1"/>
    <col min="242" max="243" width="6.28515625" style="476" customWidth="1"/>
    <col min="244" max="245" width="27.28515625" style="476" customWidth="1"/>
    <col min="246" max="259" width="18.7109375" style="476" customWidth="1"/>
    <col min="260" max="260" width="19.7109375" style="476" customWidth="1"/>
    <col min="261" max="497" width="0" style="476" hidden="1"/>
    <col min="498" max="499" width="6.28515625" style="476" customWidth="1"/>
    <col min="500" max="501" width="27.28515625" style="476" customWidth="1"/>
    <col min="502" max="515" width="18.7109375" style="476" customWidth="1"/>
    <col min="516" max="516" width="19.7109375" style="476" customWidth="1"/>
    <col min="517" max="753" width="0" style="476" hidden="1"/>
    <col min="754" max="755" width="6.28515625" style="476" customWidth="1"/>
    <col min="756" max="757" width="27.28515625" style="476" customWidth="1"/>
    <col min="758" max="771" width="18.7109375" style="476" customWidth="1"/>
    <col min="772" max="772" width="19.7109375" style="476" customWidth="1"/>
    <col min="773" max="1009" width="0" style="476" hidden="1"/>
    <col min="1010" max="1011" width="6.28515625" style="476" customWidth="1"/>
    <col min="1012" max="1013" width="27.28515625" style="476" customWidth="1"/>
    <col min="1014" max="1027" width="18.7109375" style="476" customWidth="1"/>
    <col min="1028" max="1028" width="19.7109375" style="476" customWidth="1"/>
    <col min="1029" max="1265" width="0" style="476" hidden="1"/>
    <col min="1266" max="1267" width="6.28515625" style="476" customWidth="1"/>
    <col min="1268" max="1269" width="27.28515625" style="476" customWidth="1"/>
    <col min="1270" max="1283" width="18.7109375" style="476" customWidth="1"/>
    <col min="1284" max="1284" width="19.7109375" style="476" customWidth="1"/>
    <col min="1285" max="1521" width="0" style="476" hidden="1"/>
    <col min="1522" max="1523" width="6.28515625" style="476" customWidth="1"/>
    <col min="1524" max="1525" width="27.28515625" style="476" customWidth="1"/>
    <col min="1526" max="1539" width="18.7109375" style="476" customWidth="1"/>
    <col min="1540" max="1540" width="19.7109375" style="476" customWidth="1"/>
    <col min="1541" max="1777" width="0" style="476" hidden="1"/>
    <col min="1778" max="1779" width="6.28515625" style="476" customWidth="1"/>
    <col min="1780" max="1781" width="27.28515625" style="476" customWidth="1"/>
    <col min="1782" max="1795" width="18.7109375" style="476" customWidth="1"/>
    <col min="1796" max="1796" width="19.7109375" style="476" customWidth="1"/>
    <col min="1797" max="2033" width="0" style="476" hidden="1"/>
    <col min="2034" max="2035" width="6.28515625" style="476" customWidth="1"/>
    <col min="2036" max="2037" width="27.28515625" style="476" customWidth="1"/>
    <col min="2038" max="2051" width="18.7109375" style="476" customWidth="1"/>
    <col min="2052" max="2052" width="19.7109375" style="476" customWidth="1"/>
    <col min="2053" max="2289" width="0" style="476" hidden="1"/>
    <col min="2290" max="2291" width="6.28515625" style="476" customWidth="1"/>
    <col min="2292" max="2293" width="27.28515625" style="476" customWidth="1"/>
    <col min="2294" max="2307" width="18.7109375" style="476" customWidth="1"/>
    <col min="2308" max="2308" width="19.7109375" style="476" customWidth="1"/>
    <col min="2309" max="2545" width="0" style="476" hidden="1"/>
    <col min="2546" max="2547" width="6.28515625" style="476" customWidth="1"/>
    <col min="2548" max="2549" width="27.28515625" style="476" customWidth="1"/>
    <col min="2550" max="2563" width="18.7109375" style="476" customWidth="1"/>
    <col min="2564" max="2564" width="19.7109375" style="476" customWidth="1"/>
    <col min="2565" max="2801" width="0" style="476" hidden="1"/>
    <col min="2802" max="2803" width="6.28515625" style="476" customWidth="1"/>
    <col min="2804" max="2805" width="27.28515625" style="476" customWidth="1"/>
    <col min="2806" max="2819" width="18.7109375" style="476" customWidth="1"/>
    <col min="2820" max="2820" width="19.7109375" style="476" customWidth="1"/>
    <col min="2821" max="3057" width="0" style="476" hidden="1"/>
    <col min="3058" max="3059" width="6.28515625" style="476" customWidth="1"/>
    <col min="3060" max="3061" width="27.28515625" style="476" customWidth="1"/>
    <col min="3062" max="3075" width="18.7109375" style="476" customWidth="1"/>
    <col min="3076" max="3076" width="19.7109375" style="476" customWidth="1"/>
    <col min="3077" max="3313" width="0" style="476" hidden="1"/>
    <col min="3314" max="3315" width="6.28515625" style="476" customWidth="1"/>
    <col min="3316" max="3317" width="27.28515625" style="476" customWidth="1"/>
    <col min="3318" max="3331" width="18.7109375" style="476" customWidth="1"/>
    <col min="3332" max="3332" width="19.7109375" style="476" customWidth="1"/>
    <col min="3333" max="3569" width="0" style="476" hidden="1"/>
    <col min="3570" max="3571" width="6.28515625" style="476" customWidth="1"/>
    <col min="3572" max="3573" width="27.28515625" style="476" customWidth="1"/>
    <col min="3574" max="3587" width="18.7109375" style="476" customWidth="1"/>
    <col min="3588" max="3588" width="19.7109375" style="476" customWidth="1"/>
    <col min="3589" max="3825" width="0" style="476" hidden="1"/>
    <col min="3826" max="3827" width="6.28515625" style="476" customWidth="1"/>
    <col min="3828" max="3829" width="27.28515625" style="476" customWidth="1"/>
    <col min="3830" max="3843" width="18.7109375" style="476" customWidth="1"/>
    <col min="3844" max="3844" width="19.7109375" style="476" customWidth="1"/>
    <col min="3845" max="4081" width="0" style="476" hidden="1"/>
    <col min="4082" max="4083" width="6.28515625" style="476" customWidth="1"/>
    <col min="4084" max="4085" width="27.28515625" style="476" customWidth="1"/>
    <col min="4086" max="4099" width="18.7109375" style="476" customWidth="1"/>
    <col min="4100" max="4100" width="19.7109375" style="476" customWidth="1"/>
    <col min="4101" max="4337" width="0" style="476" hidden="1"/>
    <col min="4338" max="4339" width="6.28515625" style="476" customWidth="1"/>
    <col min="4340" max="4341" width="27.28515625" style="476" customWidth="1"/>
    <col min="4342" max="4355" width="18.7109375" style="476" customWidth="1"/>
    <col min="4356" max="4356" width="19.7109375" style="476" customWidth="1"/>
    <col min="4357" max="4593" width="0" style="476" hidden="1"/>
    <col min="4594" max="4595" width="6.28515625" style="476" customWidth="1"/>
    <col min="4596" max="4597" width="27.28515625" style="476" customWidth="1"/>
    <col min="4598" max="4611" width="18.7109375" style="476" customWidth="1"/>
    <col min="4612" max="4612" width="19.7109375" style="476" customWidth="1"/>
    <col min="4613" max="4849" width="0" style="476" hidden="1"/>
    <col min="4850" max="4851" width="6.28515625" style="476" customWidth="1"/>
    <col min="4852" max="4853" width="27.28515625" style="476" customWidth="1"/>
    <col min="4854" max="4867" width="18.7109375" style="476" customWidth="1"/>
    <col min="4868" max="4868" width="19.7109375" style="476" customWidth="1"/>
    <col min="4869" max="5105" width="0" style="476" hidden="1"/>
    <col min="5106" max="5107" width="6.28515625" style="476" customWidth="1"/>
    <col min="5108" max="5109" width="27.28515625" style="476" customWidth="1"/>
    <col min="5110" max="5123" width="18.7109375" style="476" customWidth="1"/>
    <col min="5124" max="5124" width="19.7109375" style="476" customWidth="1"/>
    <col min="5125" max="5361" width="0" style="476" hidden="1"/>
    <col min="5362" max="5363" width="6.28515625" style="476" customWidth="1"/>
    <col min="5364" max="5365" width="27.28515625" style="476" customWidth="1"/>
    <col min="5366" max="5379" width="18.7109375" style="476" customWidth="1"/>
    <col min="5380" max="5380" width="19.7109375" style="476" customWidth="1"/>
    <col min="5381" max="5617" width="0" style="476" hidden="1"/>
    <col min="5618" max="5619" width="6.28515625" style="476" customWidth="1"/>
    <col min="5620" max="5621" width="27.28515625" style="476" customWidth="1"/>
    <col min="5622" max="5635" width="18.7109375" style="476" customWidth="1"/>
    <col min="5636" max="5636" width="19.7109375" style="476" customWidth="1"/>
    <col min="5637" max="5873" width="0" style="476" hidden="1"/>
    <col min="5874" max="5875" width="6.28515625" style="476" customWidth="1"/>
    <col min="5876" max="5877" width="27.28515625" style="476" customWidth="1"/>
    <col min="5878" max="5891" width="18.7109375" style="476" customWidth="1"/>
    <col min="5892" max="5892" width="19.7109375" style="476" customWidth="1"/>
    <col min="5893" max="6129" width="0" style="476" hidden="1"/>
    <col min="6130" max="6131" width="6.28515625" style="476" customWidth="1"/>
    <col min="6132" max="6133" width="27.28515625" style="476" customWidth="1"/>
    <col min="6134" max="6147" width="18.7109375" style="476" customWidth="1"/>
    <col min="6148" max="6148" width="19.7109375" style="476" customWidth="1"/>
    <col min="6149" max="6385" width="0" style="476" hidden="1"/>
    <col min="6386" max="6387" width="6.28515625" style="476" customWidth="1"/>
    <col min="6388" max="6389" width="27.28515625" style="476" customWidth="1"/>
    <col min="6390" max="6403" width="18.7109375" style="476" customWidth="1"/>
    <col min="6404" max="6404" width="19.7109375" style="476" customWidth="1"/>
    <col min="6405" max="6641" width="0" style="476" hidden="1"/>
    <col min="6642" max="6643" width="6.28515625" style="476" customWidth="1"/>
    <col min="6644" max="6645" width="27.28515625" style="476" customWidth="1"/>
    <col min="6646" max="6659" width="18.7109375" style="476" customWidth="1"/>
    <col min="6660" max="6660" width="19.7109375" style="476" customWidth="1"/>
    <col min="6661" max="6897" width="0" style="476" hidden="1"/>
    <col min="6898" max="6899" width="6.28515625" style="476" customWidth="1"/>
    <col min="6900" max="6901" width="27.28515625" style="476" customWidth="1"/>
    <col min="6902" max="6915" width="18.7109375" style="476" customWidth="1"/>
    <col min="6916" max="6916" width="19.7109375" style="476" customWidth="1"/>
    <col min="6917" max="7153" width="0" style="476" hidden="1"/>
    <col min="7154" max="7155" width="6.28515625" style="476" customWidth="1"/>
    <col min="7156" max="7157" width="27.28515625" style="476" customWidth="1"/>
    <col min="7158" max="7171" width="18.7109375" style="476" customWidth="1"/>
    <col min="7172" max="7172" width="19.7109375" style="476" customWidth="1"/>
    <col min="7173" max="7409" width="0" style="476" hidden="1"/>
    <col min="7410" max="7411" width="6.28515625" style="476" customWidth="1"/>
    <col min="7412" max="7413" width="27.28515625" style="476" customWidth="1"/>
    <col min="7414" max="7427" width="18.7109375" style="476" customWidth="1"/>
    <col min="7428" max="7428" width="19.7109375" style="476" customWidth="1"/>
    <col min="7429" max="7665" width="0" style="476" hidden="1"/>
    <col min="7666" max="7667" width="6.28515625" style="476" customWidth="1"/>
    <col min="7668" max="7669" width="27.28515625" style="476" customWidth="1"/>
    <col min="7670" max="7683" width="18.7109375" style="476" customWidth="1"/>
    <col min="7684" max="7684" width="19.7109375" style="476" customWidth="1"/>
    <col min="7685" max="7921" width="0" style="476" hidden="1"/>
    <col min="7922" max="7923" width="6.28515625" style="476" customWidth="1"/>
    <col min="7924" max="7925" width="27.28515625" style="476" customWidth="1"/>
    <col min="7926" max="7939" width="18.7109375" style="476" customWidth="1"/>
    <col min="7940" max="7940" width="19.7109375" style="476" customWidth="1"/>
    <col min="7941" max="8177" width="0" style="476" hidden="1"/>
    <col min="8178" max="8179" width="6.28515625" style="476" customWidth="1"/>
    <col min="8180" max="8181" width="27.28515625" style="476" customWidth="1"/>
    <col min="8182" max="8195" width="18.7109375" style="476" customWidth="1"/>
    <col min="8196" max="8196" width="19.7109375" style="476" customWidth="1"/>
    <col min="8197" max="8433" width="0" style="476" hidden="1"/>
    <col min="8434" max="8435" width="6.28515625" style="476" customWidth="1"/>
    <col min="8436" max="8437" width="27.28515625" style="476" customWidth="1"/>
    <col min="8438" max="8451" width="18.7109375" style="476" customWidth="1"/>
    <col min="8452" max="8452" width="19.7109375" style="476" customWidth="1"/>
    <col min="8453" max="8689" width="0" style="476" hidden="1"/>
    <col min="8690" max="8691" width="6.28515625" style="476" customWidth="1"/>
    <col min="8692" max="8693" width="27.28515625" style="476" customWidth="1"/>
    <col min="8694" max="8707" width="18.7109375" style="476" customWidth="1"/>
    <col min="8708" max="8708" width="19.7109375" style="476" customWidth="1"/>
    <col min="8709" max="8945" width="0" style="476" hidden="1"/>
    <col min="8946" max="8947" width="6.28515625" style="476" customWidth="1"/>
    <col min="8948" max="8949" width="27.28515625" style="476" customWidth="1"/>
    <col min="8950" max="8963" width="18.7109375" style="476" customWidth="1"/>
    <col min="8964" max="8964" width="19.7109375" style="476" customWidth="1"/>
    <col min="8965" max="9201" width="0" style="476" hidden="1"/>
    <col min="9202" max="9203" width="6.28515625" style="476" customWidth="1"/>
    <col min="9204" max="9205" width="27.28515625" style="476" customWidth="1"/>
    <col min="9206" max="9219" width="18.7109375" style="476" customWidth="1"/>
    <col min="9220" max="9220" width="19.7109375" style="476" customWidth="1"/>
    <col min="9221" max="9457" width="0" style="476" hidden="1"/>
    <col min="9458" max="9459" width="6.28515625" style="476" customWidth="1"/>
    <col min="9460" max="9461" width="27.28515625" style="476" customWidth="1"/>
    <col min="9462" max="9475" width="18.7109375" style="476" customWidth="1"/>
    <col min="9476" max="9476" width="19.7109375" style="476" customWidth="1"/>
    <col min="9477" max="9713" width="0" style="476" hidden="1"/>
    <col min="9714" max="9715" width="6.28515625" style="476" customWidth="1"/>
    <col min="9716" max="9717" width="27.28515625" style="476" customWidth="1"/>
    <col min="9718" max="9731" width="18.7109375" style="476" customWidth="1"/>
    <col min="9732" max="9732" width="19.7109375" style="476" customWidth="1"/>
    <col min="9733" max="9969" width="0" style="476" hidden="1"/>
    <col min="9970" max="9971" width="6.28515625" style="476" customWidth="1"/>
    <col min="9972" max="9973" width="27.28515625" style="476" customWidth="1"/>
    <col min="9974" max="9987" width="18.7109375" style="476" customWidth="1"/>
    <col min="9988" max="9988" width="19.7109375" style="476" customWidth="1"/>
    <col min="9989" max="10225" width="0" style="476" hidden="1"/>
    <col min="10226" max="10227" width="6.28515625" style="476" customWidth="1"/>
    <col min="10228" max="10229" width="27.28515625" style="476" customWidth="1"/>
    <col min="10230" max="10243" width="18.7109375" style="476" customWidth="1"/>
    <col min="10244" max="10244" width="19.7109375" style="476" customWidth="1"/>
    <col min="10245" max="10481" width="0" style="476" hidden="1"/>
    <col min="10482" max="10483" width="6.28515625" style="476" customWidth="1"/>
    <col min="10484" max="10485" width="27.28515625" style="476" customWidth="1"/>
    <col min="10486" max="10499" width="18.7109375" style="476" customWidth="1"/>
    <col min="10500" max="10500" width="19.7109375" style="476" customWidth="1"/>
    <col min="10501" max="10737" width="0" style="476" hidden="1"/>
    <col min="10738" max="10739" width="6.28515625" style="476" customWidth="1"/>
    <col min="10740" max="10741" width="27.28515625" style="476" customWidth="1"/>
    <col min="10742" max="10755" width="18.7109375" style="476" customWidth="1"/>
    <col min="10756" max="10756" width="19.7109375" style="476" customWidth="1"/>
    <col min="10757" max="10993" width="0" style="476" hidden="1"/>
    <col min="10994" max="10995" width="6.28515625" style="476" customWidth="1"/>
    <col min="10996" max="10997" width="27.28515625" style="476" customWidth="1"/>
    <col min="10998" max="11011" width="18.7109375" style="476" customWidth="1"/>
    <col min="11012" max="11012" width="19.7109375" style="476" customWidth="1"/>
    <col min="11013" max="11249" width="0" style="476" hidden="1"/>
    <col min="11250" max="11251" width="6.28515625" style="476" customWidth="1"/>
    <col min="11252" max="11253" width="27.28515625" style="476" customWidth="1"/>
    <col min="11254" max="11267" width="18.7109375" style="476" customWidth="1"/>
    <col min="11268" max="11268" width="19.7109375" style="476" customWidth="1"/>
    <col min="11269" max="11505" width="0" style="476" hidden="1"/>
    <col min="11506" max="11507" width="6.28515625" style="476" customWidth="1"/>
    <col min="11508" max="11509" width="27.28515625" style="476" customWidth="1"/>
    <col min="11510" max="11523" width="18.7109375" style="476" customWidth="1"/>
    <col min="11524" max="11524" width="19.7109375" style="476" customWidth="1"/>
    <col min="11525" max="11761" width="0" style="476" hidden="1"/>
    <col min="11762" max="11763" width="6.28515625" style="476" customWidth="1"/>
    <col min="11764" max="11765" width="27.28515625" style="476" customWidth="1"/>
    <col min="11766" max="11779" width="18.7109375" style="476" customWidth="1"/>
    <col min="11780" max="11780" width="19.7109375" style="476" customWidth="1"/>
    <col min="11781" max="12017" width="0" style="476" hidden="1"/>
    <col min="12018" max="12019" width="6.28515625" style="476" customWidth="1"/>
    <col min="12020" max="12021" width="27.28515625" style="476" customWidth="1"/>
    <col min="12022" max="12035" width="18.7109375" style="476" customWidth="1"/>
    <col min="12036" max="12036" width="19.7109375" style="476" customWidth="1"/>
    <col min="12037" max="12273" width="0" style="476" hidden="1"/>
    <col min="12274" max="12275" width="6.28515625" style="476" customWidth="1"/>
    <col min="12276" max="12277" width="27.28515625" style="476" customWidth="1"/>
    <col min="12278" max="12291" width="18.7109375" style="476" customWidth="1"/>
    <col min="12292" max="12292" width="19.7109375" style="476" customWidth="1"/>
    <col min="12293" max="12529" width="0" style="476" hidden="1"/>
    <col min="12530" max="12531" width="6.28515625" style="476" customWidth="1"/>
    <col min="12532" max="12533" width="27.28515625" style="476" customWidth="1"/>
    <col min="12534" max="12547" width="18.7109375" style="476" customWidth="1"/>
    <col min="12548" max="12548" width="19.7109375" style="476" customWidth="1"/>
    <col min="12549" max="12785" width="0" style="476" hidden="1"/>
    <col min="12786" max="12787" width="6.28515625" style="476" customWidth="1"/>
    <col min="12788" max="12789" width="27.28515625" style="476" customWidth="1"/>
    <col min="12790" max="12803" width="18.7109375" style="476" customWidth="1"/>
    <col min="12804" max="12804" width="19.7109375" style="476" customWidth="1"/>
    <col min="12805" max="13041" width="0" style="476" hidden="1"/>
    <col min="13042" max="13043" width="6.28515625" style="476" customWidth="1"/>
    <col min="13044" max="13045" width="27.28515625" style="476" customWidth="1"/>
    <col min="13046" max="13059" width="18.7109375" style="476" customWidth="1"/>
    <col min="13060" max="13060" width="19.7109375" style="476" customWidth="1"/>
    <col min="13061" max="13297" width="0" style="476" hidden="1"/>
    <col min="13298" max="13299" width="6.28515625" style="476" customWidth="1"/>
    <col min="13300" max="13301" width="27.28515625" style="476" customWidth="1"/>
    <col min="13302" max="13315" width="18.7109375" style="476" customWidth="1"/>
    <col min="13316" max="13316" width="19.7109375" style="476" customWidth="1"/>
    <col min="13317" max="13553" width="0" style="476" hidden="1"/>
    <col min="13554" max="13555" width="6.28515625" style="476" customWidth="1"/>
    <col min="13556" max="13557" width="27.28515625" style="476" customWidth="1"/>
    <col min="13558" max="13571" width="18.7109375" style="476" customWidth="1"/>
    <col min="13572" max="13572" width="19.7109375" style="476" customWidth="1"/>
    <col min="13573" max="13809" width="0" style="476" hidden="1"/>
    <col min="13810" max="13811" width="6.28515625" style="476" customWidth="1"/>
    <col min="13812" max="13813" width="27.28515625" style="476" customWidth="1"/>
    <col min="13814" max="13827" width="18.7109375" style="476" customWidth="1"/>
    <col min="13828" max="13828" width="19.7109375" style="476" customWidth="1"/>
    <col min="13829" max="14065" width="0" style="476" hidden="1"/>
    <col min="14066" max="14067" width="6.28515625" style="476" customWidth="1"/>
    <col min="14068" max="14069" width="27.28515625" style="476" customWidth="1"/>
    <col min="14070" max="14083" width="18.7109375" style="476" customWidth="1"/>
    <col min="14084" max="14084" width="19.7109375" style="476" customWidth="1"/>
    <col min="14085" max="14321" width="0" style="476" hidden="1"/>
    <col min="14322" max="14323" width="6.28515625" style="476" customWidth="1"/>
    <col min="14324" max="14325" width="27.28515625" style="476" customWidth="1"/>
    <col min="14326" max="14339" width="18.7109375" style="476" customWidth="1"/>
    <col min="14340" max="14340" width="19.7109375" style="476" customWidth="1"/>
    <col min="14341" max="14577" width="0" style="476" hidden="1"/>
    <col min="14578" max="14579" width="6.28515625" style="476" customWidth="1"/>
    <col min="14580" max="14581" width="27.28515625" style="476" customWidth="1"/>
    <col min="14582" max="14595" width="18.7109375" style="476" customWidth="1"/>
    <col min="14596" max="14596" width="19.7109375" style="476" customWidth="1"/>
    <col min="14597" max="14833" width="0" style="476" hidden="1"/>
    <col min="14834" max="14835" width="6.28515625" style="476" customWidth="1"/>
    <col min="14836" max="14837" width="27.28515625" style="476" customWidth="1"/>
    <col min="14838" max="14851" width="18.7109375" style="476" customWidth="1"/>
    <col min="14852" max="14852" width="19.7109375" style="476" customWidth="1"/>
    <col min="14853" max="15089" width="0" style="476" hidden="1"/>
    <col min="15090" max="15091" width="6.28515625" style="476" customWidth="1"/>
    <col min="15092" max="15093" width="27.28515625" style="476" customWidth="1"/>
    <col min="15094" max="15107" width="18.7109375" style="476" customWidth="1"/>
    <col min="15108" max="15108" width="19.7109375" style="476" customWidth="1"/>
    <col min="15109" max="15345" width="0" style="476" hidden="1"/>
    <col min="15346" max="15347" width="6.28515625" style="476" customWidth="1"/>
    <col min="15348" max="15349" width="27.28515625" style="476" customWidth="1"/>
    <col min="15350" max="15363" width="18.7109375" style="476" customWidth="1"/>
    <col min="15364" max="15364" width="19.7109375" style="476" customWidth="1"/>
    <col min="15365" max="15601" width="0" style="476" hidden="1"/>
    <col min="15602" max="15603" width="6.28515625" style="476" customWidth="1"/>
    <col min="15604" max="15605" width="27.28515625" style="476" customWidth="1"/>
    <col min="15606" max="15619" width="18.7109375" style="476" customWidth="1"/>
    <col min="15620" max="15620" width="19.7109375" style="476" customWidth="1"/>
    <col min="15621" max="15857" width="0" style="476" hidden="1"/>
    <col min="15858" max="15859" width="6.28515625" style="476" customWidth="1"/>
    <col min="15860" max="15861" width="27.28515625" style="476" customWidth="1"/>
    <col min="15862" max="15875" width="18.7109375" style="476" customWidth="1"/>
    <col min="15876" max="15876" width="19.7109375" style="476" customWidth="1"/>
    <col min="15877" max="16113" width="0" style="476" hidden="1"/>
    <col min="16114" max="16115" width="6.28515625" style="476" customWidth="1"/>
    <col min="16116" max="16117" width="27.28515625" style="476" customWidth="1"/>
    <col min="16118" max="16131" width="18.7109375" style="476" customWidth="1"/>
    <col min="16132" max="16132" width="19.7109375" style="476" customWidth="1"/>
    <col min="16133" max="16384" width="0" style="476" hidden="1"/>
  </cols>
  <sheetData>
    <row r="1" spans="3:18" s="474" customFormat="1" ht="12.75">
      <c r="E1" s="474">
        <v>202003</v>
      </c>
      <c r="F1" s="474">
        <v>202003</v>
      </c>
      <c r="G1" s="474">
        <v>202003</v>
      </c>
      <c r="H1" s="474">
        <v>202003</v>
      </c>
      <c r="I1" s="474">
        <v>202006</v>
      </c>
      <c r="J1" s="474">
        <v>202006</v>
      </c>
      <c r="K1" s="474">
        <v>202006</v>
      </c>
      <c r="L1" s="474">
        <v>202006</v>
      </c>
    </row>
    <row r="2" spans="3:18" s="474" customFormat="1" ht="12.75">
      <c r="E2" s="475">
        <v>201912</v>
      </c>
      <c r="F2" s="475">
        <v>201912</v>
      </c>
      <c r="G2" s="475">
        <v>201912</v>
      </c>
      <c r="H2" s="475">
        <v>201912</v>
      </c>
      <c r="I2" s="474">
        <v>202003</v>
      </c>
      <c r="J2" s="474">
        <v>202003</v>
      </c>
      <c r="K2" s="474">
        <v>202003</v>
      </c>
      <c r="L2" s="474">
        <v>202003</v>
      </c>
      <c r="M2" s="474">
        <v>202003</v>
      </c>
      <c r="N2" s="474">
        <v>202003</v>
      </c>
      <c r="O2" s="474">
        <v>202006</v>
      </c>
      <c r="P2" s="474">
        <v>202006</v>
      </c>
      <c r="Q2" s="474">
        <v>202006</v>
      </c>
      <c r="R2" s="474">
        <v>202006</v>
      </c>
    </row>
    <row r="3" spans="3:18" ht="31.9" customHeight="1">
      <c r="D3" s="879" t="s">
        <v>1</v>
      </c>
      <c r="E3" s="879"/>
      <c r="F3" s="879"/>
      <c r="G3" s="879"/>
      <c r="H3" s="879"/>
      <c r="I3" s="879"/>
      <c r="J3" s="879"/>
      <c r="K3" s="879"/>
      <c r="L3" s="879"/>
    </row>
    <row r="4" spans="3:18" ht="31.9" customHeight="1">
      <c r="D4" s="880" t="s">
        <v>324</v>
      </c>
      <c r="E4" s="880"/>
      <c r="F4" s="880"/>
      <c r="G4" s="880"/>
      <c r="H4" s="880"/>
      <c r="I4" s="880"/>
      <c r="J4" s="880"/>
      <c r="K4" s="880"/>
      <c r="L4" s="880"/>
    </row>
    <row r="5" spans="3:18" ht="31.9" customHeight="1">
      <c r="D5" s="881" t="str">
        <f>Cover!C5</f>
        <v>Intesa Sanpaolo S.p.A.</v>
      </c>
      <c r="E5" s="881"/>
      <c r="F5" s="881"/>
      <c r="G5" s="881"/>
      <c r="H5" s="881"/>
      <c r="I5" s="881"/>
      <c r="J5" s="881"/>
      <c r="K5" s="881"/>
      <c r="L5" s="881"/>
    </row>
    <row r="6" spans="3:18" ht="31.9" customHeight="1" thickBot="1">
      <c r="E6" s="476"/>
      <c r="I6" s="477"/>
    </row>
    <row r="7" spans="3:18" ht="31.9" customHeight="1" thickBot="1">
      <c r="C7" s="848" t="s">
        <v>281</v>
      </c>
      <c r="D7" s="849"/>
      <c r="E7" s="882" t="s">
        <v>12</v>
      </c>
      <c r="F7" s="883"/>
      <c r="G7" s="883"/>
      <c r="H7" s="883"/>
      <c r="I7" s="882" t="s">
        <v>13</v>
      </c>
      <c r="J7" s="883"/>
      <c r="K7" s="883"/>
      <c r="L7" s="883"/>
      <c r="M7" s="852" t="s">
        <v>325</v>
      </c>
      <c r="N7" s="871"/>
      <c r="O7" s="853"/>
    </row>
    <row r="8" spans="3:18" ht="31.9" customHeight="1">
      <c r="C8" s="852"/>
      <c r="D8" s="853"/>
      <c r="E8" s="873" t="s">
        <v>326</v>
      </c>
      <c r="F8" s="875" t="s">
        <v>327</v>
      </c>
      <c r="G8" s="875"/>
      <c r="H8" s="875"/>
      <c r="I8" s="873" t="s">
        <v>326</v>
      </c>
      <c r="J8" s="875" t="s">
        <v>327</v>
      </c>
      <c r="K8" s="875"/>
      <c r="L8" s="876"/>
      <c r="M8" s="854"/>
      <c r="N8" s="872"/>
      <c r="O8" s="855"/>
    </row>
    <row r="9" spans="3:18" ht="91.15" customHeight="1" thickBot="1">
      <c r="C9" s="877" t="s">
        <v>328</v>
      </c>
      <c r="D9" s="878"/>
      <c r="E9" s="874"/>
      <c r="F9" s="478" t="s">
        <v>329</v>
      </c>
      <c r="G9" s="478" t="s">
        <v>330</v>
      </c>
      <c r="H9" s="479" t="s">
        <v>331</v>
      </c>
      <c r="I9" s="874"/>
      <c r="J9" s="478" t="s">
        <v>329</v>
      </c>
      <c r="K9" s="478" t="s">
        <v>330</v>
      </c>
      <c r="L9" s="479" t="s">
        <v>331</v>
      </c>
      <c r="M9" s="854"/>
      <c r="N9" s="872"/>
      <c r="O9" s="855"/>
    </row>
    <row r="10" spans="3:18" ht="31.9" customHeight="1">
      <c r="C10" s="860" t="s">
        <v>332</v>
      </c>
      <c r="D10" s="861"/>
      <c r="E10" s="480">
        <v>49546.070845000002</v>
      </c>
      <c r="F10" s="481"/>
      <c r="G10" s="482"/>
      <c r="H10" s="483"/>
      <c r="I10" s="484">
        <v>49414.020178999999</v>
      </c>
      <c r="J10" s="481"/>
      <c r="K10" s="482"/>
      <c r="L10" s="483"/>
      <c r="M10" s="868" t="s">
        <v>333</v>
      </c>
      <c r="N10" s="869"/>
      <c r="O10" s="870"/>
    </row>
    <row r="11" spans="3:18" ht="31.9" customHeight="1">
      <c r="C11" s="860" t="s">
        <v>334</v>
      </c>
      <c r="D11" s="861"/>
      <c r="E11" s="480">
        <v>51756.133793000001</v>
      </c>
      <c r="F11" s="485">
        <v>18905.148950999999</v>
      </c>
      <c r="G11" s="486">
        <v>32315.820964999999</v>
      </c>
      <c r="H11" s="487">
        <v>535.16387699999996</v>
      </c>
      <c r="I11" s="484">
        <v>56301.225624000006</v>
      </c>
      <c r="J11" s="485">
        <v>23249.627968000001</v>
      </c>
      <c r="K11" s="486">
        <v>32573.547153</v>
      </c>
      <c r="L11" s="487">
        <v>478.05050299999999</v>
      </c>
      <c r="M11" s="862" t="s">
        <v>335</v>
      </c>
      <c r="N11" s="863"/>
      <c r="O11" s="864"/>
    </row>
    <row r="12" spans="3:18" ht="31.9" customHeight="1">
      <c r="C12" s="860" t="s">
        <v>336</v>
      </c>
      <c r="D12" s="861"/>
      <c r="E12" s="480">
        <v>4829.8756030000013</v>
      </c>
      <c r="F12" s="485">
        <v>1024.7542060000001</v>
      </c>
      <c r="G12" s="486">
        <v>1005.822085</v>
      </c>
      <c r="H12" s="487">
        <v>2799.2993120000001</v>
      </c>
      <c r="I12" s="484">
        <v>4821.7085910000005</v>
      </c>
      <c r="J12" s="485">
        <v>1030.962775</v>
      </c>
      <c r="K12" s="486">
        <v>1082.7577120000001</v>
      </c>
      <c r="L12" s="487">
        <v>2707.988104</v>
      </c>
      <c r="M12" s="865" t="s">
        <v>337</v>
      </c>
      <c r="N12" s="866"/>
      <c r="O12" s="867"/>
    </row>
    <row r="13" spans="3:18" ht="31.9" customHeight="1">
      <c r="C13" s="860" t="s">
        <v>338</v>
      </c>
      <c r="D13" s="861"/>
      <c r="E13" s="480">
        <v>179.590025</v>
      </c>
      <c r="F13" s="485">
        <v>2.8344999999999999E-2</v>
      </c>
      <c r="G13" s="486">
        <v>179.561667</v>
      </c>
      <c r="H13" s="487">
        <v>1.2999999999999999E-5</v>
      </c>
      <c r="I13" s="484">
        <v>51.180197999999997</v>
      </c>
      <c r="J13" s="485">
        <v>9.9999999999999995E-7</v>
      </c>
      <c r="K13" s="486">
        <v>51.180185000000002</v>
      </c>
      <c r="L13" s="487">
        <v>1.2E-5</v>
      </c>
      <c r="M13" s="865" t="s">
        <v>339</v>
      </c>
      <c r="N13" s="866"/>
      <c r="O13" s="867"/>
    </row>
    <row r="14" spans="3:18" ht="31.9" customHeight="1">
      <c r="C14" s="860" t="s">
        <v>340</v>
      </c>
      <c r="D14" s="861"/>
      <c r="E14" s="488">
        <v>72304.753018000003</v>
      </c>
      <c r="F14" s="489">
        <v>62504.724690000003</v>
      </c>
      <c r="G14" s="490">
        <v>9229.9998070000001</v>
      </c>
      <c r="H14" s="491">
        <v>570.02852099999996</v>
      </c>
      <c r="I14" s="492">
        <v>73784.519171000007</v>
      </c>
      <c r="J14" s="489">
        <v>64462.779764999999</v>
      </c>
      <c r="K14" s="490">
        <v>8866.7517169999992</v>
      </c>
      <c r="L14" s="491">
        <v>454.98768899999999</v>
      </c>
      <c r="M14" s="862" t="s">
        <v>341</v>
      </c>
      <c r="N14" s="863"/>
      <c r="O14" s="864"/>
    </row>
    <row r="15" spans="3:18" ht="31.9" customHeight="1">
      <c r="C15" s="860" t="s">
        <v>342</v>
      </c>
      <c r="D15" s="861"/>
      <c r="E15" s="488">
        <v>460678.178595</v>
      </c>
      <c r="F15" s="493"/>
      <c r="G15" s="494"/>
      <c r="H15" s="495"/>
      <c r="I15" s="492">
        <v>456619.240682</v>
      </c>
      <c r="J15" s="493"/>
      <c r="K15" s="494"/>
      <c r="L15" s="495"/>
      <c r="M15" s="862" t="s">
        <v>343</v>
      </c>
      <c r="N15" s="863"/>
      <c r="O15" s="864"/>
    </row>
    <row r="16" spans="3:18" ht="31.9" customHeight="1">
      <c r="C16" s="860" t="s">
        <v>344</v>
      </c>
      <c r="D16" s="861"/>
      <c r="E16" s="480">
        <v>4020.0738660000002</v>
      </c>
      <c r="F16" s="485">
        <v>0</v>
      </c>
      <c r="G16" s="486">
        <v>4006.200785</v>
      </c>
      <c r="H16" s="487">
        <v>13.873081000000001</v>
      </c>
      <c r="I16" s="484">
        <v>4209.3065390000002</v>
      </c>
      <c r="J16" s="485">
        <v>0</v>
      </c>
      <c r="K16" s="486">
        <v>4194.2122589999999</v>
      </c>
      <c r="L16" s="487">
        <v>15.094279</v>
      </c>
      <c r="M16" s="862" t="s">
        <v>345</v>
      </c>
      <c r="N16" s="863"/>
      <c r="O16" s="864"/>
    </row>
    <row r="17" spans="1:19" ht="31.9" customHeight="1">
      <c r="C17" s="860" t="s">
        <v>346</v>
      </c>
      <c r="D17" s="861"/>
      <c r="E17" s="480">
        <v>2199.001123</v>
      </c>
      <c r="F17" s="496"/>
      <c r="G17" s="497"/>
      <c r="H17" s="498"/>
      <c r="I17" s="484">
        <v>2564.4216670000001</v>
      </c>
      <c r="J17" s="496"/>
      <c r="K17" s="497"/>
      <c r="L17" s="498"/>
      <c r="M17" s="865" t="s">
        <v>347</v>
      </c>
      <c r="N17" s="866"/>
      <c r="O17" s="867"/>
    </row>
    <row r="18" spans="1:19" ht="31.9" customHeight="1">
      <c r="A18" s="499"/>
      <c r="C18" s="860" t="s">
        <v>348</v>
      </c>
      <c r="D18" s="861"/>
      <c r="E18" s="500">
        <v>42960.264589489001</v>
      </c>
      <c r="F18" s="496"/>
      <c r="G18" s="497"/>
      <c r="H18" s="498"/>
      <c r="I18" s="501">
        <v>43357.823264694998</v>
      </c>
      <c r="J18" s="496"/>
      <c r="K18" s="497"/>
      <c r="L18" s="498"/>
      <c r="M18" s="865"/>
      <c r="N18" s="866"/>
      <c r="O18" s="867"/>
    </row>
    <row r="19" spans="1:19" ht="31.9" customHeight="1" thickBot="1">
      <c r="C19" s="843" t="s">
        <v>349</v>
      </c>
      <c r="D19" s="844"/>
      <c r="E19" s="502">
        <v>688473.94145748904</v>
      </c>
      <c r="F19" s="503"/>
      <c r="G19" s="504"/>
      <c r="H19" s="505"/>
      <c r="I19" s="506">
        <v>691123.44591569493</v>
      </c>
      <c r="J19" s="503"/>
      <c r="K19" s="504"/>
      <c r="L19" s="505"/>
      <c r="M19" s="845" t="s">
        <v>350</v>
      </c>
      <c r="N19" s="846"/>
      <c r="O19" s="847"/>
    </row>
    <row r="20" spans="1:19" ht="31.9" customHeight="1">
      <c r="C20" s="507" t="s">
        <v>351</v>
      </c>
      <c r="E20" s="508"/>
      <c r="F20" s="477"/>
      <c r="G20" s="477"/>
      <c r="H20" s="477"/>
      <c r="Q20" s="477"/>
    </row>
    <row r="21" spans="1:19" s="509" customFormat="1" ht="31.9" customHeight="1" thickBot="1">
      <c r="E21" s="509">
        <v>202003</v>
      </c>
      <c r="F21" s="509">
        <v>202003</v>
      </c>
      <c r="G21" s="509">
        <v>202003</v>
      </c>
      <c r="H21" s="509">
        <v>202003</v>
      </c>
      <c r="I21" s="509">
        <v>202003</v>
      </c>
      <c r="J21" s="509">
        <v>202003</v>
      </c>
      <c r="K21" s="509">
        <v>202006</v>
      </c>
      <c r="L21" s="509">
        <v>202006</v>
      </c>
      <c r="M21" s="509">
        <v>202006</v>
      </c>
      <c r="N21" s="509">
        <v>202006</v>
      </c>
      <c r="O21" s="509">
        <v>202006</v>
      </c>
      <c r="P21" s="509">
        <v>202006</v>
      </c>
    </row>
    <row r="22" spans="1:19" ht="31.9" customHeight="1" thickBot="1">
      <c r="C22" s="848" t="s">
        <v>281</v>
      </c>
      <c r="D22" s="849"/>
      <c r="E22" s="850" t="s">
        <v>12</v>
      </c>
      <c r="F22" s="851"/>
      <c r="G22" s="851"/>
      <c r="H22" s="851"/>
      <c r="I22" s="851"/>
      <c r="J22" s="851"/>
      <c r="K22" s="850" t="s">
        <v>13</v>
      </c>
      <c r="L22" s="851"/>
      <c r="M22" s="851"/>
      <c r="N22" s="851"/>
      <c r="O22" s="851"/>
      <c r="P22" s="851"/>
      <c r="Q22" s="852" t="s">
        <v>325</v>
      </c>
      <c r="R22" s="853"/>
    </row>
    <row r="23" spans="1:19" ht="31.9" customHeight="1">
      <c r="C23" s="856" t="s">
        <v>352</v>
      </c>
      <c r="D23" s="858"/>
      <c r="E23" s="830" t="s">
        <v>353</v>
      </c>
      <c r="F23" s="831"/>
      <c r="G23" s="831"/>
      <c r="H23" s="832" t="s">
        <v>354</v>
      </c>
      <c r="I23" s="831"/>
      <c r="J23" s="831"/>
      <c r="K23" s="830" t="s">
        <v>353</v>
      </c>
      <c r="L23" s="831"/>
      <c r="M23" s="831"/>
      <c r="N23" s="832" t="s">
        <v>354</v>
      </c>
      <c r="O23" s="831"/>
      <c r="P23" s="831"/>
      <c r="Q23" s="854"/>
      <c r="R23" s="855"/>
    </row>
    <row r="24" spans="1:19" ht="139.9" customHeight="1" thickBot="1">
      <c r="C24" s="857"/>
      <c r="D24" s="859"/>
      <c r="E24" s="510" t="s">
        <v>355</v>
      </c>
      <c r="F24" s="511" t="s">
        <v>356</v>
      </c>
      <c r="G24" s="512" t="s">
        <v>357</v>
      </c>
      <c r="H24" s="511" t="s">
        <v>358</v>
      </c>
      <c r="I24" s="511" t="s">
        <v>359</v>
      </c>
      <c r="J24" s="512" t="s">
        <v>357</v>
      </c>
      <c r="K24" s="510" t="s">
        <v>355</v>
      </c>
      <c r="L24" s="511" t="s">
        <v>356</v>
      </c>
      <c r="M24" s="512" t="s">
        <v>357</v>
      </c>
      <c r="N24" s="511" t="s">
        <v>358</v>
      </c>
      <c r="O24" s="511" t="s">
        <v>359</v>
      </c>
      <c r="P24" s="512" t="s">
        <v>357</v>
      </c>
      <c r="Q24" s="854"/>
      <c r="R24" s="855"/>
    </row>
    <row r="25" spans="1:19" ht="31.9" customHeight="1">
      <c r="C25" s="833" t="s">
        <v>340</v>
      </c>
      <c r="D25" s="140" t="s">
        <v>360</v>
      </c>
      <c r="E25" s="513">
        <v>68302.213919999995</v>
      </c>
      <c r="F25" s="514">
        <v>984.605817</v>
      </c>
      <c r="G25" s="515">
        <v>35.848233</v>
      </c>
      <c r="H25" s="516">
        <v>-45.087083999999997</v>
      </c>
      <c r="I25" s="514">
        <v>-13.817371</v>
      </c>
      <c r="J25" s="517">
        <v>-35.674975000000003</v>
      </c>
      <c r="K25" s="513">
        <v>67122.758719999998</v>
      </c>
      <c r="L25" s="514">
        <v>2750.854558</v>
      </c>
      <c r="M25" s="515">
        <v>35.565987</v>
      </c>
      <c r="N25" s="516">
        <v>-32.140098000000002</v>
      </c>
      <c r="O25" s="514">
        <v>-30.112407999999999</v>
      </c>
      <c r="P25" s="517">
        <v>-35.429422000000002</v>
      </c>
      <c r="Q25" s="835" t="s">
        <v>361</v>
      </c>
      <c r="R25" s="836"/>
    </row>
    <row r="26" spans="1:19" ht="31.9" customHeight="1">
      <c r="C26" s="834"/>
      <c r="D26" s="141" t="s">
        <v>362</v>
      </c>
      <c r="E26" s="518">
        <v>326.47923700000001</v>
      </c>
      <c r="F26" s="519">
        <v>91.758678000000003</v>
      </c>
      <c r="G26" s="520">
        <v>0</v>
      </c>
      <c r="H26" s="521">
        <v>-3.7903539999999998</v>
      </c>
      <c r="I26" s="519">
        <v>-0.68411699999999998</v>
      </c>
      <c r="J26" s="522">
        <v>0</v>
      </c>
      <c r="K26" s="518">
        <v>351.98443800000001</v>
      </c>
      <c r="L26" s="519">
        <v>28.685659000000001</v>
      </c>
      <c r="M26" s="520">
        <v>0</v>
      </c>
      <c r="N26" s="521">
        <v>-5.2877359999999998</v>
      </c>
      <c r="O26" s="519">
        <v>-0.89703200000000005</v>
      </c>
      <c r="P26" s="522">
        <v>0</v>
      </c>
      <c r="Q26" s="837" t="s">
        <v>363</v>
      </c>
      <c r="R26" s="838"/>
    </row>
    <row r="27" spans="1:19" ht="31.9" customHeight="1">
      <c r="C27" s="839" t="s">
        <v>342</v>
      </c>
      <c r="D27" s="141" t="s">
        <v>360</v>
      </c>
      <c r="E27" s="518">
        <v>28434.574422000002</v>
      </c>
      <c r="F27" s="519">
        <v>7544.895552</v>
      </c>
      <c r="G27" s="520">
        <v>93.417969999999997</v>
      </c>
      <c r="H27" s="521">
        <v>-18.237414000000001</v>
      </c>
      <c r="I27" s="519">
        <v>-68.932308000000006</v>
      </c>
      <c r="J27" s="522">
        <v>-58.557557000000003</v>
      </c>
      <c r="K27" s="518">
        <v>31768.808654</v>
      </c>
      <c r="L27" s="519">
        <v>8165.6825190000009</v>
      </c>
      <c r="M27" s="520">
        <v>92.382272999999998</v>
      </c>
      <c r="N27" s="521">
        <v>-21.475238999999998</v>
      </c>
      <c r="O27" s="519">
        <v>-55.012115999999999</v>
      </c>
      <c r="P27" s="522">
        <v>-57.848357999999998</v>
      </c>
      <c r="Q27" s="837" t="s">
        <v>361</v>
      </c>
      <c r="R27" s="838"/>
    </row>
    <row r="28" spans="1:19" ht="31.9" customHeight="1" thickBot="1">
      <c r="C28" s="840"/>
      <c r="D28" s="142" t="s">
        <v>362</v>
      </c>
      <c r="E28" s="523">
        <v>368833.21038900001</v>
      </c>
      <c r="F28" s="524">
        <v>43306.989092999997</v>
      </c>
      <c r="G28" s="525">
        <v>30435.450699000001</v>
      </c>
      <c r="H28" s="526">
        <v>-642.07464900000002</v>
      </c>
      <c r="I28" s="524">
        <v>-982.14430000000004</v>
      </c>
      <c r="J28" s="527">
        <v>-16200.413301000001</v>
      </c>
      <c r="K28" s="523">
        <v>340034.40996800002</v>
      </c>
      <c r="L28" s="524">
        <v>64672.155160000009</v>
      </c>
      <c r="M28" s="525">
        <v>30106.771081999999</v>
      </c>
      <c r="N28" s="526">
        <v>-772.17803600000002</v>
      </c>
      <c r="O28" s="524">
        <v>-1448.245508</v>
      </c>
      <c r="P28" s="527">
        <v>-15866.210058999999</v>
      </c>
      <c r="Q28" s="841" t="s">
        <v>363</v>
      </c>
      <c r="R28" s="842"/>
    </row>
    <row r="29" spans="1:19" s="528" customFormat="1" ht="22.9" customHeight="1">
      <c r="C29" s="507" t="s">
        <v>364</v>
      </c>
    </row>
    <row r="30" spans="1:19" s="528" customFormat="1" ht="22.9" customHeight="1">
      <c r="C30" s="529"/>
      <c r="D30" s="529"/>
      <c r="E30" s="529"/>
      <c r="F30" s="529"/>
      <c r="G30" s="529"/>
      <c r="H30" s="529"/>
      <c r="I30" s="529"/>
      <c r="J30" s="529"/>
      <c r="K30" s="529"/>
      <c r="L30" s="529"/>
      <c r="M30" s="529"/>
      <c r="N30" s="529"/>
      <c r="O30" s="529"/>
      <c r="P30" s="529"/>
      <c r="Q30" s="529"/>
      <c r="R30" s="529"/>
      <c r="S30" s="529"/>
    </row>
    <row r="31" spans="1:19" s="528" customFormat="1" ht="22.9" customHeight="1">
      <c r="C31" s="529"/>
      <c r="D31" s="529"/>
      <c r="E31" s="529"/>
      <c r="F31" s="529"/>
      <c r="G31" s="529"/>
      <c r="H31" s="529"/>
      <c r="I31" s="529"/>
      <c r="J31" s="529"/>
      <c r="K31" s="529"/>
      <c r="L31" s="529"/>
      <c r="M31" s="529"/>
      <c r="N31" s="529"/>
      <c r="O31" s="529"/>
      <c r="P31" s="529"/>
      <c r="Q31" s="529"/>
      <c r="R31" s="529"/>
      <c r="S31" s="529"/>
    </row>
    <row r="32" spans="1:19" ht="12.75">
      <c r="C32" s="530"/>
      <c r="D32" s="530"/>
      <c r="E32" s="530"/>
      <c r="F32" s="530"/>
      <c r="G32" s="530"/>
      <c r="H32" s="530"/>
      <c r="I32" s="530"/>
      <c r="J32" s="530"/>
      <c r="K32" s="530"/>
      <c r="L32" s="530"/>
      <c r="M32" s="530"/>
      <c r="N32" s="530"/>
      <c r="O32" s="530"/>
      <c r="P32" s="530"/>
      <c r="Q32" s="530"/>
      <c r="R32" s="530"/>
      <c r="S32" s="530"/>
    </row>
    <row r="33" spans="3:19" ht="12.75">
      <c r="C33" s="530"/>
      <c r="D33" s="530"/>
      <c r="E33" s="530"/>
      <c r="F33" s="530"/>
      <c r="G33" s="530"/>
      <c r="H33" s="530"/>
      <c r="I33" s="530"/>
      <c r="J33" s="530"/>
      <c r="K33" s="530"/>
      <c r="L33" s="530"/>
      <c r="M33" s="530"/>
      <c r="N33" s="530"/>
      <c r="O33" s="530"/>
      <c r="P33" s="530"/>
      <c r="Q33" s="530"/>
      <c r="R33" s="530"/>
      <c r="S33" s="530"/>
    </row>
    <row r="34" spans="3:19" ht="12.75"/>
    <row r="35" spans="3:19" ht="12.75"/>
    <row r="36" spans="3:19" ht="12.75"/>
    <row r="37" spans="3:19" ht="12.75" hidden="1"/>
    <row r="38" spans="3:19" ht="12.75" hidden="1"/>
    <row r="39" spans="3:19" ht="12.75" hidden="1"/>
    <row r="40" spans="3:19" ht="12.75" hidden="1"/>
    <row r="41" spans="3:19" ht="12.75" hidden="1"/>
    <row r="42" spans="3:19" ht="12.75" hidden="1"/>
    <row r="43" spans="3:19" ht="12.75" hidden="1"/>
    <row r="44" spans="3:19" ht="12.75" hidden="1"/>
    <row r="45" spans="3:19" ht="12.75" hidden="1"/>
    <row r="46" spans="3:19" ht="12.75" hidden="1"/>
    <row r="47" spans="3:19" ht="12.75" hidden="1"/>
    <row r="48" spans="3:19"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hidden="1"/>
    <row r="65" ht="12.75" hidden="1"/>
    <row r="66" ht="12.75"/>
  </sheetData>
  <sheetProtection algorithmName="SHA-512" hashValue="56QuyEbMhElmZQbB1R1mveDTAr2PpUWKbs1u1l7Kj6zys33ry4jwbgXQOrX1tsXEjiwG6P7et7Uq8sUpw/Pmzg==" saltValue="mvNR2DYIkEvDAwkzzgsvNg==" spinCount="100000" sheet="1" objects="1" scenarios="1" formatCells="0" formatColumns="0" formatRows="0"/>
  <mergeCells count="49">
    <mergeCell ref="D3:L3"/>
    <mergeCell ref="D4:L4"/>
    <mergeCell ref="D5:L5"/>
    <mergeCell ref="C7:D7"/>
    <mergeCell ref="E7:H7"/>
    <mergeCell ref="I7:L7"/>
    <mergeCell ref="M7:O9"/>
    <mergeCell ref="C8:D8"/>
    <mergeCell ref="E8:E9"/>
    <mergeCell ref="F8:H8"/>
    <mergeCell ref="I8:I9"/>
    <mergeCell ref="J8:L8"/>
    <mergeCell ref="C9:D9"/>
    <mergeCell ref="C10:D10"/>
    <mergeCell ref="M10:O10"/>
    <mergeCell ref="C11:D11"/>
    <mergeCell ref="M11:O11"/>
    <mergeCell ref="C12:D12"/>
    <mergeCell ref="M12:O12"/>
    <mergeCell ref="C13:D13"/>
    <mergeCell ref="M13:O13"/>
    <mergeCell ref="C14:D14"/>
    <mergeCell ref="M14:O14"/>
    <mergeCell ref="C15:D15"/>
    <mergeCell ref="M15:O15"/>
    <mergeCell ref="C16:D16"/>
    <mergeCell ref="M16:O16"/>
    <mergeCell ref="C17:D17"/>
    <mergeCell ref="M17:O17"/>
    <mergeCell ref="C18:D18"/>
    <mergeCell ref="M18:O18"/>
    <mergeCell ref="C27:C28"/>
    <mergeCell ref="Q27:R27"/>
    <mergeCell ref="Q28:R28"/>
    <mergeCell ref="C19:D19"/>
    <mergeCell ref="M19:O19"/>
    <mergeCell ref="C22:D22"/>
    <mergeCell ref="E22:J22"/>
    <mergeCell ref="K22:P22"/>
    <mergeCell ref="Q22:R24"/>
    <mergeCell ref="C23:C24"/>
    <mergeCell ref="D23:D24"/>
    <mergeCell ref="E23:G23"/>
    <mergeCell ref="H23:J23"/>
    <mergeCell ref="K23:M23"/>
    <mergeCell ref="N23:P23"/>
    <mergeCell ref="C25:C26"/>
    <mergeCell ref="Q25:R25"/>
    <mergeCell ref="Q26:R26"/>
  </mergeCells>
  <printOptions horizontalCentered="1"/>
  <pageMargins left="0.23622047244094491" right="0.23622047244094491" top="0.74803149606299213" bottom="0.74803149606299213" header="0.31496062992125984" footer="0.31496062992125984"/>
  <pageSetup paperSize="9" scale="44" orientation="landscape" cellComments="asDisplayed"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Z130"/>
  <sheetViews>
    <sheetView zoomScale="63" zoomScaleNormal="63" workbookViewId="0">
      <selection activeCell="C3" sqref="C3:G3"/>
    </sheetView>
  </sheetViews>
  <sheetFormatPr defaultColWidth="0" defaultRowHeight="0" customHeight="1" zeroHeight="1"/>
  <cols>
    <col min="1" max="2" width="6.28515625" style="532" customWidth="1"/>
    <col min="3" max="3" width="43" style="476" customWidth="1"/>
    <col min="4" max="4" width="49" style="476" customWidth="1"/>
    <col min="5" max="5" width="29" style="531" customWidth="1"/>
    <col min="6" max="6" width="29" style="476" customWidth="1"/>
    <col min="7" max="7" width="38.85546875" style="476" bestFit="1" customWidth="1"/>
    <col min="8" max="18" width="18.7109375" style="532" customWidth="1"/>
    <col min="19" max="19" width="19.7109375" style="532" customWidth="1"/>
    <col min="20" max="256" width="0" style="532" hidden="1"/>
    <col min="257" max="258" width="6.28515625" style="532" customWidth="1"/>
    <col min="259" max="260" width="27.28515625" style="532" customWidth="1"/>
    <col min="261" max="273" width="18.7109375" style="532" customWidth="1"/>
    <col min="274" max="274" width="19.7109375" style="532" customWidth="1"/>
    <col min="275" max="511" width="0" style="532" hidden="1"/>
    <col min="512" max="513" width="6.28515625" style="532" customWidth="1"/>
    <col min="514" max="515" width="27.28515625" style="532" customWidth="1"/>
    <col min="516" max="529" width="18.7109375" style="532" customWidth="1"/>
    <col min="530" max="530" width="19.7109375" style="532" customWidth="1"/>
    <col min="531" max="767" width="0" style="532" hidden="1"/>
    <col min="768" max="769" width="6.28515625" style="532" customWidth="1"/>
    <col min="770" max="771" width="27.28515625" style="532" customWidth="1"/>
    <col min="772" max="785" width="18.7109375" style="532" customWidth="1"/>
    <col min="786" max="786" width="19.7109375" style="532" customWidth="1"/>
    <col min="787" max="1023" width="0" style="532" hidden="1"/>
    <col min="1024" max="1025" width="6.28515625" style="532" customWidth="1"/>
    <col min="1026" max="1027" width="27.28515625" style="532" customWidth="1"/>
    <col min="1028" max="1041" width="18.7109375" style="532" customWidth="1"/>
    <col min="1042" max="1042" width="19.7109375" style="532" customWidth="1"/>
    <col min="1043" max="1279" width="0" style="532" hidden="1"/>
    <col min="1280" max="1281" width="6.28515625" style="532" customWidth="1"/>
    <col min="1282" max="1283" width="27.28515625" style="532" customWidth="1"/>
    <col min="1284" max="1297" width="18.7109375" style="532" customWidth="1"/>
    <col min="1298" max="1298" width="19.7109375" style="532" customWidth="1"/>
    <col min="1299" max="1535" width="0" style="532" hidden="1"/>
    <col min="1536" max="1537" width="6.28515625" style="532" customWidth="1"/>
    <col min="1538" max="1539" width="27.28515625" style="532" customWidth="1"/>
    <col min="1540" max="1553" width="18.7109375" style="532" customWidth="1"/>
    <col min="1554" max="1554" width="19.7109375" style="532" customWidth="1"/>
    <col min="1555" max="1791" width="0" style="532" hidden="1"/>
    <col min="1792" max="1793" width="6.28515625" style="532" customWidth="1"/>
    <col min="1794" max="1795" width="27.28515625" style="532" customWidth="1"/>
    <col min="1796" max="1809" width="18.7109375" style="532" customWidth="1"/>
    <col min="1810" max="1810" width="19.7109375" style="532" customWidth="1"/>
    <col min="1811" max="2047" width="0" style="532" hidden="1"/>
    <col min="2048" max="2049" width="6.28515625" style="532" customWidth="1"/>
    <col min="2050" max="2051" width="27.28515625" style="532" customWidth="1"/>
    <col min="2052" max="2065" width="18.7109375" style="532" customWidth="1"/>
    <col min="2066" max="2066" width="19.7109375" style="532" customWidth="1"/>
    <col min="2067" max="2303" width="0" style="532" hidden="1"/>
    <col min="2304" max="2305" width="6.28515625" style="532" customWidth="1"/>
    <col min="2306" max="2307" width="27.28515625" style="532" customWidth="1"/>
    <col min="2308" max="2321" width="18.7109375" style="532" customWidth="1"/>
    <col min="2322" max="2322" width="19.7109375" style="532" customWidth="1"/>
    <col min="2323" max="2559" width="0" style="532" hidden="1"/>
    <col min="2560" max="2561" width="6.28515625" style="532" customWidth="1"/>
    <col min="2562" max="2563" width="27.28515625" style="532" customWidth="1"/>
    <col min="2564" max="2577" width="18.7109375" style="532" customWidth="1"/>
    <col min="2578" max="2578" width="19.7109375" style="532" customWidth="1"/>
    <col min="2579" max="2815" width="0" style="532" hidden="1"/>
    <col min="2816" max="2817" width="6.28515625" style="532" customWidth="1"/>
    <col min="2818" max="2819" width="27.28515625" style="532" customWidth="1"/>
    <col min="2820" max="2833" width="18.7109375" style="532" customWidth="1"/>
    <col min="2834" max="2834" width="19.7109375" style="532" customWidth="1"/>
    <col min="2835" max="3071" width="0" style="532" hidden="1"/>
    <col min="3072" max="3073" width="6.28515625" style="532" customWidth="1"/>
    <col min="3074" max="3075" width="27.28515625" style="532" customWidth="1"/>
    <col min="3076" max="3089" width="18.7109375" style="532" customWidth="1"/>
    <col min="3090" max="3090" width="19.7109375" style="532" customWidth="1"/>
    <col min="3091" max="3327" width="0" style="532" hidden="1"/>
    <col min="3328" max="3329" width="6.28515625" style="532" customWidth="1"/>
    <col min="3330" max="3331" width="27.28515625" style="532" customWidth="1"/>
    <col min="3332" max="3345" width="18.7109375" style="532" customWidth="1"/>
    <col min="3346" max="3346" width="19.7109375" style="532" customWidth="1"/>
    <col min="3347" max="3583" width="0" style="532" hidden="1"/>
    <col min="3584" max="3585" width="6.28515625" style="532" customWidth="1"/>
    <col min="3586" max="3587" width="27.28515625" style="532" customWidth="1"/>
    <col min="3588" max="3601" width="18.7109375" style="532" customWidth="1"/>
    <col min="3602" max="3602" width="19.7109375" style="532" customWidth="1"/>
    <col min="3603" max="3839" width="0" style="532" hidden="1"/>
    <col min="3840" max="3841" width="6.28515625" style="532" customWidth="1"/>
    <col min="3842" max="3843" width="27.28515625" style="532" customWidth="1"/>
    <col min="3844" max="3857" width="18.7109375" style="532" customWidth="1"/>
    <col min="3858" max="3858" width="19.7109375" style="532" customWidth="1"/>
    <col min="3859" max="4095" width="0" style="532" hidden="1"/>
    <col min="4096" max="4097" width="6.28515625" style="532" customWidth="1"/>
    <col min="4098" max="4099" width="27.28515625" style="532" customWidth="1"/>
    <col min="4100" max="4113" width="18.7109375" style="532" customWidth="1"/>
    <col min="4114" max="4114" width="19.7109375" style="532" customWidth="1"/>
    <col min="4115" max="4351" width="0" style="532" hidden="1"/>
    <col min="4352" max="4353" width="6.28515625" style="532" customWidth="1"/>
    <col min="4354" max="4355" width="27.28515625" style="532" customWidth="1"/>
    <col min="4356" max="4369" width="18.7109375" style="532" customWidth="1"/>
    <col min="4370" max="4370" width="19.7109375" style="532" customWidth="1"/>
    <col min="4371" max="4607" width="0" style="532" hidden="1"/>
    <col min="4608" max="4609" width="6.28515625" style="532" customWidth="1"/>
    <col min="4610" max="4611" width="27.28515625" style="532" customWidth="1"/>
    <col min="4612" max="4625" width="18.7109375" style="532" customWidth="1"/>
    <col min="4626" max="4626" width="19.7109375" style="532" customWidth="1"/>
    <col min="4627" max="4863" width="0" style="532" hidden="1"/>
    <col min="4864" max="4865" width="6.28515625" style="532" customWidth="1"/>
    <col min="4866" max="4867" width="27.28515625" style="532" customWidth="1"/>
    <col min="4868" max="4881" width="18.7109375" style="532" customWidth="1"/>
    <col min="4882" max="4882" width="19.7109375" style="532" customWidth="1"/>
    <col min="4883" max="5119" width="0" style="532" hidden="1"/>
    <col min="5120" max="5121" width="6.28515625" style="532" customWidth="1"/>
    <col min="5122" max="5123" width="27.28515625" style="532" customWidth="1"/>
    <col min="5124" max="5137" width="18.7109375" style="532" customWidth="1"/>
    <col min="5138" max="5138" width="19.7109375" style="532" customWidth="1"/>
    <col min="5139" max="5375" width="0" style="532" hidden="1"/>
    <col min="5376" max="5377" width="6.28515625" style="532" customWidth="1"/>
    <col min="5378" max="5379" width="27.28515625" style="532" customWidth="1"/>
    <col min="5380" max="5393" width="18.7109375" style="532" customWidth="1"/>
    <col min="5394" max="5394" width="19.7109375" style="532" customWidth="1"/>
    <col min="5395" max="5631" width="0" style="532" hidden="1"/>
    <col min="5632" max="5633" width="6.28515625" style="532" customWidth="1"/>
    <col min="5634" max="5635" width="27.28515625" style="532" customWidth="1"/>
    <col min="5636" max="5649" width="18.7109375" style="532" customWidth="1"/>
    <col min="5650" max="5650" width="19.7109375" style="532" customWidth="1"/>
    <col min="5651" max="5887" width="0" style="532" hidden="1"/>
    <col min="5888" max="5889" width="6.28515625" style="532" customWidth="1"/>
    <col min="5890" max="5891" width="27.28515625" style="532" customWidth="1"/>
    <col min="5892" max="5905" width="18.7109375" style="532" customWidth="1"/>
    <col min="5906" max="5906" width="19.7109375" style="532" customWidth="1"/>
    <col min="5907" max="6143" width="0" style="532" hidden="1"/>
    <col min="6144" max="6145" width="6.28515625" style="532" customWidth="1"/>
    <col min="6146" max="6147" width="27.28515625" style="532" customWidth="1"/>
    <col min="6148" max="6161" width="18.7109375" style="532" customWidth="1"/>
    <col min="6162" max="6162" width="19.7109375" style="532" customWidth="1"/>
    <col min="6163" max="6399" width="0" style="532" hidden="1"/>
    <col min="6400" max="6401" width="6.28515625" style="532" customWidth="1"/>
    <col min="6402" max="6403" width="27.28515625" style="532" customWidth="1"/>
    <col min="6404" max="6417" width="18.7109375" style="532" customWidth="1"/>
    <col min="6418" max="6418" width="19.7109375" style="532" customWidth="1"/>
    <col min="6419" max="6655" width="0" style="532" hidden="1"/>
    <col min="6656" max="6657" width="6.28515625" style="532" customWidth="1"/>
    <col min="6658" max="6659" width="27.28515625" style="532" customWidth="1"/>
    <col min="6660" max="6673" width="18.7109375" style="532" customWidth="1"/>
    <col min="6674" max="6674" width="19.7109375" style="532" customWidth="1"/>
    <col min="6675" max="6911" width="0" style="532" hidden="1"/>
    <col min="6912" max="6913" width="6.28515625" style="532" customWidth="1"/>
    <col min="6914" max="6915" width="27.28515625" style="532" customWidth="1"/>
    <col min="6916" max="6929" width="18.7109375" style="532" customWidth="1"/>
    <col min="6930" max="6930" width="19.7109375" style="532" customWidth="1"/>
    <col min="6931" max="7167" width="0" style="532" hidden="1"/>
    <col min="7168" max="7169" width="6.28515625" style="532" customWidth="1"/>
    <col min="7170" max="7171" width="27.28515625" style="532" customWidth="1"/>
    <col min="7172" max="7185" width="18.7109375" style="532" customWidth="1"/>
    <col min="7186" max="7186" width="19.7109375" style="532" customWidth="1"/>
    <col min="7187" max="7423" width="0" style="532" hidden="1"/>
    <col min="7424" max="7425" width="6.28515625" style="532" customWidth="1"/>
    <col min="7426" max="7427" width="27.28515625" style="532" customWidth="1"/>
    <col min="7428" max="7441" width="18.7109375" style="532" customWidth="1"/>
    <col min="7442" max="7442" width="19.7109375" style="532" customWidth="1"/>
    <col min="7443" max="7679" width="0" style="532" hidden="1"/>
    <col min="7680" max="7681" width="6.28515625" style="532" customWidth="1"/>
    <col min="7682" max="7683" width="27.28515625" style="532" customWidth="1"/>
    <col min="7684" max="7697" width="18.7109375" style="532" customWidth="1"/>
    <col min="7698" max="7698" width="19.7109375" style="532" customWidth="1"/>
    <col min="7699" max="7935" width="0" style="532" hidden="1"/>
    <col min="7936" max="7937" width="6.28515625" style="532" customWidth="1"/>
    <col min="7938" max="7939" width="27.28515625" style="532" customWidth="1"/>
    <col min="7940" max="7953" width="18.7109375" style="532" customWidth="1"/>
    <col min="7954" max="7954" width="19.7109375" style="532" customWidth="1"/>
    <col min="7955" max="8191" width="0" style="532" hidden="1"/>
    <col min="8192" max="8193" width="6.28515625" style="532" customWidth="1"/>
    <col min="8194" max="8195" width="27.28515625" style="532" customWidth="1"/>
    <col min="8196" max="8209" width="18.7109375" style="532" customWidth="1"/>
    <col min="8210" max="8210" width="19.7109375" style="532" customWidth="1"/>
    <col min="8211" max="8447" width="0" style="532" hidden="1"/>
    <col min="8448" max="8449" width="6.28515625" style="532" customWidth="1"/>
    <col min="8450" max="8451" width="27.28515625" style="532" customWidth="1"/>
    <col min="8452" max="8465" width="18.7109375" style="532" customWidth="1"/>
    <col min="8466" max="8466" width="19.7109375" style="532" customWidth="1"/>
    <col min="8467" max="8703" width="0" style="532" hidden="1"/>
    <col min="8704" max="8705" width="6.28515625" style="532" customWidth="1"/>
    <col min="8706" max="8707" width="27.28515625" style="532" customWidth="1"/>
    <col min="8708" max="8721" width="18.7109375" style="532" customWidth="1"/>
    <col min="8722" max="8722" width="19.7109375" style="532" customWidth="1"/>
    <col min="8723" max="8959" width="0" style="532" hidden="1"/>
    <col min="8960" max="8961" width="6.28515625" style="532" customWidth="1"/>
    <col min="8962" max="8963" width="27.28515625" style="532" customWidth="1"/>
    <col min="8964" max="8977" width="18.7109375" style="532" customWidth="1"/>
    <col min="8978" max="8978" width="19.7109375" style="532" customWidth="1"/>
    <col min="8979" max="9215" width="0" style="532" hidden="1"/>
    <col min="9216" max="9217" width="6.28515625" style="532" customWidth="1"/>
    <col min="9218" max="9219" width="27.28515625" style="532" customWidth="1"/>
    <col min="9220" max="9233" width="18.7109375" style="532" customWidth="1"/>
    <col min="9234" max="9234" width="19.7109375" style="532" customWidth="1"/>
    <col min="9235" max="9471" width="0" style="532" hidden="1"/>
    <col min="9472" max="9473" width="6.28515625" style="532" customWidth="1"/>
    <col min="9474" max="9475" width="27.28515625" style="532" customWidth="1"/>
    <col min="9476" max="9489" width="18.7109375" style="532" customWidth="1"/>
    <col min="9490" max="9490" width="19.7109375" style="532" customWidth="1"/>
    <col min="9491" max="9727" width="0" style="532" hidden="1"/>
    <col min="9728" max="9729" width="6.28515625" style="532" customWidth="1"/>
    <col min="9730" max="9731" width="27.28515625" style="532" customWidth="1"/>
    <col min="9732" max="9745" width="18.7109375" style="532" customWidth="1"/>
    <col min="9746" max="9746" width="19.7109375" style="532" customWidth="1"/>
    <col min="9747" max="9983" width="0" style="532" hidden="1"/>
    <col min="9984" max="9985" width="6.28515625" style="532" customWidth="1"/>
    <col min="9986" max="9987" width="27.28515625" style="532" customWidth="1"/>
    <col min="9988" max="10001" width="18.7109375" style="532" customWidth="1"/>
    <col min="10002" max="10002" width="19.7109375" style="532" customWidth="1"/>
    <col min="10003" max="10239" width="0" style="532" hidden="1"/>
    <col min="10240" max="10241" width="6.28515625" style="532" customWidth="1"/>
    <col min="10242" max="10243" width="27.28515625" style="532" customWidth="1"/>
    <col min="10244" max="10257" width="18.7109375" style="532" customWidth="1"/>
    <col min="10258" max="10258" width="19.7109375" style="532" customWidth="1"/>
    <col min="10259" max="10495" width="0" style="532" hidden="1"/>
    <col min="10496" max="10497" width="6.28515625" style="532" customWidth="1"/>
    <col min="10498" max="10499" width="27.28515625" style="532" customWidth="1"/>
    <col min="10500" max="10513" width="18.7109375" style="532" customWidth="1"/>
    <col min="10514" max="10514" width="19.7109375" style="532" customWidth="1"/>
    <col min="10515" max="10751" width="0" style="532" hidden="1"/>
    <col min="10752" max="10753" width="6.28515625" style="532" customWidth="1"/>
    <col min="10754" max="10755" width="27.28515625" style="532" customWidth="1"/>
    <col min="10756" max="10769" width="18.7109375" style="532" customWidth="1"/>
    <col min="10770" max="10770" width="19.7109375" style="532" customWidth="1"/>
    <col min="10771" max="11007" width="0" style="532" hidden="1"/>
    <col min="11008" max="11009" width="6.28515625" style="532" customWidth="1"/>
    <col min="11010" max="11011" width="27.28515625" style="532" customWidth="1"/>
    <col min="11012" max="11025" width="18.7109375" style="532" customWidth="1"/>
    <col min="11026" max="11026" width="19.7109375" style="532" customWidth="1"/>
    <col min="11027" max="11263" width="0" style="532" hidden="1"/>
    <col min="11264" max="11265" width="6.28515625" style="532" customWidth="1"/>
    <col min="11266" max="11267" width="27.28515625" style="532" customWidth="1"/>
    <col min="11268" max="11281" width="18.7109375" style="532" customWidth="1"/>
    <col min="11282" max="11282" width="19.7109375" style="532" customWidth="1"/>
    <col min="11283" max="11519" width="0" style="532" hidden="1"/>
    <col min="11520" max="11521" width="6.28515625" style="532" customWidth="1"/>
    <col min="11522" max="11523" width="27.28515625" style="532" customWidth="1"/>
    <col min="11524" max="11537" width="18.7109375" style="532" customWidth="1"/>
    <col min="11538" max="11538" width="19.7109375" style="532" customWidth="1"/>
    <col min="11539" max="11775" width="0" style="532" hidden="1"/>
    <col min="11776" max="11777" width="6.28515625" style="532" customWidth="1"/>
    <col min="11778" max="11779" width="27.28515625" style="532" customWidth="1"/>
    <col min="11780" max="11793" width="18.7109375" style="532" customWidth="1"/>
    <col min="11794" max="11794" width="19.7109375" style="532" customWidth="1"/>
    <col min="11795" max="12031" width="0" style="532" hidden="1"/>
    <col min="12032" max="12033" width="6.28515625" style="532" customWidth="1"/>
    <col min="12034" max="12035" width="27.28515625" style="532" customWidth="1"/>
    <col min="12036" max="12049" width="18.7109375" style="532" customWidth="1"/>
    <col min="12050" max="12050" width="19.7109375" style="532" customWidth="1"/>
    <col min="12051" max="12287" width="0" style="532" hidden="1"/>
    <col min="12288" max="12289" width="6.28515625" style="532" customWidth="1"/>
    <col min="12290" max="12291" width="27.28515625" style="532" customWidth="1"/>
    <col min="12292" max="12305" width="18.7109375" style="532" customWidth="1"/>
    <col min="12306" max="12306" width="19.7109375" style="532" customWidth="1"/>
    <col min="12307" max="12543" width="0" style="532" hidden="1"/>
    <col min="12544" max="12545" width="6.28515625" style="532" customWidth="1"/>
    <col min="12546" max="12547" width="27.28515625" style="532" customWidth="1"/>
    <col min="12548" max="12561" width="18.7109375" style="532" customWidth="1"/>
    <col min="12562" max="12562" width="19.7109375" style="532" customWidth="1"/>
    <col min="12563" max="12799" width="0" style="532" hidden="1"/>
    <col min="12800" max="12801" width="6.28515625" style="532" customWidth="1"/>
    <col min="12802" max="12803" width="27.28515625" style="532" customWidth="1"/>
    <col min="12804" max="12817" width="18.7109375" style="532" customWidth="1"/>
    <col min="12818" max="12818" width="19.7109375" style="532" customWidth="1"/>
    <col min="12819" max="13055" width="0" style="532" hidden="1"/>
    <col min="13056" max="13057" width="6.28515625" style="532" customWidth="1"/>
    <col min="13058" max="13059" width="27.28515625" style="532" customWidth="1"/>
    <col min="13060" max="13073" width="18.7109375" style="532" customWidth="1"/>
    <col min="13074" max="13074" width="19.7109375" style="532" customWidth="1"/>
    <col min="13075" max="13311" width="0" style="532" hidden="1"/>
    <col min="13312" max="13313" width="6.28515625" style="532" customWidth="1"/>
    <col min="13314" max="13315" width="27.28515625" style="532" customWidth="1"/>
    <col min="13316" max="13329" width="18.7109375" style="532" customWidth="1"/>
    <col min="13330" max="13330" width="19.7109375" style="532" customWidth="1"/>
    <col min="13331" max="13567" width="0" style="532" hidden="1"/>
    <col min="13568" max="13569" width="6.28515625" style="532" customWidth="1"/>
    <col min="13570" max="13571" width="27.28515625" style="532" customWidth="1"/>
    <col min="13572" max="13585" width="18.7109375" style="532" customWidth="1"/>
    <col min="13586" max="13586" width="19.7109375" style="532" customWidth="1"/>
    <col min="13587" max="13823" width="0" style="532" hidden="1"/>
    <col min="13824" max="13825" width="6.28515625" style="532" customWidth="1"/>
    <col min="13826" max="13827" width="27.28515625" style="532" customWidth="1"/>
    <col min="13828" max="13841" width="18.7109375" style="532" customWidth="1"/>
    <col min="13842" max="13842" width="19.7109375" style="532" customWidth="1"/>
    <col min="13843" max="14079" width="0" style="532" hidden="1"/>
    <col min="14080" max="14081" width="6.28515625" style="532" customWidth="1"/>
    <col min="14082" max="14083" width="27.28515625" style="532" customWidth="1"/>
    <col min="14084" max="14097" width="18.7109375" style="532" customWidth="1"/>
    <col min="14098" max="14098" width="19.7109375" style="532" customWidth="1"/>
    <col min="14099" max="14335" width="0" style="532" hidden="1"/>
    <col min="14336" max="14337" width="6.28515625" style="532" customWidth="1"/>
    <col min="14338" max="14339" width="27.28515625" style="532" customWidth="1"/>
    <col min="14340" max="14353" width="18.7109375" style="532" customWidth="1"/>
    <col min="14354" max="14354" width="19.7109375" style="532" customWidth="1"/>
    <col min="14355" max="14591" width="0" style="532" hidden="1"/>
    <col min="14592" max="14593" width="6.28515625" style="532" customWidth="1"/>
    <col min="14594" max="14595" width="27.28515625" style="532" customWidth="1"/>
    <col min="14596" max="14609" width="18.7109375" style="532" customWidth="1"/>
    <col min="14610" max="14610" width="19.7109375" style="532" customWidth="1"/>
    <col min="14611" max="14847" width="0" style="532" hidden="1"/>
    <col min="14848" max="14849" width="6.28515625" style="532" customWidth="1"/>
    <col min="14850" max="14851" width="27.28515625" style="532" customWidth="1"/>
    <col min="14852" max="14865" width="18.7109375" style="532" customWidth="1"/>
    <col min="14866" max="14866" width="19.7109375" style="532" customWidth="1"/>
    <col min="14867" max="15103" width="0" style="532" hidden="1"/>
    <col min="15104" max="15105" width="6.28515625" style="532" customWidth="1"/>
    <col min="15106" max="15107" width="27.28515625" style="532" customWidth="1"/>
    <col min="15108" max="15121" width="18.7109375" style="532" customWidth="1"/>
    <col min="15122" max="15122" width="19.7109375" style="532" customWidth="1"/>
    <col min="15123" max="15359" width="0" style="532" hidden="1"/>
    <col min="15360" max="15361" width="6.28515625" style="532" customWidth="1"/>
    <col min="15362" max="15363" width="27.28515625" style="532" customWidth="1"/>
    <col min="15364" max="15377" width="18.7109375" style="532" customWidth="1"/>
    <col min="15378" max="15378" width="19.7109375" style="532" customWidth="1"/>
    <col min="15379" max="15615" width="0" style="532" hidden="1"/>
    <col min="15616" max="15617" width="6.28515625" style="532" customWidth="1"/>
    <col min="15618" max="15619" width="27.28515625" style="532" customWidth="1"/>
    <col min="15620" max="15633" width="18.7109375" style="532" customWidth="1"/>
    <col min="15634" max="15634" width="19.7109375" style="532" customWidth="1"/>
    <col min="15635" max="15871" width="0" style="532" hidden="1"/>
    <col min="15872" max="15873" width="6.28515625" style="532" customWidth="1"/>
    <col min="15874" max="15875" width="27.28515625" style="532" customWidth="1"/>
    <col min="15876" max="15889" width="18.7109375" style="532" customWidth="1"/>
    <col min="15890" max="15890" width="19.7109375" style="532" customWidth="1"/>
    <col min="15891" max="16127" width="0" style="532" hidden="1"/>
    <col min="16128" max="16129" width="6.28515625" style="532" customWidth="1"/>
    <col min="16130" max="16131" width="27.28515625" style="532" customWidth="1"/>
    <col min="16132" max="16145" width="18.7109375" style="532" customWidth="1"/>
    <col min="16146" max="16146" width="19.7109375" style="532" customWidth="1"/>
    <col min="16147" max="16384" width="0" style="476" hidden="1"/>
  </cols>
  <sheetData>
    <row r="1" spans="3:252" s="474" customFormat="1" ht="12.75">
      <c r="E1" s="475">
        <v>202003</v>
      </c>
      <c r="F1" s="474">
        <v>202006</v>
      </c>
    </row>
    <row r="2" spans="3:252" s="474" customFormat="1" ht="12.75">
      <c r="E2" s="475"/>
      <c r="F2" s="474">
        <v>201812</v>
      </c>
      <c r="G2" s="474">
        <v>201812</v>
      </c>
      <c r="H2" s="474">
        <v>201812</v>
      </c>
    </row>
    <row r="3" spans="3:252" s="532" customFormat="1" ht="31.9" customHeight="1">
      <c r="C3" s="879" t="s">
        <v>1</v>
      </c>
      <c r="D3" s="879"/>
      <c r="E3" s="879"/>
      <c r="F3" s="879"/>
      <c r="G3" s="879"/>
      <c r="H3" s="143"/>
      <c r="I3" s="143"/>
      <c r="J3" s="143"/>
      <c r="K3" s="143"/>
      <c r="L3" s="143"/>
      <c r="M3" s="143"/>
      <c r="N3" s="143"/>
    </row>
    <row r="4" spans="3:252" s="532" customFormat="1" ht="31.9" customHeight="1">
      <c r="C4" s="905" t="s">
        <v>365</v>
      </c>
      <c r="D4" s="905"/>
      <c r="E4" s="905"/>
      <c r="F4" s="905"/>
      <c r="G4" s="905"/>
      <c r="H4" s="144"/>
      <c r="I4" s="144"/>
      <c r="J4" s="144"/>
      <c r="K4" s="144"/>
      <c r="L4" s="144"/>
      <c r="M4" s="144"/>
      <c r="N4" s="144"/>
    </row>
    <row r="5" spans="3:252" s="532" customFormat="1" ht="31.9" customHeight="1">
      <c r="C5" s="906" t="str">
        <f>Cover!C5</f>
        <v>Intesa Sanpaolo S.p.A.</v>
      </c>
      <c r="D5" s="906"/>
      <c r="E5" s="906"/>
      <c r="F5" s="906"/>
      <c r="G5" s="906"/>
      <c r="H5" s="533"/>
      <c r="I5" s="533"/>
      <c r="J5" s="533"/>
      <c r="K5" s="533"/>
      <c r="L5" s="533"/>
      <c r="M5" s="533"/>
      <c r="N5" s="533"/>
    </row>
    <row r="6" spans="3:252" s="532" customFormat="1" ht="31.9" customHeight="1">
      <c r="E6" s="534"/>
      <c r="F6" s="535"/>
      <c r="G6" s="535"/>
      <c r="H6" s="535"/>
      <c r="Q6" s="535"/>
    </row>
    <row r="7" spans="3:252" s="532" customFormat="1" ht="31.9" customHeight="1" thickBot="1">
      <c r="C7" s="890" t="s">
        <v>281</v>
      </c>
      <c r="D7" s="890"/>
      <c r="E7" s="536"/>
    </row>
    <row r="8" spans="3:252" s="532" customFormat="1" ht="31.9" customHeight="1" thickBot="1">
      <c r="C8" s="907"/>
      <c r="D8" s="908"/>
      <c r="E8" s="909" t="s">
        <v>326</v>
      </c>
      <c r="F8" s="910"/>
      <c r="G8" s="476"/>
    </row>
    <row r="9" spans="3:252" s="532" customFormat="1" ht="91.15" customHeight="1" thickBot="1">
      <c r="C9" s="901" t="s">
        <v>366</v>
      </c>
      <c r="D9" s="902"/>
      <c r="E9" s="145" t="s">
        <v>12</v>
      </c>
      <c r="F9" s="66" t="s">
        <v>13</v>
      </c>
      <c r="G9" s="537" t="s">
        <v>325</v>
      </c>
      <c r="IR9" s="538"/>
    </row>
    <row r="10" spans="3:252" s="532" customFormat="1" ht="31.9" customHeight="1">
      <c r="C10" s="903" t="s">
        <v>367</v>
      </c>
      <c r="D10" s="904"/>
      <c r="E10" s="539">
        <v>54449.793011000002</v>
      </c>
      <c r="F10" s="539">
        <v>55163.102067</v>
      </c>
      <c r="G10" s="540" t="s">
        <v>368</v>
      </c>
    </row>
    <row r="11" spans="3:252" s="541" customFormat="1" ht="31.9" customHeight="1">
      <c r="C11" s="146" t="s">
        <v>369</v>
      </c>
      <c r="D11" s="147"/>
      <c r="E11" s="539">
        <v>0</v>
      </c>
      <c r="F11" s="539">
        <v>0</v>
      </c>
      <c r="G11" s="540" t="s">
        <v>370</v>
      </c>
    </row>
    <row r="12" spans="3:252" s="532" customFormat="1" ht="31.9" customHeight="1">
      <c r="C12" s="888" t="s">
        <v>371</v>
      </c>
      <c r="D12" s="889"/>
      <c r="E12" s="539">
        <v>761.75264600000003</v>
      </c>
      <c r="F12" s="539">
        <v>2060.2800619999998</v>
      </c>
      <c r="G12" s="542" t="s">
        <v>372</v>
      </c>
      <c r="IR12" s="538"/>
    </row>
    <row r="13" spans="3:252" s="532" customFormat="1" ht="31.9" customHeight="1">
      <c r="C13" s="888" t="s">
        <v>373</v>
      </c>
      <c r="D13" s="889"/>
      <c r="E13" s="539">
        <v>546687.72073499998</v>
      </c>
      <c r="F13" s="539">
        <v>538828.05015499995</v>
      </c>
      <c r="G13" s="542" t="s">
        <v>374</v>
      </c>
      <c r="IR13" s="538"/>
    </row>
    <row r="14" spans="3:252" s="541" customFormat="1" ht="31.9" customHeight="1">
      <c r="C14" s="888" t="s">
        <v>375</v>
      </c>
      <c r="D14" s="889"/>
      <c r="E14" s="539">
        <v>0</v>
      </c>
      <c r="F14" s="539">
        <v>0</v>
      </c>
      <c r="G14" s="540" t="s">
        <v>376</v>
      </c>
    </row>
    <row r="15" spans="3:252" s="532" customFormat="1" ht="31.9" customHeight="1">
      <c r="C15" s="888" t="s">
        <v>344</v>
      </c>
      <c r="D15" s="889"/>
      <c r="E15" s="539">
        <v>11502.783020999999</v>
      </c>
      <c r="F15" s="539">
        <v>12624.780435999999</v>
      </c>
      <c r="G15" s="542" t="s">
        <v>377</v>
      </c>
      <c r="IR15" s="538"/>
    </row>
    <row r="16" spans="3:252" s="532" customFormat="1" ht="31.9" customHeight="1">
      <c r="C16" s="888" t="s">
        <v>346</v>
      </c>
      <c r="D16" s="889"/>
      <c r="E16" s="539">
        <v>657.36455699999999</v>
      </c>
      <c r="F16" s="539">
        <v>776.31627200000003</v>
      </c>
      <c r="G16" s="542" t="s">
        <v>378</v>
      </c>
      <c r="IR16" s="538"/>
    </row>
    <row r="17" spans="3:252" s="532" customFormat="1" ht="31.9" customHeight="1">
      <c r="C17" s="888" t="s">
        <v>379</v>
      </c>
      <c r="D17" s="889"/>
      <c r="E17" s="539">
        <v>4990.5067950000011</v>
      </c>
      <c r="F17" s="539">
        <v>4419.3716729999996</v>
      </c>
      <c r="G17" s="542" t="s">
        <v>380</v>
      </c>
      <c r="IR17" s="538"/>
    </row>
    <row r="18" spans="3:252" s="532" customFormat="1" ht="31.9" customHeight="1">
      <c r="C18" s="888" t="s">
        <v>381</v>
      </c>
      <c r="D18" s="889"/>
      <c r="E18" s="539">
        <v>1689.4618250000001</v>
      </c>
      <c r="F18" s="539">
        <v>1443.7485220000001</v>
      </c>
      <c r="G18" s="542" t="s">
        <v>382</v>
      </c>
      <c r="IR18" s="538"/>
    </row>
    <row r="19" spans="3:252" s="532" customFormat="1" ht="31.9" customHeight="1">
      <c r="C19" s="888" t="s">
        <v>383</v>
      </c>
      <c r="D19" s="889"/>
      <c r="E19" s="539">
        <v>0</v>
      </c>
      <c r="F19" s="539">
        <v>0</v>
      </c>
      <c r="G19" s="542" t="s">
        <v>384</v>
      </c>
      <c r="IR19" s="538"/>
    </row>
    <row r="20" spans="3:252" s="532" customFormat="1" ht="31.9" customHeight="1">
      <c r="C20" s="888" t="s">
        <v>385</v>
      </c>
      <c r="D20" s="889"/>
      <c r="E20" s="539">
        <v>10923.533017</v>
      </c>
      <c r="F20" s="539">
        <v>16971.896038999999</v>
      </c>
      <c r="G20" s="542" t="s">
        <v>386</v>
      </c>
      <c r="IR20" s="538"/>
    </row>
    <row r="21" spans="3:252" s="532" customFormat="1" ht="31.9" customHeight="1">
      <c r="C21" s="888" t="s">
        <v>387</v>
      </c>
      <c r="D21" s="889"/>
      <c r="E21" s="539">
        <v>50.062085000000003</v>
      </c>
      <c r="F21" s="539">
        <v>4.6959749999999998</v>
      </c>
      <c r="G21" s="542" t="s">
        <v>388</v>
      </c>
      <c r="IR21" s="538"/>
    </row>
    <row r="22" spans="3:252" s="543" customFormat="1" ht="31.9" customHeight="1">
      <c r="C22" s="146" t="s">
        <v>389</v>
      </c>
      <c r="D22" s="147"/>
      <c r="E22" s="539">
        <v>0</v>
      </c>
      <c r="F22" s="539">
        <v>0</v>
      </c>
      <c r="G22" s="540" t="s">
        <v>390</v>
      </c>
    </row>
    <row r="23" spans="3:252" s="532" customFormat="1" ht="31.9" customHeight="1">
      <c r="C23" s="888" t="s">
        <v>391</v>
      </c>
      <c r="D23" s="889"/>
      <c r="E23" s="544">
        <v>631712.97769199999</v>
      </c>
      <c r="F23" s="544">
        <v>632292.24120100006</v>
      </c>
      <c r="G23" s="542" t="s">
        <v>392</v>
      </c>
      <c r="IR23" s="538"/>
    </row>
    <row r="24" spans="3:252" s="532" customFormat="1" ht="31.9" customHeight="1">
      <c r="C24" s="146" t="s">
        <v>393</v>
      </c>
      <c r="D24" s="147"/>
      <c r="E24" s="544">
        <v>56760.963765508997</v>
      </c>
      <c r="F24" s="544">
        <v>58831.204714749998</v>
      </c>
      <c r="G24" s="542" t="s">
        <v>394</v>
      </c>
      <c r="IR24" s="538"/>
    </row>
    <row r="25" spans="3:252" s="532" customFormat="1" ht="31.9" customHeight="1" thickBot="1">
      <c r="C25" s="148" t="s">
        <v>395</v>
      </c>
      <c r="D25" s="149"/>
      <c r="E25" s="545">
        <v>688473.94145750906</v>
      </c>
      <c r="F25" s="545">
        <v>691123.44591575</v>
      </c>
      <c r="G25" s="546" t="s">
        <v>396</v>
      </c>
      <c r="IR25" s="538"/>
    </row>
    <row r="26" spans="3:252" s="541" customFormat="1" ht="31.9" customHeight="1">
      <c r="C26" s="547" t="s">
        <v>397</v>
      </c>
      <c r="E26" s="548"/>
      <c r="F26" s="549"/>
      <c r="G26" s="549"/>
      <c r="H26" s="549"/>
      <c r="Q26" s="549"/>
    </row>
    <row r="27" spans="3:252" s="532" customFormat="1" ht="31.9" customHeight="1"/>
    <row r="28" spans="3:252" s="532" customFormat="1" ht="31.9" customHeight="1" thickBot="1">
      <c r="C28" s="890" t="s">
        <v>281</v>
      </c>
      <c r="D28" s="890"/>
      <c r="E28" s="536"/>
    </row>
    <row r="29" spans="3:252" s="532" customFormat="1" ht="31.9" customHeight="1" thickBot="1">
      <c r="C29" s="891" t="s">
        <v>398</v>
      </c>
      <c r="D29" s="892"/>
      <c r="E29" s="895" t="s">
        <v>326</v>
      </c>
      <c r="F29" s="896"/>
    </row>
    <row r="30" spans="3:252" s="532" customFormat="1" ht="105" customHeight="1" thickBot="1">
      <c r="C30" s="893"/>
      <c r="D30" s="894"/>
      <c r="E30" s="145" t="s">
        <v>12</v>
      </c>
      <c r="F30" s="66" t="s">
        <v>13</v>
      </c>
      <c r="G30" s="550" t="s">
        <v>325</v>
      </c>
    </row>
    <row r="31" spans="3:252" s="532" customFormat="1" ht="31.9" customHeight="1">
      <c r="C31" s="150" t="s">
        <v>399</v>
      </c>
      <c r="D31" s="151"/>
      <c r="E31" s="551">
        <v>49456.157890999995</v>
      </c>
      <c r="F31" s="551">
        <v>49681.701053999997</v>
      </c>
      <c r="G31" s="552" t="s">
        <v>400</v>
      </c>
    </row>
    <row r="32" spans="3:252" s="532" customFormat="1" ht="31.9" customHeight="1">
      <c r="C32" s="897" t="s">
        <v>401</v>
      </c>
      <c r="D32" s="152" t="s">
        <v>402</v>
      </c>
      <c r="E32" s="553">
        <v>207.43184299999999</v>
      </c>
      <c r="F32" s="553">
        <v>117.76064700000001</v>
      </c>
      <c r="G32" s="554" t="s">
        <v>403</v>
      </c>
    </row>
    <row r="33" spans="3:7" s="532" customFormat="1" ht="31.9" customHeight="1">
      <c r="C33" s="898"/>
      <c r="D33" s="153" t="s">
        <v>360</v>
      </c>
      <c r="E33" s="553">
        <v>11257.071367</v>
      </c>
      <c r="F33" s="553">
        <v>12866.639726000001</v>
      </c>
      <c r="G33" s="552" t="s">
        <v>404</v>
      </c>
    </row>
    <row r="34" spans="3:7" s="532" customFormat="1" ht="31.9" customHeight="1">
      <c r="C34" s="897" t="s">
        <v>405</v>
      </c>
      <c r="D34" s="154" t="s">
        <v>406</v>
      </c>
      <c r="E34" s="553">
        <v>70893.096814000004</v>
      </c>
      <c r="F34" s="553">
        <v>73858.255661999996</v>
      </c>
      <c r="G34" s="552" t="s">
        <v>407</v>
      </c>
    </row>
    <row r="35" spans="3:7" s="532" customFormat="1" ht="31.9" customHeight="1">
      <c r="C35" s="899"/>
      <c r="D35" s="155" t="s">
        <v>408</v>
      </c>
      <c r="E35" s="553">
        <v>274.45484299999998</v>
      </c>
      <c r="F35" s="553">
        <v>188.683131</v>
      </c>
      <c r="G35" s="552" t="s">
        <v>409</v>
      </c>
    </row>
    <row r="36" spans="3:7" s="532" customFormat="1" ht="31.9" customHeight="1">
      <c r="C36" s="899"/>
      <c r="D36" s="154" t="s">
        <v>410</v>
      </c>
      <c r="E36" s="553">
        <v>7091.6608729999989</v>
      </c>
      <c r="F36" s="553">
        <v>6953.5582009999989</v>
      </c>
      <c r="G36" s="552" t="s">
        <v>411</v>
      </c>
    </row>
    <row r="37" spans="3:7" s="532" customFormat="1" ht="31.9" customHeight="1">
      <c r="C37" s="899"/>
      <c r="D37" s="155" t="s">
        <v>408</v>
      </c>
      <c r="E37" s="553">
        <v>4957.6780040000003</v>
      </c>
      <c r="F37" s="553">
        <v>5532.1735030000009</v>
      </c>
      <c r="G37" s="552" t="s">
        <v>409</v>
      </c>
    </row>
    <row r="38" spans="3:7" s="532" customFormat="1" ht="31.9" customHeight="1">
      <c r="C38" s="899"/>
      <c r="D38" s="154" t="s">
        <v>412</v>
      </c>
      <c r="E38" s="553">
        <v>48504.446500999999</v>
      </c>
      <c r="F38" s="553">
        <v>34280.230034</v>
      </c>
      <c r="G38" s="552" t="s">
        <v>413</v>
      </c>
    </row>
    <row r="39" spans="3:7" s="532" customFormat="1" ht="31.9" customHeight="1">
      <c r="C39" s="899"/>
      <c r="D39" s="155" t="s">
        <v>408</v>
      </c>
      <c r="E39" s="553">
        <v>7986.0635870000006</v>
      </c>
      <c r="F39" s="553">
        <v>9186.2613450000008</v>
      </c>
      <c r="G39" s="552" t="s">
        <v>409</v>
      </c>
    </row>
    <row r="40" spans="3:7" s="532" customFormat="1" ht="31.9" customHeight="1">
      <c r="C40" s="899"/>
      <c r="D40" s="154" t="s">
        <v>414</v>
      </c>
      <c r="E40" s="553">
        <v>43170.801789000005</v>
      </c>
      <c r="F40" s="553">
        <v>33510.278715</v>
      </c>
      <c r="G40" s="552" t="s">
        <v>415</v>
      </c>
    </row>
    <row r="41" spans="3:7" s="532" customFormat="1" ht="31.9" customHeight="1">
      <c r="C41" s="899"/>
      <c r="D41" s="155" t="s">
        <v>408</v>
      </c>
      <c r="E41" s="553">
        <v>23352.867763999995</v>
      </c>
      <c r="F41" s="553">
        <v>24482.988658999999</v>
      </c>
      <c r="G41" s="552" t="s">
        <v>409</v>
      </c>
    </row>
    <row r="42" spans="3:7" s="532" customFormat="1" ht="31.9" customHeight="1">
      <c r="C42" s="899"/>
      <c r="D42" s="156" t="s">
        <v>416</v>
      </c>
      <c r="E42" s="553">
        <v>86808.140061999991</v>
      </c>
      <c r="F42" s="553">
        <v>100407.166774</v>
      </c>
      <c r="G42" s="552" t="s">
        <v>417</v>
      </c>
    </row>
    <row r="43" spans="3:7" s="532" customFormat="1" ht="31.9" customHeight="1">
      <c r="C43" s="899"/>
      <c r="D43" s="155" t="s">
        <v>408</v>
      </c>
      <c r="E43" s="553">
        <v>81138.351527999999</v>
      </c>
      <c r="F43" s="553">
        <v>88571.528571999996</v>
      </c>
      <c r="G43" s="552" t="s">
        <v>409</v>
      </c>
    </row>
    <row r="44" spans="3:7" s="532" customFormat="1" ht="31.9" customHeight="1">
      <c r="C44" s="899"/>
      <c r="D44" s="156" t="s">
        <v>418</v>
      </c>
      <c r="E44" s="553">
        <v>208236.73003099998</v>
      </c>
      <c r="F44" s="553">
        <v>210124.09871699999</v>
      </c>
      <c r="G44" s="552" t="s">
        <v>419</v>
      </c>
    </row>
    <row r="45" spans="3:7" s="532" customFormat="1" ht="31.9" customHeight="1" thickBot="1">
      <c r="C45" s="900"/>
      <c r="D45" s="155" t="s">
        <v>408</v>
      </c>
      <c r="E45" s="553">
        <v>192115.535864</v>
      </c>
      <c r="F45" s="553">
        <v>193681.13037</v>
      </c>
      <c r="G45" s="552" t="s">
        <v>419</v>
      </c>
    </row>
    <row r="46" spans="3:7" s="532" customFormat="1" ht="31.9" customHeight="1" thickBot="1">
      <c r="C46" s="150" t="s">
        <v>420</v>
      </c>
      <c r="D46" s="151"/>
      <c r="E46" s="553">
        <v>85469.650978999998</v>
      </c>
      <c r="F46" s="553">
        <v>84537.922992000007</v>
      </c>
      <c r="G46" s="552" t="s">
        <v>421</v>
      </c>
    </row>
    <row r="47" spans="3:7" s="532" customFormat="1" ht="31.9" customHeight="1" thickBot="1">
      <c r="C47" s="884" t="s">
        <v>422</v>
      </c>
      <c r="D47" s="885"/>
      <c r="E47" s="553">
        <v>9614.5268339999984</v>
      </c>
      <c r="F47" s="553">
        <v>10896.792039</v>
      </c>
      <c r="G47" s="552" t="s">
        <v>423</v>
      </c>
    </row>
    <row r="48" spans="3:7" s="532" customFormat="1" ht="31.9" customHeight="1" thickBot="1">
      <c r="C48" s="150" t="s">
        <v>424</v>
      </c>
      <c r="D48" s="151"/>
      <c r="E48" s="553">
        <v>2306.8612619999999</v>
      </c>
      <c r="F48" s="553">
        <v>2338.6001970000002</v>
      </c>
      <c r="G48" s="552" t="s">
        <v>425</v>
      </c>
    </row>
    <row r="49" spans="3:7" s="532" customFormat="1" ht="31.9" customHeight="1" thickBot="1">
      <c r="C49" s="886" t="s">
        <v>426</v>
      </c>
      <c r="D49" s="887"/>
      <c r="E49" s="555">
        <v>613402.049413</v>
      </c>
      <c r="F49" s="555">
        <v>608676.21271999995</v>
      </c>
      <c r="G49" s="556"/>
    </row>
    <row r="50" spans="3:7" s="532" customFormat="1" ht="12.75"/>
    <row r="51" spans="3:7" s="532" customFormat="1" ht="12.75"/>
    <row r="52" spans="3:7" s="532" customFormat="1" ht="12.75"/>
    <row r="53" spans="3:7" s="532" customFormat="1" ht="12.75">
      <c r="E53" s="557"/>
    </row>
    <row r="54" spans="3:7" s="532" customFormat="1" ht="12.75">
      <c r="E54" s="557"/>
    </row>
    <row r="55" spans="3:7" s="532" customFormat="1" ht="12.75">
      <c r="E55" s="557"/>
    </row>
    <row r="56" spans="3:7" s="532" customFormat="1" ht="12.75" hidden="1">
      <c r="E56" s="557"/>
    </row>
    <row r="57" spans="3:7" s="532" customFormat="1" ht="12.75" hidden="1">
      <c r="E57" s="557"/>
    </row>
    <row r="58" spans="3:7" s="532" customFormat="1" ht="12.75" hidden="1">
      <c r="E58" s="557"/>
    </row>
    <row r="59" spans="3:7" s="532" customFormat="1" ht="12.75" hidden="1">
      <c r="E59" s="557"/>
    </row>
    <row r="60" spans="3:7" s="532" customFormat="1" ht="12.75" hidden="1">
      <c r="E60" s="557"/>
    </row>
    <row r="61" spans="3:7" s="532" customFormat="1" ht="12.75" hidden="1">
      <c r="E61" s="557"/>
    </row>
    <row r="62" spans="3:7" s="532" customFormat="1" ht="12.75" hidden="1">
      <c r="E62" s="557"/>
    </row>
    <row r="63" spans="3:7" s="532" customFormat="1" ht="12.75" hidden="1">
      <c r="E63" s="557"/>
    </row>
    <row r="64" spans="3:7" s="532" customFormat="1" ht="12.75" hidden="1">
      <c r="E64" s="557"/>
    </row>
    <row r="65" spans="5:5" s="532" customFormat="1" ht="12.75" hidden="1">
      <c r="E65" s="557"/>
    </row>
    <row r="66" spans="5:5" s="532" customFormat="1" ht="12.75" hidden="1">
      <c r="E66" s="557"/>
    </row>
    <row r="67" spans="5:5" s="532" customFormat="1" ht="12.75" hidden="1">
      <c r="E67" s="557"/>
    </row>
    <row r="68" spans="5:5" s="532" customFormat="1" ht="12.75" hidden="1">
      <c r="E68" s="557"/>
    </row>
    <row r="69" spans="5:5" s="532" customFormat="1" ht="12.75" hidden="1">
      <c r="E69" s="557"/>
    </row>
    <row r="70" spans="5:5" s="532" customFormat="1" ht="12.75" hidden="1">
      <c r="E70" s="557"/>
    </row>
    <row r="71" spans="5:5" s="532" customFormat="1" ht="12.75" hidden="1">
      <c r="E71" s="557"/>
    </row>
    <row r="72" spans="5:5" s="532" customFormat="1" ht="12.75" hidden="1">
      <c r="E72" s="557"/>
    </row>
    <row r="73" spans="5:5" s="532" customFormat="1" ht="12.75" hidden="1">
      <c r="E73" s="557"/>
    </row>
    <row r="74" spans="5:5" s="532" customFormat="1" ht="12.75" hidden="1">
      <c r="E74" s="557"/>
    </row>
    <row r="75" spans="5:5" s="532" customFormat="1" ht="12.75" hidden="1">
      <c r="E75" s="557"/>
    </row>
    <row r="76" spans="5:5" s="532" customFormat="1" ht="12.75" hidden="1">
      <c r="E76" s="557"/>
    </row>
    <row r="77" spans="5:5" s="532" customFormat="1" ht="12.75" hidden="1">
      <c r="E77" s="557"/>
    </row>
    <row r="78" spans="5:5" s="532" customFormat="1" ht="12.75" hidden="1">
      <c r="E78" s="557"/>
    </row>
    <row r="79" spans="5:5" s="532" customFormat="1" ht="12.75" hidden="1">
      <c r="E79" s="557"/>
    </row>
    <row r="80" spans="5:5" s="532" customFormat="1" ht="12.75" hidden="1">
      <c r="E80" s="557"/>
    </row>
    <row r="81" spans="5:5" s="532" customFormat="1" ht="12.75" hidden="1">
      <c r="E81" s="557"/>
    </row>
    <row r="82" spans="5:5" s="532" customFormat="1" ht="12.75" hidden="1">
      <c r="E82" s="557"/>
    </row>
    <row r="83" spans="5:5" s="532" customFormat="1" ht="12.75" hidden="1">
      <c r="E83" s="557"/>
    </row>
    <row r="84" spans="5:5" s="532" customFormat="1" ht="12.75" hidden="1">
      <c r="E84" s="557"/>
    </row>
    <row r="85" spans="5:5" s="532" customFormat="1" ht="12.75">
      <c r="E85" s="557"/>
    </row>
    <row r="86" spans="5:5" s="532" customFormat="1" ht="13.15" customHeight="1">
      <c r="E86" s="557"/>
    </row>
    <row r="87" spans="5:5" s="532" customFormat="1" ht="13.15" customHeight="1">
      <c r="E87" s="557"/>
    </row>
    <row r="88" spans="5:5" s="532" customFormat="1" ht="13.15" customHeight="1">
      <c r="E88" s="557"/>
    </row>
    <row r="89" spans="5:5" s="532" customFormat="1" ht="13.15" customHeight="1">
      <c r="E89" s="557"/>
    </row>
    <row r="90" spans="5:5" s="532" customFormat="1" ht="13.15" customHeight="1">
      <c r="E90" s="557"/>
    </row>
    <row r="91" spans="5:5" s="532" customFormat="1" ht="13.15" customHeight="1">
      <c r="E91" s="557"/>
    </row>
    <row r="92" spans="5:5" s="532" customFormat="1" ht="13.15" customHeight="1">
      <c r="E92" s="557"/>
    </row>
    <row r="93" spans="5:5" s="532" customFormat="1" ht="13.15" customHeight="1">
      <c r="E93" s="557"/>
    </row>
    <row r="94" spans="5:5" s="532" customFormat="1" ht="13.15" customHeight="1">
      <c r="E94" s="557"/>
    </row>
    <row r="95" spans="5:5" s="532" customFormat="1" ht="13.15" customHeight="1">
      <c r="E95" s="557"/>
    </row>
    <row r="96" spans="5:5" s="532" customFormat="1" ht="13.15" customHeight="1">
      <c r="E96" s="557"/>
    </row>
    <row r="97" spans="5:5" s="532" customFormat="1" ht="13.15" customHeight="1">
      <c r="E97" s="557"/>
    </row>
    <row r="98" spans="5:5" s="532" customFormat="1" ht="13.15" customHeight="1">
      <c r="E98" s="557"/>
    </row>
    <row r="99" spans="5:5" s="532" customFormat="1" ht="13.15" customHeight="1">
      <c r="E99" s="557"/>
    </row>
    <row r="100" spans="5:5" s="532" customFormat="1" ht="13.15" customHeight="1">
      <c r="E100" s="557"/>
    </row>
    <row r="101" spans="5:5" s="532" customFormat="1" ht="13.15" customHeight="1">
      <c r="E101" s="557"/>
    </row>
    <row r="102" spans="5:5" s="532" customFormat="1" ht="13.15" customHeight="1">
      <c r="E102" s="557"/>
    </row>
    <row r="103" spans="5:5" s="532" customFormat="1" ht="13.15" customHeight="1">
      <c r="E103" s="557"/>
    </row>
    <row r="104" spans="5:5" s="532" customFormat="1" ht="13.15" customHeight="1">
      <c r="E104" s="557"/>
    </row>
    <row r="105" spans="5:5" s="532" customFormat="1" ht="13.15" customHeight="1">
      <c r="E105" s="557"/>
    </row>
    <row r="106" spans="5:5" s="532" customFormat="1" ht="13.15" customHeight="1">
      <c r="E106" s="557"/>
    </row>
    <row r="107" spans="5:5" s="532" customFormat="1" ht="13.15" customHeight="1">
      <c r="E107" s="557"/>
    </row>
    <row r="108" spans="5:5" s="532" customFormat="1" ht="13.15" customHeight="1">
      <c r="E108" s="557"/>
    </row>
    <row r="109" spans="5:5" s="532" customFormat="1" ht="13.15" customHeight="1">
      <c r="E109" s="557"/>
    </row>
    <row r="110" spans="5:5" s="532" customFormat="1" ht="13.15" customHeight="1">
      <c r="E110" s="557"/>
    </row>
    <row r="111" spans="5:5" s="532" customFormat="1" ht="13.15" customHeight="1">
      <c r="E111" s="557"/>
    </row>
    <row r="112" spans="5:5" s="532" customFormat="1" ht="13.15" customHeight="1">
      <c r="E112" s="557"/>
    </row>
    <row r="113" spans="5:5" s="532" customFormat="1" ht="13.15" customHeight="1">
      <c r="E113" s="557"/>
    </row>
    <row r="114" spans="5:5" s="532" customFormat="1" ht="13.15" customHeight="1">
      <c r="E114" s="557"/>
    </row>
    <row r="115" spans="5:5" s="532" customFormat="1" ht="13.15" customHeight="1">
      <c r="E115" s="557"/>
    </row>
    <row r="116" spans="5:5" s="532" customFormat="1" ht="13.15" customHeight="1">
      <c r="E116" s="557"/>
    </row>
    <row r="117" spans="5:5" s="532" customFormat="1" ht="13.15" customHeight="1">
      <c r="E117" s="557"/>
    </row>
    <row r="118" spans="5:5" s="532" customFormat="1" ht="13.15" customHeight="1">
      <c r="E118" s="557"/>
    </row>
    <row r="119" spans="5:5" s="532" customFormat="1" ht="13.15" customHeight="1">
      <c r="E119" s="557"/>
    </row>
    <row r="120" spans="5:5" s="532" customFormat="1" ht="13.15" customHeight="1">
      <c r="E120" s="557"/>
    </row>
    <row r="121" spans="5:5" s="532" customFormat="1" ht="13.15" customHeight="1">
      <c r="E121" s="557"/>
    </row>
    <row r="122" spans="5:5" s="532" customFormat="1" ht="13.15" customHeight="1">
      <c r="E122" s="557"/>
    </row>
    <row r="123" spans="5:5" s="532" customFormat="1" ht="13.15" customHeight="1">
      <c r="E123" s="557"/>
    </row>
    <row r="124" spans="5:5" s="532" customFormat="1" ht="13.15" customHeight="1">
      <c r="E124" s="557"/>
    </row>
    <row r="125" spans="5:5" s="532" customFormat="1" ht="13.15" customHeight="1">
      <c r="E125" s="557"/>
    </row>
    <row r="126" spans="5:5" s="532" customFormat="1" ht="13.15" customHeight="1">
      <c r="E126" s="557"/>
    </row>
    <row r="127" spans="5:5" s="532" customFormat="1" ht="13.15" customHeight="1">
      <c r="E127" s="557"/>
    </row>
    <row r="128" spans="5:5" s="532" customFormat="1" ht="13.15" customHeight="1">
      <c r="E128" s="557"/>
    </row>
    <row r="129" spans="5:5" s="532" customFormat="1" ht="13.15" customHeight="1">
      <c r="E129" s="557"/>
    </row>
    <row r="130" spans="5:5" s="532" customFormat="1" ht="13.15" customHeight="1">
      <c r="E130" s="557"/>
    </row>
  </sheetData>
  <sheetProtection algorithmName="SHA-512" hashValue="GmK/R/R48sVjelhLTtCUtrZk6tSboo1Lz/Tpv4gL8Se+eNKw1EUXQP3JEF7+HaHfH7eQQl0xYn55uD73/MRu9Q==" saltValue="UMV8kdCyVxQF2ijfR86f4A==" spinCount="100000" sheet="1" objects="1" scenarios="1" formatCells="0" formatColumns="0" formatRows="0"/>
  <mergeCells count="26">
    <mergeCell ref="C15:D15"/>
    <mergeCell ref="C3:G3"/>
    <mergeCell ref="C4:G4"/>
    <mergeCell ref="C5:G5"/>
    <mergeCell ref="C7:D7"/>
    <mergeCell ref="C8:D8"/>
    <mergeCell ref="E8:F8"/>
    <mergeCell ref="C9:D9"/>
    <mergeCell ref="C10:D10"/>
    <mergeCell ref="C12:D12"/>
    <mergeCell ref="C13:D13"/>
    <mergeCell ref="C14:D14"/>
    <mergeCell ref="E29:F29"/>
    <mergeCell ref="C32:C33"/>
    <mergeCell ref="C34:C45"/>
    <mergeCell ref="C16:D16"/>
    <mergeCell ref="C17:D17"/>
    <mergeCell ref="C18:D18"/>
    <mergeCell ref="C19:D19"/>
    <mergeCell ref="C20:D20"/>
    <mergeCell ref="C21:D21"/>
    <mergeCell ref="C47:D47"/>
    <mergeCell ref="C49:D49"/>
    <mergeCell ref="C23:D23"/>
    <mergeCell ref="C28:D28"/>
    <mergeCell ref="C29:D30"/>
  </mergeCells>
  <pageMargins left="0.70866141732283472" right="0.70866141732283472" top="0.74803149606299213" bottom="0.74803149606299213" header="0.31496062992125984" footer="0.31496062992125984"/>
  <pageSetup paperSize="9" scale="50" fitToWidth="0" fitToHeight="2" orientation="landscape" horizontalDpi="1200" verticalDpi="1200" r:id="rId1"/>
  <rowBreaks count="1" manualBreakCount="1">
    <brk id="27" min="1"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9"/>
  <sheetViews>
    <sheetView showGridLines="0" zoomScale="70" zoomScaleNormal="70" zoomScaleSheetLayoutView="70" workbookViewId="0">
      <selection activeCell="C3" sqref="C3:X3"/>
    </sheetView>
  </sheetViews>
  <sheetFormatPr defaultColWidth="9.140625" defaultRowHeight="12.75"/>
  <cols>
    <col min="1" max="1" width="2" style="2" customWidth="1"/>
    <col min="2" max="2" width="27.28515625" style="2" customWidth="1"/>
    <col min="3" max="3" width="44.28515625" style="2" customWidth="1"/>
    <col min="4" max="4" width="34.85546875" style="2" customWidth="1"/>
    <col min="5" max="5" width="20.85546875" style="2" bestFit="1" customWidth="1"/>
    <col min="6" max="6" width="16" style="2" bestFit="1" customWidth="1"/>
    <col min="7" max="7" width="20" style="2" bestFit="1" customWidth="1"/>
    <col min="8" max="8" width="23.7109375" style="2" customWidth="1"/>
    <col min="9" max="9" width="12.28515625" style="2" bestFit="1" customWidth="1"/>
    <col min="10" max="10" width="16.42578125" style="2" customWidth="1"/>
    <col min="11" max="11" width="12.42578125" style="2" customWidth="1"/>
    <col min="12" max="12" width="12.28515625" style="2" bestFit="1" customWidth="1"/>
    <col min="13" max="13" width="11.7109375" style="2" bestFit="1" customWidth="1"/>
    <col min="14" max="14" width="14.42578125" style="2" customWidth="1"/>
    <col min="15" max="15" width="20.85546875" style="2" bestFit="1" customWidth="1"/>
    <col min="16" max="16" width="19.7109375" style="2" customWidth="1"/>
    <col min="17" max="17" width="20" style="2" bestFit="1" customWidth="1"/>
    <col min="18" max="18" width="20" style="2" customWidth="1"/>
    <col min="19" max="19" width="12.28515625" style="2" bestFit="1" customWidth="1"/>
    <col min="20" max="20" width="11.7109375" style="2" bestFit="1" customWidth="1"/>
    <col min="21" max="21" width="12.42578125" style="2" customWidth="1"/>
    <col min="22" max="22" width="12.28515625" style="2" bestFit="1" customWidth="1"/>
    <col min="23" max="23" width="11.7109375" style="2" bestFit="1" customWidth="1"/>
    <col min="24" max="24" width="15.5703125" style="2" bestFit="1" customWidth="1"/>
    <col min="25" max="16384" width="9.140625" style="2"/>
  </cols>
  <sheetData>
    <row r="1" spans="2:24" s="558" customFormat="1">
      <c r="C1" s="558">
        <v>202003</v>
      </c>
      <c r="D1" s="558">
        <v>202006</v>
      </c>
      <c r="E1" s="558">
        <v>202003</v>
      </c>
      <c r="F1" s="558">
        <v>202003</v>
      </c>
      <c r="G1" s="558">
        <v>202003</v>
      </c>
      <c r="H1" s="558">
        <v>202003</v>
      </c>
      <c r="I1" s="558">
        <v>202003</v>
      </c>
      <c r="J1" s="558">
        <v>202003</v>
      </c>
      <c r="K1" s="558">
        <v>202003</v>
      </c>
      <c r="L1" s="558">
        <v>202003</v>
      </c>
      <c r="M1" s="558">
        <v>202003</v>
      </c>
      <c r="N1" s="558">
        <v>202003</v>
      </c>
      <c r="O1" s="558">
        <v>202006</v>
      </c>
      <c r="P1" s="558">
        <v>202006</v>
      </c>
      <c r="Q1" s="558">
        <v>202006</v>
      </c>
      <c r="R1" s="558">
        <v>202006</v>
      </c>
      <c r="S1" s="558">
        <v>202006</v>
      </c>
      <c r="T1" s="558">
        <v>202006</v>
      </c>
      <c r="U1" s="558">
        <v>202006</v>
      </c>
      <c r="V1" s="558">
        <v>202006</v>
      </c>
      <c r="W1" s="558">
        <v>202006</v>
      </c>
      <c r="X1" s="558">
        <v>202006</v>
      </c>
    </row>
    <row r="2" spans="2:24" s="558" customFormat="1">
      <c r="C2" s="558">
        <v>202003</v>
      </c>
      <c r="D2" s="558">
        <v>202006</v>
      </c>
      <c r="E2" s="558">
        <v>202003</v>
      </c>
      <c r="F2" s="558">
        <v>202003</v>
      </c>
      <c r="G2" s="558">
        <v>202003</v>
      </c>
      <c r="H2" s="558">
        <v>202003</v>
      </c>
      <c r="I2" s="558">
        <v>202003</v>
      </c>
      <c r="J2" s="558">
        <v>202003</v>
      </c>
      <c r="K2" s="558">
        <v>202003</v>
      </c>
      <c r="L2" s="558">
        <v>202003</v>
      </c>
      <c r="M2" s="558">
        <v>202003</v>
      </c>
      <c r="N2" s="558">
        <v>202003</v>
      </c>
      <c r="O2" s="558">
        <v>202006</v>
      </c>
      <c r="P2" s="558">
        <v>202006</v>
      </c>
      <c r="Q2" s="558">
        <v>202006</v>
      </c>
      <c r="R2" s="558">
        <v>202006</v>
      </c>
      <c r="S2" s="558">
        <v>202006</v>
      </c>
      <c r="T2" s="558">
        <v>202006</v>
      </c>
      <c r="U2" s="558">
        <v>202006</v>
      </c>
      <c r="V2" s="558">
        <v>202006</v>
      </c>
      <c r="W2" s="558">
        <v>202006</v>
      </c>
      <c r="X2" s="558">
        <v>202006</v>
      </c>
    </row>
    <row r="3" spans="2:24" ht="25.5">
      <c r="C3" s="814" t="s">
        <v>1</v>
      </c>
      <c r="D3" s="814"/>
      <c r="E3" s="814"/>
      <c r="F3" s="814"/>
      <c r="G3" s="814"/>
      <c r="H3" s="814"/>
      <c r="I3" s="814"/>
      <c r="J3" s="814"/>
      <c r="K3" s="814"/>
      <c r="L3" s="814"/>
      <c r="M3" s="814"/>
      <c r="N3" s="814"/>
      <c r="O3" s="814"/>
      <c r="P3" s="814"/>
      <c r="Q3" s="814"/>
      <c r="R3" s="814"/>
      <c r="S3" s="814"/>
      <c r="T3" s="814"/>
      <c r="U3" s="814"/>
      <c r="V3" s="814"/>
      <c r="W3" s="814"/>
      <c r="X3" s="814"/>
    </row>
    <row r="4" spans="2:24" ht="23.25" customHeight="1">
      <c r="B4" s="157"/>
      <c r="C4" s="815" t="s">
        <v>427</v>
      </c>
      <c r="D4" s="815"/>
      <c r="E4" s="815"/>
      <c r="F4" s="815"/>
      <c r="G4" s="815"/>
      <c r="H4" s="815"/>
      <c r="I4" s="815"/>
      <c r="J4" s="815"/>
      <c r="K4" s="815"/>
      <c r="L4" s="815"/>
      <c r="M4" s="815"/>
      <c r="N4" s="815"/>
      <c r="O4" s="815"/>
      <c r="P4" s="815"/>
      <c r="Q4" s="815"/>
      <c r="R4" s="815"/>
      <c r="S4" s="815"/>
      <c r="T4" s="815"/>
      <c r="U4" s="815"/>
      <c r="V4" s="815"/>
      <c r="W4" s="815"/>
      <c r="X4" s="815"/>
    </row>
    <row r="5" spans="2:24" ht="17.25" customHeight="1">
      <c r="B5" s="559"/>
      <c r="C5" s="923" t="str">
        <f>Cover!C5</f>
        <v>Intesa Sanpaolo S.p.A.</v>
      </c>
      <c r="D5" s="923"/>
      <c r="E5" s="923"/>
      <c r="F5" s="923"/>
      <c r="G5" s="923"/>
      <c r="H5" s="923"/>
      <c r="I5" s="923"/>
      <c r="J5" s="923"/>
      <c r="K5" s="923"/>
      <c r="L5" s="923"/>
      <c r="M5" s="923"/>
      <c r="N5" s="923"/>
      <c r="O5" s="923"/>
      <c r="P5" s="923"/>
      <c r="Q5" s="923"/>
      <c r="R5" s="923"/>
      <c r="S5" s="923"/>
      <c r="T5" s="923"/>
      <c r="U5" s="923"/>
      <c r="V5" s="923"/>
      <c r="W5" s="923"/>
      <c r="X5" s="923"/>
    </row>
    <row r="6" spans="2:24" ht="13.5" thickBot="1"/>
    <row r="7" spans="2:24" ht="15" customHeight="1" thickBot="1">
      <c r="B7" s="4"/>
      <c r="C7" s="924" t="s">
        <v>428</v>
      </c>
      <c r="D7" s="925"/>
      <c r="E7" s="926" t="s">
        <v>429</v>
      </c>
      <c r="F7" s="927"/>
      <c r="G7" s="927"/>
      <c r="H7" s="927"/>
      <c r="I7" s="927"/>
      <c r="J7" s="927"/>
      <c r="K7" s="927"/>
      <c r="L7" s="927"/>
      <c r="M7" s="927"/>
      <c r="N7" s="928"/>
      <c r="O7" s="926" t="s">
        <v>429</v>
      </c>
      <c r="P7" s="927"/>
      <c r="Q7" s="927"/>
      <c r="R7" s="927"/>
      <c r="S7" s="927"/>
      <c r="T7" s="927"/>
      <c r="U7" s="927"/>
      <c r="V7" s="927"/>
      <c r="W7" s="927"/>
      <c r="X7" s="928"/>
    </row>
    <row r="8" spans="2:24" s="560" customFormat="1" ht="57.75" customHeight="1">
      <c r="B8" s="158"/>
      <c r="C8" s="921" t="s">
        <v>210</v>
      </c>
      <c r="D8" s="921" t="s">
        <v>210</v>
      </c>
      <c r="E8" s="916" t="s">
        <v>430</v>
      </c>
      <c r="F8" s="917"/>
      <c r="G8" s="917" t="s">
        <v>431</v>
      </c>
      <c r="H8" s="917"/>
      <c r="I8" s="917" t="s">
        <v>432</v>
      </c>
      <c r="J8" s="917"/>
      <c r="K8" s="918" t="s">
        <v>433</v>
      </c>
      <c r="L8" s="919"/>
      <c r="M8" s="920"/>
      <c r="N8" s="914" t="s">
        <v>210</v>
      </c>
      <c r="O8" s="916" t="s">
        <v>430</v>
      </c>
      <c r="P8" s="917"/>
      <c r="Q8" s="917" t="s">
        <v>431</v>
      </c>
      <c r="R8" s="917"/>
      <c r="S8" s="917" t="s">
        <v>432</v>
      </c>
      <c r="T8" s="917"/>
      <c r="U8" s="918" t="s">
        <v>433</v>
      </c>
      <c r="V8" s="919"/>
      <c r="W8" s="920"/>
      <c r="X8" s="914" t="s">
        <v>210</v>
      </c>
    </row>
    <row r="9" spans="2:24" ht="100.5" customHeight="1" thickBot="1">
      <c r="B9" s="159" t="s">
        <v>281</v>
      </c>
      <c r="C9" s="922"/>
      <c r="D9" s="922"/>
      <c r="E9" s="561" t="s">
        <v>434</v>
      </c>
      <c r="F9" s="562" t="s">
        <v>435</v>
      </c>
      <c r="G9" s="562" t="s">
        <v>436</v>
      </c>
      <c r="H9" s="562" t="s">
        <v>437</v>
      </c>
      <c r="I9" s="562" t="s">
        <v>438</v>
      </c>
      <c r="J9" s="562" t="s">
        <v>439</v>
      </c>
      <c r="K9" s="562" t="s">
        <v>440</v>
      </c>
      <c r="L9" s="562" t="s">
        <v>438</v>
      </c>
      <c r="M9" s="562" t="s">
        <v>439</v>
      </c>
      <c r="N9" s="915"/>
      <c r="O9" s="561" t="s">
        <v>434</v>
      </c>
      <c r="P9" s="562" t="s">
        <v>435</v>
      </c>
      <c r="Q9" s="562" t="s">
        <v>436</v>
      </c>
      <c r="R9" s="562" t="s">
        <v>437</v>
      </c>
      <c r="S9" s="562" t="s">
        <v>438</v>
      </c>
      <c r="T9" s="562" t="s">
        <v>439</v>
      </c>
      <c r="U9" s="562" t="s">
        <v>440</v>
      </c>
      <c r="V9" s="562" t="s">
        <v>438</v>
      </c>
      <c r="W9" s="562" t="s">
        <v>439</v>
      </c>
      <c r="X9" s="915"/>
    </row>
    <row r="10" spans="2:24" ht="36" customHeight="1" thickBot="1">
      <c r="B10" s="4"/>
      <c r="C10" s="160" t="s">
        <v>12</v>
      </c>
      <c r="D10" s="161" t="s">
        <v>13</v>
      </c>
      <c r="E10" s="911" t="s">
        <v>12</v>
      </c>
      <c r="F10" s="912"/>
      <c r="G10" s="912"/>
      <c r="H10" s="912"/>
      <c r="I10" s="912"/>
      <c r="J10" s="912"/>
      <c r="K10" s="912"/>
      <c r="L10" s="912"/>
      <c r="M10" s="912"/>
      <c r="N10" s="913"/>
      <c r="O10" s="911" t="s">
        <v>13</v>
      </c>
      <c r="P10" s="912"/>
      <c r="Q10" s="912"/>
      <c r="R10" s="912"/>
      <c r="S10" s="912"/>
      <c r="T10" s="912"/>
      <c r="U10" s="912"/>
      <c r="V10" s="912"/>
      <c r="W10" s="912"/>
      <c r="X10" s="913"/>
    </row>
    <row r="11" spans="2:24" ht="14.25">
      <c r="B11" s="162" t="s">
        <v>441</v>
      </c>
      <c r="C11" s="563">
        <v>1689.042136</v>
      </c>
      <c r="D11" s="564">
        <v>1519.19892</v>
      </c>
      <c r="E11" s="565">
        <v>479.21296699999999</v>
      </c>
      <c r="F11" s="566">
        <v>182.82547199999999</v>
      </c>
      <c r="G11" s="565">
        <v>1012.052126</v>
      </c>
      <c r="H11" s="566">
        <v>365.82073300000002</v>
      </c>
      <c r="I11" s="567"/>
      <c r="J11" s="568"/>
      <c r="K11" s="567"/>
      <c r="L11" s="569"/>
      <c r="M11" s="568"/>
      <c r="N11" s="570"/>
      <c r="O11" s="565">
        <v>623.60898699999996</v>
      </c>
      <c r="P11" s="566">
        <v>154.64199400000001</v>
      </c>
      <c r="Q11" s="565">
        <v>939.96258499999999</v>
      </c>
      <c r="R11" s="566">
        <v>243.886854</v>
      </c>
      <c r="S11" s="567"/>
      <c r="T11" s="568"/>
      <c r="U11" s="567"/>
      <c r="V11" s="569"/>
      <c r="W11" s="568"/>
      <c r="X11" s="570"/>
    </row>
    <row r="12" spans="2:24" ht="14.25">
      <c r="B12" s="163" t="s">
        <v>442</v>
      </c>
      <c r="C12" s="571">
        <v>208.68055000000001</v>
      </c>
      <c r="D12" s="572">
        <v>235.1410875</v>
      </c>
      <c r="E12" s="565">
        <v>251.179348</v>
      </c>
      <c r="F12" s="573">
        <v>104.123841</v>
      </c>
      <c r="G12" s="565">
        <v>307.220192</v>
      </c>
      <c r="H12" s="573">
        <v>115.13431</v>
      </c>
      <c r="I12" s="574"/>
      <c r="J12" s="575"/>
      <c r="K12" s="574"/>
      <c r="L12" s="576"/>
      <c r="M12" s="575"/>
      <c r="N12" s="577"/>
      <c r="O12" s="565">
        <v>273.17246699999998</v>
      </c>
      <c r="P12" s="573">
        <v>63.442359000000003</v>
      </c>
      <c r="Q12" s="565">
        <v>313.335849</v>
      </c>
      <c r="R12" s="573">
        <v>76.925094999999999</v>
      </c>
      <c r="S12" s="574"/>
      <c r="T12" s="575"/>
      <c r="U12" s="574"/>
      <c r="V12" s="576"/>
      <c r="W12" s="575"/>
      <c r="X12" s="577"/>
    </row>
    <row r="13" spans="2:24" ht="14.25">
      <c r="B13" s="163" t="s">
        <v>443</v>
      </c>
      <c r="C13" s="571">
        <v>1480.3615499999999</v>
      </c>
      <c r="D13" s="572">
        <v>1284.0578499999999</v>
      </c>
      <c r="E13" s="565">
        <v>228.03361899999999</v>
      </c>
      <c r="F13" s="573">
        <v>78.701631000000006</v>
      </c>
      <c r="G13" s="565">
        <v>704.83193400000005</v>
      </c>
      <c r="H13" s="573">
        <v>250.68642299999999</v>
      </c>
      <c r="I13" s="574"/>
      <c r="J13" s="575"/>
      <c r="K13" s="574"/>
      <c r="L13" s="576"/>
      <c r="M13" s="575"/>
      <c r="N13" s="577"/>
      <c r="O13" s="565">
        <v>350.43651999999997</v>
      </c>
      <c r="P13" s="573">
        <v>91.199635000000001</v>
      </c>
      <c r="Q13" s="565">
        <v>626.62673600000005</v>
      </c>
      <c r="R13" s="573">
        <v>166.961759</v>
      </c>
      <c r="S13" s="574"/>
      <c r="T13" s="575"/>
      <c r="U13" s="574"/>
      <c r="V13" s="576"/>
      <c r="W13" s="575"/>
      <c r="X13" s="577"/>
    </row>
    <row r="14" spans="2:24" ht="14.25">
      <c r="B14" s="163" t="s">
        <v>444</v>
      </c>
      <c r="C14" s="565">
        <v>5.6975519999999999</v>
      </c>
      <c r="D14" s="565">
        <v>5.6537350000000002</v>
      </c>
      <c r="E14" s="565">
        <v>75.995103</v>
      </c>
      <c r="F14" s="573">
        <v>28.840923</v>
      </c>
      <c r="G14" s="565">
        <v>82.136142000000007</v>
      </c>
      <c r="H14" s="573">
        <v>22.488921000000001</v>
      </c>
      <c r="I14" s="574"/>
      <c r="J14" s="575"/>
      <c r="K14" s="574"/>
      <c r="L14" s="576"/>
      <c r="M14" s="575"/>
      <c r="N14" s="577"/>
      <c r="O14" s="565">
        <v>95.641565</v>
      </c>
      <c r="P14" s="573">
        <v>23.580627</v>
      </c>
      <c r="Q14" s="565">
        <v>43.495182</v>
      </c>
      <c r="R14" s="573">
        <v>9.3403419999999997</v>
      </c>
      <c r="S14" s="574"/>
      <c r="T14" s="575"/>
      <c r="U14" s="574"/>
      <c r="V14" s="576"/>
      <c r="W14" s="575"/>
      <c r="X14" s="577"/>
    </row>
    <row r="15" spans="2:24" ht="14.25">
      <c r="B15" s="163" t="s">
        <v>442</v>
      </c>
      <c r="C15" s="565">
        <v>5.7174999999999997E-2</v>
      </c>
      <c r="D15" s="572">
        <v>0.91327500000000006</v>
      </c>
      <c r="E15" s="565">
        <v>0</v>
      </c>
      <c r="F15" s="573">
        <v>0</v>
      </c>
      <c r="G15" s="565">
        <v>0</v>
      </c>
      <c r="H15" s="573">
        <v>0</v>
      </c>
      <c r="I15" s="574"/>
      <c r="J15" s="575"/>
      <c r="K15" s="574"/>
      <c r="L15" s="576"/>
      <c r="M15" s="575"/>
      <c r="N15" s="577"/>
      <c r="O15" s="565">
        <v>0</v>
      </c>
      <c r="P15" s="573">
        <v>0</v>
      </c>
      <c r="Q15" s="565">
        <v>0</v>
      </c>
      <c r="R15" s="573">
        <v>0</v>
      </c>
      <c r="S15" s="574"/>
      <c r="T15" s="575"/>
      <c r="U15" s="574"/>
      <c r="V15" s="576"/>
      <c r="W15" s="575"/>
      <c r="X15" s="577"/>
    </row>
    <row r="16" spans="2:24" ht="14.25">
      <c r="B16" s="163" t="s">
        <v>443</v>
      </c>
      <c r="C16" s="565">
        <v>5.6403500000000006</v>
      </c>
      <c r="D16" s="572">
        <v>4.7404500000000001</v>
      </c>
      <c r="E16" s="565">
        <v>75.995103</v>
      </c>
      <c r="F16" s="573">
        <v>28.840923</v>
      </c>
      <c r="G16" s="565">
        <v>82.136142000000007</v>
      </c>
      <c r="H16" s="573">
        <v>22.488921000000001</v>
      </c>
      <c r="I16" s="574"/>
      <c r="J16" s="575"/>
      <c r="K16" s="574"/>
      <c r="L16" s="576"/>
      <c r="M16" s="575"/>
      <c r="N16" s="577"/>
      <c r="O16" s="565">
        <v>95.641565</v>
      </c>
      <c r="P16" s="573">
        <v>23.580627</v>
      </c>
      <c r="Q16" s="565">
        <v>43.495182</v>
      </c>
      <c r="R16" s="573">
        <v>9.3403419999999997</v>
      </c>
      <c r="S16" s="574"/>
      <c r="T16" s="575"/>
      <c r="U16" s="574"/>
      <c r="V16" s="576"/>
      <c r="W16" s="575"/>
      <c r="X16" s="577"/>
    </row>
    <row r="17" spans="2:24" ht="14.25">
      <c r="B17" s="163" t="s">
        <v>445</v>
      </c>
      <c r="C17" s="565">
        <v>655.80343100000005</v>
      </c>
      <c r="D17" s="572">
        <v>730.38579100000004</v>
      </c>
      <c r="E17" s="565">
        <v>0</v>
      </c>
      <c r="F17" s="573">
        <v>0</v>
      </c>
      <c r="G17" s="565">
        <v>0</v>
      </c>
      <c r="H17" s="573">
        <v>0</v>
      </c>
      <c r="I17" s="574"/>
      <c r="J17" s="575"/>
      <c r="K17" s="574"/>
      <c r="L17" s="576"/>
      <c r="M17" s="575"/>
      <c r="N17" s="577"/>
      <c r="O17" s="565">
        <v>0</v>
      </c>
      <c r="P17" s="573">
        <v>0</v>
      </c>
      <c r="Q17" s="565">
        <v>0</v>
      </c>
      <c r="R17" s="573">
        <v>0</v>
      </c>
      <c r="S17" s="574"/>
      <c r="T17" s="575"/>
      <c r="U17" s="574"/>
      <c r="V17" s="576"/>
      <c r="W17" s="575"/>
      <c r="X17" s="577"/>
    </row>
    <row r="18" spans="2:24" ht="15" thickBot="1">
      <c r="B18" s="164" t="s">
        <v>446</v>
      </c>
      <c r="C18" s="578">
        <v>11.664512999999999</v>
      </c>
      <c r="D18" s="579">
        <v>13.287013</v>
      </c>
      <c r="E18" s="565">
        <v>8.7605889999999995</v>
      </c>
      <c r="F18" s="573">
        <v>3.0732539999999999</v>
      </c>
      <c r="G18" s="565">
        <v>8.7605889999999995</v>
      </c>
      <c r="H18" s="573">
        <v>3.0732539999999999</v>
      </c>
      <c r="I18" s="574"/>
      <c r="J18" s="575"/>
      <c r="K18" s="574"/>
      <c r="L18" s="576"/>
      <c r="M18" s="575"/>
      <c r="N18" s="577"/>
      <c r="O18" s="565">
        <v>9.1448020000000003</v>
      </c>
      <c r="P18" s="573">
        <v>4.8308609999999996</v>
      </c>
      <c r="Q18" s="565">
        <v>9.3873040000000003</v>
      </c>
      <c r="R18" s="573">
        <v>4.8308609999999996</v>
      </c>
      <c r="S18" s="574"/>
      <c r="T18" s="575"/>
      <c r="U18" s="574"/>
      <c r="V18" s="576"/>
      <c r="W18" s="575"/>
      <c r="X18" s="577"/>
    </row>
    <row r="19" spans="2:24" ht="15" thickBot="1">
      <c r="B19" s="165" t="s">
        <v>277</v>
      </c>
      <c r="C19" s="580">
        <f>+C11+C14+C17+C18</f>
        <v>2362.2076320000001</v>
      </c>
      <c r="D19" s="581">
        <f>+D11+D14+D17+D18</f>
        <v>2268.5254590000004</v>
      </c>
      <c r="E19" s="582">
        <v>351.24545699999999</v>
      </c>
      <c r="F19" s="583">
        <v>137.06629100000001</v>
      </c>
      <c r="G19" s="582">
        <v>687.16209800000001</v>
      </c>
      <c r="H19" s="583">
        <v>212.892709</v>
      </c>
      <c r="I19" s="582">
        <v>253.109274</v>
      </c>
      <c r="J19" s="583">
        <v>224.88300000000001</v>
      </c>
      <c r="K19" s="582">
        <v>0</v>
      </c>
      <c r="L19" s="584">
        <v>0</v>
      </c>
      <c r="M19" s="583">
        <v>0</v>
      </c>
      <c r="N19" s="583">
        <v>16143.960363</v>
      </c>
      <c r="O19" s="585">
        <v>472.76104500000002</v>
      </c>
      <c r="P19" s="586">
        <v>125.051153</v>
      </c>
      <c r="Q19" s="585">
        <v>605.56107599999996</v>
      </c>
      <c r="R19" s="586">
        <v>147.49391700000001</v>
      </c>
      <c r="S19" s="585">
        <v>281.14952599999998</v>
      </c>
      <c r="T19" s="586">
        <v>236.55</v>
      </c>
      <c r="U19" s="585">
        <v>0</v>
      </c>
      <c r="V19" s="587">
        <v>0</v>
      </c>
      <c r="W19" s="586">
        <v>0</v>
      </c>
      <c r="X19" s="586">
        <v>16993.395587999999</v>
      </c>
    </row>
    <row r="20" spans="2:24" ht="18" customHeight="1">
      <c r="B20" s="166" t="s">
        <v>447</v>
      </c>
    </row>
    <row r="21" spans="2:24" s="588" customFormat="1" ht="18" customHeight="1">
      <c r="B21" s="167"/>
    </row>
    <row r="22" spans="2:24" ht="18" customHeight="1">
      <c r="C22" s="588"/>
      <c r="E22" s="588"/>
      <c r="F22" s="588"/>
      <c r="G22" s="588"/>
      <c r="H22" s="588"/>
    </row>
    <row r="23" spans="2:24" ht="18" customHeight="1">
      <c r="C23" s="588"/>
      <c r="E23" s="588"/>
      <c r="F23" s="588"/>
      <c r="G23" s="588"/>
      <c r="H23" s="588"/>
    </row>
    <row r="24" spans="2:24" ht="18" customHeight="1">
      <c r="C24" s="588"/>
      <c r="E24" s="588"/>
      <c r="F24" s="588"/>
      <c r="G24" s="588"/>
      <c r="H24" s="588"/>
    </row>
    <row r="25" spans="2:24">
      <c r="C25" s="588"/>
      <c r="E25" s="588"/>
      <c r="F25" s="588"/>
      <c r="G25" s="588"/>
      <c r="H25" s="588"/>
    </row>
    <row r="26" spans="2:24">
      <c r="C26" s="588"/>
      <c r="E26" s="588"/>
      <c r="F26" s="588"/>
      <c r="G26" s="588"/>
      <c r="H26" s="588"/>
    </row>
    <row r="27" spans="2:24">
      <c r="C27" s="588"/>
      <c r="E27" s="588"/>
      <c r="F27" s="588"/>
      <c r="G27" s="588"/>
      <c r="H27" s="588"/>
    </row>
    <row r="28" spans="2:24">
      <c r="C28" s="588"/>
      <c r="E28" s="588"/>
      <c r="F28" s="588"/>
      <c r="G28" s="588"/>
      <c r="H28" s="588"/>
    </row>
    <row r="29" spans="2:24">
      <c r="E29" s="588"/>
      <c r="F29" s="588"/>
      <c r="G29" s="588"/>
      <c r="H29" s="588"/>
    </row>
  </sheetData>
  <sheetProtection algorithmName="SHA-512" hashValue="UxLIq2jUxKrdsg+FRzDVRmMwrsUEn9LALr0G+q45Gj+W/46wDVsUj54rgO3ouZkReUJfyew7CpOZpxpG+fN3lQ==" saltValue="caYeMLUHb7OttWPdReayjA==" spinCount="100000" sheet="1" objects="1" scenarios="1" formatCells="0" formatColumns="0" formatRows="0"/>
  <mergeCells count="20">
    <mergeCell ref="C3:X3"/>
    <mergeCell ref="C4:X4"/>
    <mergeCell ref="C5:X5"/>
    <mergeCell ref="C7:D7"/>
    <mergeCell ref="E7:N7"/>
    <mergeCell ref="O7:X7"/>
    <mergeCell ref="C8:C9"/>
    <mergeCell ref="D8:D9"/>
    <mergeCell ref="E8:F8"/>
    <mergeCell ref="G8:H8"/>
    <mergeCell ref="I8:J8"/>
    <mergeCell ref="E10:N10"/>
    <mergeCell ref="O10:X10"/>
    <mergeCell ref="N8:N9"/>
    <mergeCell ref="O8:P8"/>
    <mergeCell ref="Q8:R8"/>
    <mergeCell ref="S8:T8"/>
    <mergeCell ref="U8:W8"/>
    <mergeCell ref="X8:X9"/>
    <mergeCell ref="K8:M8"/>
  </mergeCells>
  <pageMargins left="0.70866141732283472" right="0.70866141732283472" top="0.74803149606299213" bottom="0.74803149606299213" header="0.31496062992125984" footer="0.31496062992125984"/>
  <pageSetup paperSize="9" scale="3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17</vt:i4>
      </vt:variant>
      <vt:variant>
        <vt:lpstr>Intervalli denominati</vt:lpstr>
      </vt:variant>
      <vt:variant>
        <vt:i4>45</vt:i4>
      </vt:variant>
    </vt:vector>
  </HeadingPairs>
  <TitlesOfParts>
    <vt:vector size="62" baseType="lpstr">
      <vt:lpstr>Cover</vt:lpstr>
      <vt:lpstr>Key metrics</vt:lpstr>
      <vt:lpstr>Leverage</vt:lpstr>
      <vt:lpstr>Capital</vt:lpstr>
      <vt:lpstr>RWA OV1</vt:lpstr>
      <vt:lpstr>P&amp;L</vt:lpstr>
      <vt:lpstr>Assets</vt:lpstr>
      <vt:lpstr>Liabilities</vt:lpstr>
      <vt:lpstr>Market Risk</vt:lpstr>
      <vt:lpstr>Credit Risk_STA_a</vt:lpstr>
      <vt:lpstr>Credit Risk_IRB_a</vt:lpstr>
      <vt:lpstr>Sovereign</vt:lpstr>
      <vt:lpstr>NPE</vt:lpstr>
      <vt:lpstr>Forborne exposures</vt:lpstr>
      <vt:lpstr>NACE</vt:lpstr>
      <vt:lpstr>Collateral</vt:lpstr>
      <vt:lpstr>Covid_19</vt:lpstr>
      <vt:lpstr>Assets!Area_stampa</vt:lpstr>
      <vt:lpstr>Capital!Area_stampa</vt:lpstr>
      <vt:lpstr>Collateral!Area_stampa</vt:lpstr>
      <vt:lpstr>Covid_19!Area_stampa</vt:lpstr>
      <vt:lpstr>'Credit Risk_IRB_a'!Area_stampa</vt:lpstr>
      <vt:lpstr>'Credit Risk_STA_a'!Area_stampa</vt:lpstr>
      <vt:lpstr>'Forborne exposures'!Area_stampa</vt:lpstr>
      <vt:lpstr>'Key metrics'!Area_stampa</vt:lpstr>
      <vt:lpstr>Leverage!Area_stampa</vt:lpstr>
      <vt:lpstr>Liabilities!Area_stampa</vt:lpstr>
      <vt:lpstr>'Market Risk'!Area_stampa</vt:lpstr>
      <vt:lpstr>NACE!Area_stampa</vt:lpstr>
      <vt:lpstr>NPE!Area_stampa</vt:lpstr>
      <vt:lpstr>'P&amp;L'!Area_stampa</vt:lpstr>
      <vt:lpstr>'RWA OV1'!Area_stampa</vt:lpstr>
      <vt:lpstr>Sovereign!Area_stampa</vt:lpstr>
      <vt:lpstr>Count_IR_1</vt:lpstr>
      <vt:lpstr>Count_IR_10</vt:lpstr>
      <vt:lpstr>Count_IR_2</vt:lpstr>
      <vt:lpstr>Count_IR_3</vt:lpstr>
      <vt:lpstr>Count_IR_4</vt:lpstr>
      <vt:lpstr>Count_IR_5</vt:lpstr>
      <vt:lpstr>Count_IR_6</vt:lpstr>
      <vt:lpstr>Count_IR_7</vt:lpstr>
      <vt:lpstr>Count_IR_8</vt:lpstr>
      <vt:lpstr>Count_IR_9</vt:lpstr>
      <vt:lpstr>Count_ST_1</vt:lpstr>
      <vt:lpstr>Count_ST_10</vt:lpstr>
      <vt:lpstr>Count_ST_2</vt:lpstr>
      <vt:lpstr>Count_ST_3</vt:lpstr>
      <vt:lpstr>Count_ST_4</vt:lpstr>
      <vt:lpstr>Count_ST_5</vt:lpstr>
      <vt:lpstr>Count_ST_6</vt:lpstr>
      <vt:lpstr>Count_ST_7</vt:lpstr>
      <vt:lpstr>Count_ST_8</vt:lpstr>
      <vt:lpstr>Count_ST_9</vt:lpstr>
      <vt:lpstr>LEIRange</vt:lpstr>
      <vt:lpstr>Collateral!Titoli_stampa</vt:lpstr>
      <vt:lpstr>'Credit Risk_IRB_a'!Titoli_stampa</vt:lpstr>
      <vt:lpstr>'Credit Risk_STA_a'!Titoli_stampa</vt:lpstr>
      <vt:lpstr>'Forborne exposures'!Titoli_stampa</vt:lpstr>
      <vt:lpstr>Liabilities!Titoli_stampa</vt:lpstr>
      <vt:lpstr>NACE!Titoli_stampa</vt:lpstr>
      <vt:lpstr>NPE!Titoli_stampa</vt:lpstr>
      <vt:lpstr>Sovereign!Titoli_stampa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2020-10-12T22:41:14Z</dcterms:created>
  <dcterms:modified xsi:type="dcterms:W3CDTF">2020-11-05T08:48:25Z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iteId">
    <vt:lpwstr>cc4baf00-15c9-48dd-9f59-88c98bde2be7</vt:lpwstr>
  </property>
  <property fmtid="{D5CDD505-2E9C-101B-9397-08002B2CF9AE}" pid="4" name="MSIP_Label_5f5fe31f-9de1-4167-a753-111c0df8115f_Owner">
    <vt:lpwstr>giuseppina.dimartino@intesasanpaolo.com</vt:lpwstr>
  </property>
  <property fmtid="{D5CDD505-2E9C-101B-9397-08002B2CF9AE}" pid="5" name="MSIP_Label_5f5fe31f-9de1-4167-a753-111c0df8115f_SetDate">
    <vt:lpwstr>2020-11-05T08:48:25.1255848Z</vt:lpwstr>
  </property>
  <property fmtid="{D5CDD505-2E9C-101B-9397-08002B2CF9AE}" pid="6" name="MSIP_Label_5f5fe31f-9de1-4167-a753-111c0df8115f_Name">
    <vt:lpwstr>Public</vt:lpwstr>
  </property>
  <property fmtid="{D5CDD505-2E9C-101B-9397-08002B2CF9AE}" pid="7" name="MSIP_Label_5f5fe31f-9de1-4167-a753-111c0df8115f_Application">
    <vt:lpwstr>Microsoft Azure Information Protection</vt:lpwstr>
  </property>
  <property fmtid="{D5CDD505-2E9C-101B-9397-08002B2CF9AE}" pid="8" name="MSIP_Label_5f5fe31f-9de1-4167-a753-111c0df8115f_ActionId">
    <vt:lpwstr>e8dd7b42-f8dc-44af-a1a5-8c53e69dfe5e</vt:lpwstr>
  </property>
  <property fmtid="{D5CDD505-2E9C-101B-9397-08002B2CF9AE}" pid="9" name="MSIP_Label_5f5fe31f-9de1-4167-a753-111c0df8115f_Extended_MSFT_Method">
    <vt:lpwstr>Automatic</vt:lpwstr>
  </property>
  <property fmtid="{D5CDD505-2E9C-101B-9397-08002B2CF9AE}" pid="10" name="Sensitivity">
    <vt:lpwstr>Public</vt:lpwstr>
  </property>
</Properties>
</file>